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codeName="ThisWorkbook" defaultThemeVersion="124226"/>
  <mc:AlternateContent xmlns:mc="http://schemas.openxmlformats.org/markup-compatibility/2006">
    <mc:Choice Requires="x15">
      <x15ac:absPath xmlns:x15ac="http://schemas.microsoft.com/office/spreadsheetml/2010/11/ac" url="\\KOZOS_MEGHAJTO\Mikrohitel\GINOP 5.2.2 FVV\Üzleti tervek\Lászlovszki Ingrid Flóra\vÜT\"/>
    </mc:Choice>
  </mc:AlternateContent>
  <xr:revisionPtr revIDLastSave="0" documentId="10_ncr:8100000_{C3855F92-7A86-4B01-A9D8-9E6D8181400F}" xr6:coauthVersionLast="34" xr6:coauthVersionMax="34" xr10:uidLastSave="{00000000-0000-0000-0000-000000000000}"/>
  <bookViews>
    <workbookView xWindow="0" yWindow="0" windowWidth="28800" windowHeight="11625" tabRatio="1000" firstSheet="10" activeTab="18" xr2:uid="{00000000-000D-0000-FFFF-FFFF00000000}"/>
  </bookViews>
  <sheets>
    <sheet name="Kitöltési Útmutató" sheetId="17" r:id="rId1"/>
    <sheet name="0. Fedlap" sheetId="19" r:id="rId2"/>
    <sheet name="1.a Tartalomjegyzék" sheetId="1" r:id="rId3"/>
    <sheet name="1.Vezetői összefoglaló" sheetId="3" r:id="rId4"/>
    <sheet name="2.Kritikus tényezők" sheetId="4" r:id="rId5"/>
    <sheet name="3.Vállalkozás bemutatása" sheetId="5" r:id="rId6"/>
    <sheet name="4.Vállalkozó bemutatása" sheetId="6" r:id="rId7"/>
    <sheet name="5. Működési terv" sheetId="7" r:id="rId8"/>
    <sheet name="6.GANTT" sheetId="9" r:id="rId9"/>
    <sheet name="7.Piac-,versenytárselemzés" sheetId="10" r:id="rId10"/>
    <sheet name="8.Árazás,értékesítés" sheetId="12" r:id="rId11"/>
    <sheet name="9.Kommunikációs terv" sheetId="20" r:id="rId12"/>
    <sheet name="10.a-Cash-flow 1. év" sheetId="13" r:id="rId13"/>
    <sheet name="10.b-Cash-flow 2. év" sheetId="28" r:id="rId14"/>
    <sheet name="10.c-Cash-flow 3-4. év" sheetId="25" r:id="rId15"/>
    <sheet name="11.Eredménykimutatás" sheetId="15" r:id="rId16"/>
    <sheet name="12.Veszélyforrás, mellékletek" sheetId="16" r:id="rId17"/>
    <sheet name="13.Beküldés-Nyilatkozat" sheetId="24" r:id="rId18"/>
    <sheet name="A.Pontozás_1.értékelő" sheetId="33" r:id="rId19"/>
    <sheet name="CF_kontroll" sheetId="31" r:id="rId20"/>
  </sheets>
  <externalReferences>
    <externalReference r:id="rId21"/>
  </externalReferences>
  <definedNames>
    <definedName name="_Toc382750999" localSheetId="0">'Kitöltési Útmutató'!#REF!</definedName>
    <definedName name="A"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BBBBBBBBB"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hhh"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Bkkk"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CCCCCCCCCCCc"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k"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2">'10.a-Cash-flow 1. év'!$B:$B,'10.a-Cash-flow 1. év'!$1:$3</definedName>
    <definedName name="_xlnm.Print_Titles" localSheetId="13">'10.b-Cash-flow 2. év'!$B:$B,'10.b-Cash-flow 2. év'!$1:$3</definedName>
    <definedName name="_xlnm.Print_Titles" localSheetId="14">'10.c-Cash-flow 3-4. év'!$1:$1</definedName>
    <definedName name="_xlnm.Print_Titles" localSheetId="4">'2.Kritikus tényezők'!$1:$1</definedName>
    <definedName name="_xlnm.Print_Titles" localSheetId="9">'7.Piac-,versenytárselemzés'!$1:$1</definedName>
    <definedName name="_xlnm.Print_Titles" localSheetId="11">'9.Kommunikációs terv'!$1:$2</definedName>
    <definedName name="_xlnm.Print_Area" localSheetId="1">'0. Fedlap'!$B$2:$C$13</definedName>
    <definedName name="_xlnm.Print_Area" localSheetId="2">'1.a Tartalomjegyzék'!$B$2:$D$20</definedName>
    <definedName name="_xlnm.Print_Area" localSheetId="3">'1.Vezetői összefoglaló'!$B$1:$E$20</definedName>
    <definedName name="_xlnm.Print_Area" localSheetId="12">'10.a-Cash-flow 1. év'!$B$1:$O$81</definedName>
    <definedName name="_xlnm.Print_Area" localSheetId="13">'10.b-Cash-flow 2. év'!$B$1:$O$81</definedName>
    <definedName name="_xlnm.Print_Area" localSheetId="14">'10.c-Cash-flow 3-4. év'!$B$1:$D$88</definedName>
    <definedName name="_xlnm.Print_Area" localSheetId="15">'11.Eredménykimutatás'!$B$1:$G$27</definedName>
    <definedName name="_xlnm.Print_Area" localSheetId="16">'12.Veszélyforrás, mellékletek'!$B$1:$C$14</definedName>
    <definedName name="_xlnm.Print_Area" localSheetId="17">'13.Beküldés-Nyilatkozat'!$B$1:$G$13</definedName>
    <definedName name="_xlnm.Print_Area" localSheetId="4">'2.Kritikus tényezők'!$B$1:$E$24</definedName>
    <definedName name="_xlnm.Print_Area" localSheetId="5">'3.Vállalkozás bemutatása'!$B$1:$F$44</definedName>
    <definedName name="_xlnm.Print_Area" localSheetId="6">'4.Vállalkozó bemutatása'!$B$1:$E$66</definedName>
    <definedName name="_xlnm.Print_Area" localSheetId="7">'5. Működési terv'!$B$1:$G$85</definedName>
    <definedName name="_xlnm.Print_Area" localSheetId="8">'6.GANTT'!$B$1:$N$18</definedName>
    <definedName name="_xlnm.Print_Area" localSheetId="9">'7.Piac-,versenytárselemzés'!$B$1:$F$86</definedName>
    <definedName name="_xlnm.Print_Area" localSheetId="10">'8.Árazás,értékesítés'!$B$1:$O$44</definedName>
    <definedName name="_xlnm.Print_Area" localSheetId="11">'9.Kommunikációs terv'!$B$1:$O$36</definedName>
    <definedName name="_xlnm.Print_Area" localSheetId="19">CF_kontroll!$A$1:$R$33</definedName>
    <definedName name="_xlnm.Print_Area" localSheetId="0">'Kitöltési Útmutató'!$A$1:$B$104</definedName>
  </definedNames>
  <calcPr calcId="162913"/>
</workbook>
</file>

<file path=xl/calcChain.xml><?xml version="1.0" encoding="utf-8"?>
<calcChain xmlns="http://schemas.openxmlformats.org/spreadsheetml/2006/main">
  <c r="C5" i="33" l="1"/>
  <c r="T5" i="33"/>
  <c r="C6" i="33"/>
  <c r="C7" i="33"/>
  <c r="M8" i="33"/>
  <c r="M9" i="33" s="1"/>
  <c r="P8" i="33"/>
  <c r="P9" i="33" s="1"/>
  <c r="S8" i="33"/>
  <c r="S9" i="33" s="1"/>
  <c r="G24" i="33"/>
  <c r="H24" i="33"/>
  <c r="M14" i="33" s="1"/>
  <c r="N14" i="33" s="1"/>
  <c r="F28" i="33"/>
  <c r="I28" i="33"/>
  <c r="N4" i="33" s="1"/>
  <c r="N10" i="33" s="1"/>
  <c r="N11" i="33" s="1"/>
  <c r="I48" i="33"/>
  <c r="N5" i="33" s="1"/>
  <c r="I83" i="33"/>
  <c r="I84" i="33"/>
  <c r="N6" i="33" s="1"/>
  <c r="E127" i="33"/>
  <c r="E128" i="33"/>
  <c r="E129" i="33"/>
  <c r="I142" i="33"/>
  <c r="N7" i="33" s="1"/>
  <c r="I172" i="33"/>
  <c r="Q4" i="33" s="1"/>
  <c r="I228" i="33"/>
  <c r="Q5" i="33" s="1"/>
  <c r="I240" i="33"/>
  <c r="T4" i="33" s="1"/>
  <c r="E277" i="33"/>
  <c r="E278" i="33"/>
  <c r="E279" i="33"/>
  <c r="E280" i="33"/>
  <c r="E281" i="33"/>
  <c r="I302" i="33"/>
  <c r="I323" i="33"/>
  <c r="T6" i="33" s="1"/>
  <c r="I343" i="33"/>
  <c r="F344" i="33"/>
  <c r="I344" i="33"/>
  <c r="Q6" i="33" s="1"/>
  <c r="T10" i="33" l="1"/>
  <c r="T11" i="33" s="1"/>
  <c r="I24" i="33"/>
  <c r="Q10" i="33"/>
  <c r="Q11" i="33" s="1"/>
  <c r="M12" i="33" s="1"/>
  <c r="N12" i="33" l="1"/>
  <c r="E12" i="33"/>
  <c r="H12" i="33"/>
  <c r="D16" i="33" s="1"/>
  <c r="O21" i="20" l="1"/>
  <c r="E34" i="12"/>
  <c r="F34" i="12"/>
  <c r="G34" i="12"/>
  <c r="H34" i="12"/>
  <c r="I34" i="12"/>
  <c r="J34" i="12"/>
  <c r="K34" i="12"/>
  <c r="L34" i="12"/>
  <c r="M34" i="12"/>
  <c r="N34" i="12"/>
  <c r="D34" i="12"/>
  <c r="C34" i="12"/>
  <c r="M25" i="31"/>
  <c r="I25" i="31" s="1"/>
  <c r="M24" i="31"/>
  <c r="I24" i="31" s="1"/>
  <c r="O23" i="31"/>
  <c r="D4" i="31"/>
  <c r="D3" i="31"/>
  <c r="C45" i="13"/>
  <c r="O6" i="13"/>
  <c r="D45" i="13"/>
  <c r="M44" i="12"/>
  <c r="J44" i="12"/>
  <c r="G44" i="12"/>
  <c r="C44" i="12"/>
  <c r="B18" i="1"/>
  <c r="B20" i="1"/>
  <c r="B19" i="1"/>
  <c r="B17" i="1"/>
  <c r="B15" i="1"/>
  <c r="B14" i="1"/>
  <c r="B13" i="1"/>
  <c r="B12" i="1"/>
  <c r="B11" i="1"/>
  <c r="B10" i="1"/>
  <c r="B9" i="1"/>
  <c r="B8" i="1"/>
  <c r="B7" i="1"/>
  <c r="B6" i="1"/>
  <c r="B16" i="1"/>
  <c r="B96" i="17"/>
  <c r="A73" i="17"/>
  <c r="B88" i="17"/>
  <c r="B89" i="17"/>
  <c r="B90" i="17"/>
  <c r="B87" i="17"/>
  <c r="B85" i="17"/>
  <c r="B86" i="17"/>
  <c r="B84" i="17"/>
  <c r="B83" i="17"/>
  <c r="B82" i="17"/>
  <c r="B81" i="17"/>
  <c r="B80" i="17"/>
  <c r="B79" i="17"/>
  <c r="B78" i="17"/>
  <c r="B77" i="17"/>
  <c r="B76" i="17"/>
  <c r="D45" i="25"/>
  <c r="C45" i="25"/>
  <c r="D69" i="28"/>
  <c r="G45" i="28"/>
  <c r="J45" i="28"/>
  <c r="K69" i="28"/>
  <c r="L69" i="28"/>
  <c r="N45" i="28"/>
  <c r="O67" i="28"/>
  <c r="D45" i="28"/>
  <c r="E45" i="28"/>
  <c r="F45" i="28"/>
  <c r="I45" i="28"/>
  <c r="H69" i="28"/>
  <c r="M45" i="28"/>
  <c r="O6" i="28"/>
  <c r="D12" i="28"/>
  <c r="F12" i="28"/>
  <c r="H12" i="28"/>
  <c r="L12" i="28"/>
  <c r="D12" i="13"/>
  <c r="F12" i="13"/>
  <c r="G12" i="13"/>
  <c r="H12" i="13"/>
  <c r="I12" i="13"/>
  <c r="K12" i="13"/>
  <c r="N12" i="13"/>
  <c r="C12" i="13"/>
  <c r="O7" i="13"/>
  <c r="O8" i="13"/>
  <c r="O9" i="13"/>
  <c r="O10" i="13"/>
  <c r="D39" i="25"/>
  <c r="D32" i="25"/>
  <c r="D29" i="25"/>
  <c r="D24" i="25"/>
  <c r="D20" i="25"/>
  <c r="P13" i="31" s="1"/>
  <c r="N13" i="31" s="1"/>
  <c r="D17" i="25"/>
  <c r="D71" i="25" s="1"/>
  <c r="C39" i="25"/>
  <c r="C32" i="25"/>
  <c r="C29" i="25"/>
  <c r="C24" i="25"/>
  <c r="C71" i="25" s="1"/>
  <c r="C20" i="25"/>
  <c r="P12" i="31" s="1"/>
  <c r="M12" i="31" s="1"/>
  <c r="C17" i="25"/>
  <c r="B75" i="25"/>
  <c r="C12" i="28"/>
  <c r="O66" i="28"/>
  <c r="O65" i="28"/>
  <c r="O64" i="28"/>
  <c r="O63" i="28"/>
  <c r="O62" i="28"/>
  <c r="O61" i="28"/>
  <c r="O60" i="28"/>
  <c r="O59" i="28"/>
  <c r="O58" i="28"/>
  <c r="O57" i="28"/>
  <c r="O56" i="28"/>
  <c r="O55" i="28"/>
  <c r="O54" i="28"/>
  <c r="O53" i="28"/>
  <c r="O52" i="28"/>
  <c r="O51" i="28"/>
  <c r="O50" i="28"/>
  <c r="O49" i="28"/>
  <c r="O48" i="28"/>
  <c r="O47" i="28"/>
  <c r="O46" i="28"/>
  <c r="L45" i="28"/>
  <c r="O44" i="28"/>
  <c r="F30" i="31" s="1"/>
  <c r="O43" i="28"/>
  <c r="O42" i="28"/>
  <c r="O41" i="28"/>
  <c r="O40" i="28"/>
  <c r="N39" i="28"/>
  <c r="M39" i="28"/>
  <c r="L39" i="28"/>
  <c r="K39" i="28"/>
  <c r="J39" i="28"/>
  <c r="I39" i="28"/>
  <c r="H39" i="28"/>
  <c r="G39" i="28"/>
  <c r="F39" i="28"/>
  <c r="E39" i="28"/>
  <c r="D39" i="28"/>
  <c r="C39" i="28"/>
  <c r="O39" i="28"/>
  <c r="F26" i="31" s="1"/>
  <c r="O38" i="28"/>
  <c r="F22" i="31" s="1"/>
  <c r="O37" i="28"/>
  <c r="F21" i="31" s="1"/>
  <c r="O36" i="28"/>
  <c r="F20" i="31" s="1"/>
  <c r="O35" i="28"/>
  <c r="F19" i="31" s="1"/>
  <c r="O34" i="28"/>
  <c r="O33" i="28"/>
  <c r="N32" i="28"/>
  <c r="M32" i="28"/>
  <c r="L32" i="28"/>
  <c r="K32" i="28"/>
  <c r="J32" i="28"/>
  <c r="I32" i="28"/>
  <c r="H32" i="28"/>
  <c r="G32" i="28"/>
  <c r="F32" i="28"/>
  <c r="E32" i="28"/>
  <c r="O32" i="28" s="1"/>
  <c r="F18" i="31" s="1"/>
  <c r="D32" i="28"/>
  <c r="C32" i="28"/>
  <c r="O31" i="28"/>
  <c r="O30" i="28"/>
  <c r="N29" i="28"/>
  <c r="M29" i="28"/>
  <c r="L29" i="28"/>
  <c r="K29" i="28"/>
  <c r="J29" i="28"/>
  <c r="I29" i="28"/>
  <c r="H29" i="28"/>
  <c r="G29" i="28"/>
  <c r="F29" i="28"/>
  <c r="E29" i="28"/>
  <c r="D29" i="28"/>
  <c r="C29" i="28"/>
  <c r="O29" i="28" s="1"/>
  <c r="F17" i="31" s="1"/>
  <c r="O28" i="28"/>
  <c r="F16" i="31" s="1"/>
  <c r="O27" i="28"/>
  <c r="F15" i="31" s="1"/>
  <c r="O26" i="28"/>
  <c r="O25" i="28"/>
  <c r="N24" i="28"/>
  <c r="M24" i="28"/>
  <c r="L24" i="28"/>
  <c r="K24" i="28"/>
  <c r="J24" i="28"/>
  <c r="I24" i="28"/>
  <c r="H24" i="28"/>
  <c r="H15" i="28" s="1"/>
  <c r="G24" i="28"/>
  <c r="G70" i="28" s="1"/>
  <c r="F24" i="28"/>
  <c r="E24" i="28"/>
  <c r="D24" i="28"/>
  <c r="C24" i="28"/>
  <c r="O23" i="28"/>
  <c r="F11" i="31" s="1"/>
  <c r="O22" i="28"/>
  <c r="O21" i="28"/>
  <c r="N20" i="28"/>
  <c r="M20" i="28"/>
  <c r="L20" i="28"/>
  <c r="K20" i="28"/>
  <c r="J20" i="28"/>
  <c r="I20" i="28"/>
  <c r="H20" i="28"/>
  <c r="G20" i="28"/>
  <c r="F20" i="28"/>
  <c r="E20" i="28"/>
  <c r="D20" i="28"/>
  <c r="C20" i="28"/>
  <c r="O20" i="28" s="1"/>
  <c r="F12" i="31" s="1"/>
  <c r="I13" i="31" s="1"/>
  <c r="O19" i="28"/>
  <c r="O18" i="28"/>
  <c r="N17" i="28"/>
  <c r="M17" i="28"/>
  <c r="M15" i="28" s="1"/>
  <c r="L17" i="28"/>
  <c r="K17" i="28"/>
  <c r="J17" i="28"/>
  <c r="I17" i="28"/>
  <c r="I15" i="28" s="1"/>
  <c r="H17" i="28"/>
  <c r="G17" i="28"/>
  <c r="F17" i="28"/>
  <c r="E17" i="28"/>
  <c r="E70" i="28" s="1"/>
  <c r="D17" i="28"/>
  <c r="C17" i="28"/>
  <c r="M12" i="28"/>
  <c r="K12" i="28"/>
  <c r="I12" i="28"/>
  <c r="G12" i="28"/>
  <c r="E12" i="28"/>
  <c r="O10" i="28"/>
  <c r="O9" i="28"/>
  <c r="O8" i="28"/>
  <c r="O7" i="28"/>
  <c r="L69" i="13"/>
  <c r="O40" i="13"/>
  <c r="O41" i="13"/>
  <c r="O42" i="13"/>
  <c r="O43" i="13"/>
  <c r="O44" i="13"/>
  <c r="E30" i="31"/>
  <c r="O33" i="13"/>
  <c r="O34" i="13"/>
  <c r="O35" i="13"/>
  <c r="O36" i="13"/>
  <c r="O37" i="13"/>
  <c r="E21" i="31" s="1"/>
  <c r="O38" i="13"/>
  <c r="E22" i="31" s="1"/>
  <c r="D39" i="13"/>
  <c r="E39" i="13"/>
  <c r="F39" i="13"/>
  <c r="G39" i="13"/>
  <c r="H39" i="13"/>
  <c r="I39" i="13"/>
  <c r="J39" i="13"/>
  <c r="K39" i="13"/>
  <c r="L39" i="13"/>
  <c r="M39" i="13"/>
  <c r="N39" i="13"/>
  <c r="C39" i="13"/>
  <c r="O39" i="13" s="1"/>
  <c r="D32" i="13"/>
  <c r="E32" i="13"/>
  <c r="F32" i="13"/>
  <c r="G32" i="13"/>
  <c r="H32" i="13"/>
  <c r="I32" i="13"/>
  <c r="J32" i="13"/>
  <c r="K32" i="13"/>
  <c r="L32" i="13"/>
  <c r="M32" i="13"/>
  <c r="N32" i="13"/>
  <c r="C32" i="13"/>
  <c r="D29" i="13"/>
  <c r="E29" i="13"/>
  <c r="F29" i="13"/>
  <c r="G29" i="13"/>
  <c r="H29" i="13"/>
  <c r="I29" i="13"/>
  <c r="J29" i="13"/>
  <c r="K29" i="13"/>
  <c r="L29" i="13"/>
  <c r="M29" i="13"/>
  <c r="N29" i="13"/>
  <c r="C29" i="13"/>
  <c r="D24" i="13"/>
  <c r="E24" i="13"/>
  <c r="F24" i="13"/>
  <c r="G24" i="13"/>
  <c r="H24" i="13"/>
  <c r="I24" i="13"/>
  <c r="J24" i="13"/>
  <c r="K24" i="13"/>
  <c r="L24" i="13"/>
  <c r="M24" i="13"/>
  <c r="N24" i="13"/>
  <c r="C24" i="13"/>
  <c r="D20" i="13"/>
  <c r="E20" i="13"/>
  <c r="F20" i="13"/>
  <c r="G20" i="13"/>
  <c r="H20" i="13"/>
  <c r="I20" i="13"/>
  <c r="I15" i="13" s="1"/>
  <c r="J20" i="13"/>
  <c r="K20" i="13"/>
  <c r="L20" i="13"/>
  <c r="M20" i="13"/>
  <c r="N20" i="13"/>
  <c r="C20" i="13"/>
  <c r="D17" i="13"/>
  <c r="D70" i="13"/>
  <c r="E17" i="13"/>
  <c r="F17" i="13"/>
  <c r="F70" i="13" s="1"/>
  <c r="G17" i="13"/>
  <c r="H17" i="13"/>
  <c r="H70" i="13"/>
  <c r="I17" i="13"/>
  <c r="J17" i="13"/>
  <c r="K17" i="13"/>
  <c r="L17" i="13"/>
  <c r="L70" i="13" s="1"/>
  <c r="M17" i="13"/>
  <c r="N17" i="13"/>
  <c r="C17" i="13"/>
  <c r="L12" i="13"/>
  <c r="A78" i="25"/>
  <c r="C77" i="25"/>
  <c r="B77" i="25"/>
  <c r="A76" i="25"/>
  <c r="C75" i="25" s="1"/>
  <c r="D12" i="25"/>
  <c r="C12" i="25"/>
  <c r="F24" i="15"/>
  <c r="F18" i="15"/>
  <c r="F14" i="15"/>
  <c r="M69" i="13"/>
  <c r="H69" i="13"/>
  <c r="C69" i="13"/>
  <c r="G69" i="13"/>
  <c r="O67" i="13"/>
  <c r="O11" i="13"/>
  <c r="K69" i="13"/>
  <c r="C70" i="25"/>
  <c r="D70" i="25"/>
  <c r="D69" i="13"/>
  <c r="J69" i="13"/>
  <c r="C69" i="28"/>
  <c r="C45" i="28"/>
  <c r="M69" i="28"/>
  <c r="I69" i="28"/>
  <c r="E69" i="28"/>
  <c r="H45" i="28"/>
  <c r="G69" i="28"/>
  <c r="K45" i="28"/>
  <c r="N69" i="28"/>
  <c r="J69" i="28"/>
  <c r="O24" i="28"/>
  <c r="F14" i="31" s="1"/>
  <c r="J12" i="28"/>
  <c r="N12" i="28"/>
  <c r="O11" i="28"/>
  <c r="F69" i="28"/>
  <c r="N69" i="13"/>
  <c r="F69" i="13"/>
  <c r="J12" i="13"/>
  <c r="I69" i="13"/>
  <c r="M12" i="13"/>
  <c r="E12" i="13"/>
  <c r="E69" i="13"/>
  <c r="H45" i="13"/>
  <c r="F45" i="13"/>
  <c r="O65" i="13"/>
  <c r="O57" i="13"/>
  <c r="O58" i="13"/>
  <c r="O59" i="13"/>
  <c r="O60" i="13"/>
  <c r="O61" i="13"/>
  <c r="O62" i="13"/>
  <c r="O63" i="13"/>
  <c r="O64" i="13"/>
  <c r="O66" i="13"/>
  <c r="O28" i="13"/>
  <c r="G16" i="31" s="1"/>
  <c r="M16" i="31" s="1"/>
  <c r="O30" i="13"/>
  <c r="O31" i="13"/>
  <c r="B7" i="17"/>
  <c r="B97" i="17"/>
  <c r="B101" i="17"/>
  <c r="D30" i="20"/>
  <c r="E30" i="20"/>
  <c r="F30" i="20"/>
  <c r="G30" i="20"/>
  <c r="H30" i="20"/>
  <c r="I30" i="20"/>
  <c r="J30" i="20"/>
  <c r="K30" i="20"/>
  <c r="L30" i="20"/>
  <c r="M30" i="20"/>
  <c r="N30" i="20"/>
  <c r="C30" i="20"/>
  <c r="B7" i="12"/>
  <c r="C43" i="5"/>
  <c r="D43" i="5" s="1"/>
  <c r="C40" i="5"/>
  <c r="D40" i="5" s="1"/>
  <c r="C36" i="5"/>
  <c r="D36" i="5" s="1"/>
  <c r="A5" i="16"/>
  <c r="C4" i="16" s="1"/>
  <c r="B4" i="16"/>
  <c r="E4" i="16"/>
  <c r="C6" i="20"/>
  <c r="D6" i="20" s="1"/>
  <c r="C4" i="20"/>
  <c r="D4" i="20" s="1"/>
  <c r="C13" i="12"/>
  <c r="D13" i="12" s="1"/>
  <c r="C9" i="12"/>
  <c r="D9" i="12" s="1"/>
  <c r="C78" i="10"/>
  <c r="D78" i="10" s="1"/>
  <c r="C73" i="10"/>
  <c r="D73" i="10" s="1"/>
  <c r="C42" i="10"/>
  <c r="E42" i="10" s="1"/>
  <c r="C17" i="10"/>
  <c r="D17" i="10" s="1"/>
  <c r="C38" i="10"/>
  <c r="D38" i="10" s="1"/>
  <c r="C42" i="7"/>
  <c r="D42" i="7" s="1"/>
  <c r="C46" i="7"/>
  <c r="D46" i="7" s="1"/>
  <c r="C52" i="7"/>
  <c r="D52" i="7" s="1"/>
  <c r="C31" i="6"/>
  <c r="D31" i="6"/>
  <c r="C29" i="6"/>
  <c r="D29" i="6" s="1"/>
  <c r="C27" i="6"/>
  <c r="D27" i="6" s="1"/>
  <c r="C25" i="6"/>
  <c r="D25" i="6" s="1"/>
  <c r="C17" i="6"/>
  <c r="D17" i="6"/>
  <c r="C14" i="6"/>
  <c r="D14" i="6" s="1"/>
  <c r="C20" i="5"/>
  <c r="D20" i="5" s="1"/>
  <c r="C11" i="4"/>
  <c r="D11" i="4" s="1"/>
  <c r="D84" i="7"/>
  <c r="G17" i="7"/>
  <c r="G4" i="7"/>
  <c r="C45" i="6"/>
  <c r="C12" i="6"/>
  <c r="C64" i="6"/>
  <c r="C62" i="6"/>
  <c r="C60" i="6"/>
  <c r="C58" i="6"/>
  <c r="C50" i="6"/>
  <c r="C47" i="6"/>
  <c r="B102" i="17"/>
  <c r="B103" i="17"/>
  <c r="B104" i="17"/>
  <c r="D18" i="15"/>
  <c r="D14" i="15"/>
  <c r="B94" i="17"/>
  <c r="B93" i="17"/>
  <c r="B92" i="17"/>
  <c r="B91" i="17"/>
  <c r="B75" i="17"/>
  <c r="B74" i="17"/>
  <c r="B72" i="17"/>
  <c r="B71" i="17"/>
  <c r="B70" i="17"/>
  <c r="B69" i="17"/>
  <c r="O24" i="12"/>
  <c r="B65" i="17"/>
  <c r="O30" i="12"/>
  <c r="O31" i="12"/>
  <c r="O32" i="12"/>
  <c r="O33" i="12"/>
  <c r="B60" i="17"/>
  <c r="B8" i="17"/>
  <c r="B50" i="17"/>
  <c r="B51" i="17"/>
  <c r="B52" i="17"/>
  <c r="B53" i="17"/>
  <c r="B49" i="17"/>
  <c r="B48" i="17"/>
  <c r="B47" i="17"/>
  <c r="B39" i="17"/>
  <c r="B40" i="17"/>
  <c r="B41" i="17"/>
  <c r="B42" i="17"/>
  <c r="B43" i="17"/>
  <c r="B44" i="17"/>
  <c r="B45" i="17"/>
  <c r="B34" i="17"/>
  <c r="B35" i="17"/>
  <c r="B36" i="17"/>
  <c r="B33" i="17"/>
  <c r="B25" i="17"/>
  <c r="B26" i="17"/>
  <c r="B27" i="17"/>
  <c r="B31" i="17"/>
  <c r="B32" i="17"/>
  <c r="B22" i="17"/>
  <c r="B23" i="17"/>
  <c r="B24" i="17"/>
  <c r="B11" i="17"/>
  <c r="B12" i="17"/>
  <c r="B13" i="17"/>
  <c r="B14" i="17"/>
  <c r="B15" i="17"/>
  <c r="B16" i="17"/>
  <c r="B17" i="17"/>
  <c r="B18" i="17"/>
  <c r="B19" i="17"/>
  <c r="A56" i="17"/>
  <c r="A54" i="17"/>
  <c r="A46" i="17"/>
  <c r="A37" i="17"/>
  <c r="A20" i="17"/>
  <c r="B99" i="17"/>
  <c r="A98" i="17"/>
  <c r="A95" i="17"/>
  <c r="A68" i="17"/>
  <c r="B67" i="17"/>
  <c r="B64" i="17"/>
  <c r="B66" i="17"/>
  <c r="B63" i="17"/>
  <c r="A62" i="17"/>
  <c r="O34" i="12"/>
  <c r="A9" i="17"/>
  <c r="A6" i="17"/>
  <c r="B59" i="17"/>
  <c r="B58" i="17"/>
  <c r="B55" i="17"/>
  <c r="B21" i="17"/>
  <c r="B10" i="17"/>
  <c r="O29" i="20"/>
  <c r="O28" i="20"/>
  <c r="O27" i="20"/>
  <c r="O26" i="20"/>
  <c r="O25" i="20"/>
  <c r="O24" i="20"/>
  <c r="O23" i="20"/>
  <c r="O22" i="20"/>
  <c r="O20" i="20"/>
  <c r="O19" i="20"/>
  <c r="O18" i="20"/>
  <c r="O17" i="20"/>
  <c r="O16" i="20"/>
  <c r="O15" i="20"/>
  <c r="O14" i="20"/>
  <c r="O13" i="20"/>
  <c r="B61" i="17"/>
  <c r="B38" i="17"/>
  <c r="L45" i="13"/>
  <c r="K45" i="13"/>
  <c r="B57" i="17"/>
  <c r="G24" i="15"/>
  <c r="E24" i="15"/>
  <c r="D24" i="15"/>
  <c r="G18" i="15"/>
  <c r="E18" i="15"/>
  <c r="G14" i="15"/>
  <c r="G21" i="15" s="1"/>
  <c r="G25" i="15" s="1"/>
  <c r="G27" i="15" s="1"/>
  <c r="E14" i="15"/>
  <c r="E21" i="15"/>
  <c r="O56" i="13"/>
  <c r="O55" i="13"/>
  <c r="O54" i="13"/>
  <c r="O53" i="13"/>
  <c r="O52" i="13"/>
  <c r="O51" i="13"/>
  <c r="O50" i="13"/>
  <c r="O49" i="13"/>
  <c r="O48" i="13"/>
  <c r="O47" i="13"/>
  <c r="O46" i="13"/>
  <c r="N45" i="13"/>
  <c r="M45" i="13"/>
  <c r="J45" i="13"/>
  <c r="I45" i="13"/>
  <c r="G45" i="13"/>
  <c r="E45" i="13"/>
  <c r="O27" i="13"/>
  <c r="E15" i="31" s="1"/>
  <c r="O26" i="13"/>
  <c r="O25" i="13"/>
  <c r="O23" i="13"/>
  <c r="G11" i="31" s="1"/>
  <c r="O22" i="13"/>
  <c r="O21" i="13"/>
  <c r="O19" i="13"/>
  <c r="O18" i="13"/>
  <c r="C3" i="4"/>
  <c r="D3" i="4" s="1"/>
  <c r="C3" i="3"/>
  <c r="D3" i="3" s="1"/>
  <c r="M70" i="28"/>
  <c r="D15" i="13"/>
  <c r="D16" i="13" s="1"/>
  <c r="E11" i="31"/>
  <c r="E19" i="31"/>
  <c r="E20" i="31"/>
  <c r="D68" i="13"/>
  <c r="G15" i="31"/>
  <c r="O45" i="13" l="1"/>
  <c r="O30" i="20"/>
  <c r="C70" i="13"/>
  <c r="N70" i="13"/>
  <c r="J15" i="13"/>
  <c r="J16" i="13" s="1"/>
  <c r="F15" i="13"/>
  <c r="F70" i="28"/>
  <c r="J15" i="28"/>
  <c r="J68" i="28" s="1"/>
  <c r="N70" i="28"/>
  <c r="K70" i="28"/>
  <c r="E3" i="31"/>
  <c r="O45" i="28"/>
  <c r="E70" i="13"/>
  <c r="O29" i="13"/>
  <c r="G20" i="31"/>
  <c r="F3" i="31"/>
  <c r="G70" i="13"/>
  <c r="O12" i="28"/>
  <c r="L15" i="13"/>
  <c r="L68" i="13" s="1"/>
  <c r="C15" i="13"/>
  <c r="C16" i="13" s="1"/>
  <c r="F21" i="15"/>
  <c r="F25" i="15" s="1"/>
  <c r="F27" i="15" s="1"/>
  <c r="E26" i="31"/>
  <c r="G26" i="31"/>
  <c r="H68" i="28"/>
  <c r="H16" i="28"/>
  <c r="I16" i="13"/>
  <c r="I68" i="13"/>
  <c r="G17" i="31"/>
  <c r="E17" i="31"/>
  <c r="G15" i="13"/>
  <c r="G16" i="13" s="1"/>
  <c r="N15" i="28"/>
  <c r="O69" i="13"/>
  <c r="J70" i="13"/>
  <c r="E15" i="13"/>
  <c r="O20" i="13"/>
  <c r="H15" i="13"/>
  <c r="H68" i="13" s="1"/>
  <c r="O17" i="28"/>
  <c r="F9" i="31" s="1"/>
  <c r="G15" i="28"/>
  <c r="K15" i="28"/>
  <c r="K16" i="28" s="1"/>
  <c r="G5" i="31"/>
  <c r="O32" i="13"/>
  <c r="N15" i="13"/>
  <c r="N68" i="13" s="1"/>
  <c r="E25" i="15"/>
  <c r="E27" i="15" s="1"/>
  <c r="O69" i="28"/>
  <c r="K15" i="13"/>
  <c r="C15" i="25"/>
  <c r="C16" i="25" s="1"/>
  <c r="D21" i="15"/>
  <c r="D25" i="15" s="1"/>
  <c r="D27" i="15" s="1"/>
  <c r="F15" i="28"/>
  <c r="M15" i="13"/>
  <c r="M16" i="13" s="1"/>
  <c r="I70" i="13"/>
  <c r="D70" i="28"/>
  <c r="H70" i="28"/>
  <c r="L15" i="28"/>
  <c r="L16" i="28" s="1"/>
  <c r="O12" i="13"/>
  <c r="P10" i="31"/>
  <c r="I11" i="31"/>
  <c r="O24" i="13"/>
  <c r="G14" i="31" s="1"/>
  <c r="G12" i="31"/>
  <c r="E12" i="31"/>
  <c r="I12" i="31" s="1"/>
  <c r="F16" i="13"/>
  <c r="F68" i="13"/>
  <c r="G18" i="31"/>
  <c r="E18" i="31"/>
  <c r="G16" i="28"/>
  <c r="G68" i="28"/>
  <c r="I68" i="28"/>
  <c r="I16" i="28"/>
  <c r="K68" i="28"/>
  <c r="M16" i="28"/>
  <c r="M68" i="28"/>
  <c r="G30" i="31"/>
  <c r="F27" i="31"/>
  <c r="F32" i="31" s="1"/>
  <c r="K16" i="13"/>
  <c r="K68" i="13"/>
  <c r="J16" i="28"/>
  <c r="L68" i="28"/>
  <c r="M70" i="13"/>
  <c r="J70" i="28"/>
  <c r="E15" i="28"/>
  <c r="N16" i="13"/>
  <c r="C69" i="25"/>
  <c r="E16" i="31"/>
  <c r="G22" i="31"/>
  <c r="G21" i="31"/>
  <c r="M21" i="31" s="1"/>
  <c r="D15" i="28"/>
  <c r="D15" i="25"/>
  <c r="O17" i="13"/>
  <c r="I70" i="28"/>
  <c r="C70" i="28"/>
  <c r="K70" i="13"/>
  <c r="C15" i="28"/>
  <c r="G19" i="31"/>
  <c r="M19" i="31" s="1"/>
  <c r="G68" i="13"/>
  <c r="J68" i="13"/>
  <c r="L70" i="28"/>
  <c r="H16" i="13" l="1"/>
  <c r="C68" i="13"/>
  <c r="C71" i="13" s="1"/>
  <c r="D5" i="13" s="1"/>
  <c r="D71" i="13" s="1"/>
  <c r="E5" i="13" s="1"/>
  <c r="O70" i="13"/>
  <c r="L16" i="13"/>
  <c r="O16" i="13" s="1"/>
  <c r="E14" i="31"/>
  <c r="F68" i="28"/>
  <c r="F16" i="28"/>
  <c r="M68" i="13"/>
  <c r="O15" i="13"/>
  <c r="N68" i="28"/>
  <c r="N16" i="28"/>
  <c r="E68" i="13"/>
  <c r="E71" i="13" s="1"/>
  <c r="F5" i="13" s="1"/>
  <c r="F71" i="13" s="1"/>
  <c r="G5" i="13" s="1"/>
  <c r="G71" i="13" s="1"/>
  <c r="H5" i="13" s="1"/>
  <c r="H71" i="13" s="1"/>
  <c r="I5" i="13" s="1"/>
  <c r="I71" i="13" s="1"/>
  <c r="J5" i="13" s="1"/>
  <c r="J71" i="13" s="1"/>
  <c r="K5" i="13" s="1"/>
  <c r="K71" i="13" s="1"/>
  <c r="L5" i="13" s="1"/>
  <c r="L71" i="13" s="1"/>
  <c r="M5" i="13" s="1"/>
  <c r="M71" i="13" s="1"/>
  <c r="N5" i="13" s="1"/>
  <c r="N71" i="13" s="1"/>
  <c r="E16" i="13"/>
  <c r="C16" i="28"/>
  <c r="O15" i="28"/>
  <c r="G2" i="31" s="1"/>
  <c r="C68" i="28"/>
  <c r="D68" i="28"/>
  <c r="D16" i="28"/>
  <c r="M23" i="31"/>
  <c r="I22" i="31"/>
  <c r="D69" i="25"/>
  <c r="D16" i="25"/>
  <c r="N16" i="31"/>
  <c r="N21" i="31"/>
  <c r="Q10" i="31"/>
  <c r="N9" i="31"/>
  <c r="N19" i="31"/>
  <c r="N23" i="31"/>
  <c r="G9" i="31"/>
  <c r="E9" i="31"/>
  <c r="E27" i="31" s="1"/>
  <c r="E32" i="31" s="1"/>
  <c r="E68" i="28"/>
  <c r="E16" i="28"/>
  <c r="O70" i="28"/>
  <c r="O68" i="13"/>
  <c r="O68" i="28" l="1"/>
  <c r="G6" i="31" s="1"/>
  <c r="O71" i="13"/>
  <c r="C5" i="28"/>
  <c r="C71" i="28" s="1"/>
  <c r="D5" i="28" s="1"/>
  <c r="D71" i="28" s="1"/>
  <c r="E5" i="28" s="1"/>
  <c r="E71" i="28" s="1"/>
  <c r="F5" i="28" s="1"/>
  <c r="F71" i="28" s="1"/>
  <c r="G5" i="28" s="1"/>
  <c r="G71" i="28" s="1"/>
  <c r="H5" i="28" s="1"/>
  <c r="H71" i="28" s="1"/>
  <c r="I5" i="28" s="1"/>
  <c r="I71" i="28" s="1"/>
  <c r="J5" i="28" s="1"/>
  <c r="J71" i="28" s="1"/>
  <c r="K5" i="28" s="1"/>
  <c r="K71" i="28" s="1"/>
  <c r="L5" i="28" s="1"/>
  <c r="L71" i="28" s="1"/>
  <c r="M5" i="28" s="1"/>
  <c r="M71" i="28" s="1"/>
  <c r="N5" i="28" s="1"/>
  <c r="N71" i="28" s="1"/>
  <c r="K9" i="31"/>
  <c r="K21" i="31"/>
  <c r="M9" i="31"/>
  <c r="G27" i="31"/>
  <c r="G32" i="31" s="1"/>
  <c r="I2" i="31" s="1"/>
  <c r="I23" i="31"/>
  <c r="K23" i="31"/>
  <c r="K10" i="31"/>
  <c r="K16" i="31"/>
  <c r="K19" i="31"/>
  <c r="O16" i="28"/>
  <c r="G3" i="31" s="1"/>
  <c r="C5" i="25" l="1"/>
  <c r="C72" i="25" s="1"/>
  <c r="D5" i="25" s="1"/>
  <c r="D72" i="25" s="1"/>
  <c r="O71" i="28"/>
  <c r="I4" i="31"/>
  <c r="I3" i="31"/>
  <c r="O9" i="31"/>
  <c r="I9" i="31" s="1"/>
  <c r="O16" i="31"/>
  <c r="I16" i="31" s="1"/>
  <c r="R10" i="31"/>
  <c r="I10" i="31" s="1"/>
  <c r="O19" i="31"/>
  <c r="I19" i="31" s="1"/>
  <c r="O21" i="31"/>
  <c r="I21"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Rutai Gábor</author>
    <author>Szabó Lehel Gábor</author>
  </authors>
  <commentList>
    <comment ref="B18" authorId="0" shapeId="0" xr:uid="{00000000-0006-0000-0C00-000001000000}">
      <text>
        <r>
          <rPr>
            <b/>
            <sz val="9"/>
            <color indexed="81"/>
            <rFont val="Segoe UI"/>
            <family val="2"/>
            <charset val="238"/>
          </rPr>
          <t>GINOP-5.2.3-16 alapján ide tartozik: - cégalapításhoz kapcsolódó ügyvédi szolgáltatás igénybe vétele,</t>
        </r>
        <r>
          <rPr>
            <sz val="9"/>
            <color indexed="81"/>
            <rFont val="Segoe UI"/>
            <family val="2"/>
            <charset val="238"/>
          </rPr>
          <t xml:space="preserve">
</t>
        </r>
      </text>
    </comment>
    <comment ref="B19" authorId="0" shapeId="0" xr:uid="{00000000-0006-0000-0C00-000002000000}">
      <text>
        <r>
          <rPr>
            <b/>
            <sz val="9"/>
            <color indexed="81"/>
            <rFont val="Segoe UI"/>
            <family val="2"/>
            <charset val="238"/>
          </rPr>
          <t xml:space="preserve"> GINOP-5.2.3-16 alapján ide tartozik:
- cégalapítás hatósági díjai,
- alapításhoz, működéshez szükséges kötelező engedélyek beszerzésének igazgatási, eljárási költségei, illetékek,
- szakhatósági engedélyek beszerzéséhez szükséges mérnöki tanácsadás</t>
        </r>
        <r>
          <rPr>
            <sz val="9"/>
            <color indexed="81"/>
            <rFont val="Segoe UI"/>
            <family val="2"/>
            <charset val="238"/>
          </rPr>
          <t xml:space="preserve">
</t>
        </r>
      </text>
    </comment>
    <comment ref="B20" authorId="1" shapeId="0" xr:uid="{00000000-0006-0000-0C00-000003000000}">
      <text>
        <r>
          <rPr>
            <sz val="11"/>
            <color indexed="81"/>
            <rFont val="Arial"/>
            <family val="2"/>
            <charset val="238"/>
          </rPr>
          <t xml:space="preserve">
GINOP-5.2.3-16 alapján ide tartozik: 
- bérköltség (munkaviszony), vállalkozói kivét,
- a hatályos jogszabályok szerinti, munkáltatót terhelő adók és járulékok.
A vállalkozó (egyéni vagy társas) saját maga által végzett tevékenységének az ellentételezése, valamint új munkavállaló munkabére számolható el.
A vállalkozó (egyéni vagy társas) személyes közreműködőként végzett tevékenységének az ellentételezése (beleértve a vállalkozói kivétet), új munkavállaló bérköltsége. KATA adózó esetén csak a bérköltség számolható el.
Bérköltségként beleértve a vállalkozói kivétet is maximum havonta a mindenkori garantált bérminimum összege számolható el minden foglalkoztatott esetében. 2017-ben a 430/2016. (XII. 15.) Korm. rendeletben meghatározott garantált bérminimum havi bruttó 161.000 forint, 2018-ban havi bruttó 180.500 Ft. Részmunkaidős foglalkoztatás esetében a munkaidővel arányos bérköltség számolható el.
A támogatást igénylő a 2. pontban meghatározottnál magasabb fizetést is vállalhat, azonban a konstrukció keretében támogatást ebben az esetben is legfeljebb a 2. pontban meghatározott összegben vehet igénybe, vagyis az efölötti rész nem támogatott, azt saját forrásból kell biztosítania.</t>
        </r>
      </text>
    </comment>
    <comment ref="B21" authorId="1" shapeId="0" xr:uid="{00000000-0006-0000-0C00-000004000000}">
      <text>
        <r>
          <rPr>
            <sz val="11"/>
            <color indexed="81"/>
            <rFont val="Arial"/>
            <family val="2"/>
            <charset val="238"/>
          </rPr>
          <t>Bruttó bér</t>
        </r>
      </text>
    </comment>
    <comment ref="B22" authorId="1" shapeId="0" xr:uid="{00000000-0006-0000-0C00-000005000000}">
      <text>
        <r>
          <rPr>
            <sz val="11"/>
            <color indexed="81"/>
            <rFont val="Arial"/>
            <family val="2"/>
            <charset val="238"/>
          </rPr>
          <t xml:space="preserve">561. Szociális hozzájárulási adó (22%)
564. Szakképzési hozzájárulás (1,5%)
</t>
        </r>
      </text>
    </comment>
    <comment ref="B25" authorId="1" shapeId="0" xr:uid="{00000000-0006-0000-0C00-000006000000}">
      <text>
        <r>
          <rPr>
            <b/>
            <sz val="11"/>
            <color indexed="81"/>
            <rFont val="Arial"/>
            <family val="2"/>
            <charset val="238"/>
          </rPr>
          <t xml:space="preserve">GINOP-5.2.3-16 alapján ide tartozik:
</t>
        </r>
        <r>
          <rPr>
            <sz val="11"/>
            <color indexed="81"/>
            <rFont val="Arial"/>
            <family val="2"/>
            <charset val="238"/>
          </rPr>
          <t>- új tárgyi eszközök beszerzése beleértve a szállítás és üzembe helyezés, valamint a betanítás költségét, amennyiben közvetlenül az eszközhöz kapcsolódik,
- infokommunikációs eszközök (hardver, hálózati eszközök, nyomtató, mobiltelefon).</t>
        </r>
        <r>
          <rPr>
            <sz val="10"/>
            <color indexed="81"/>
            <rFont val="Arial"/>
            <family val="2"/>
            <charset val="238"/>
          </rPr>
          <t xml:space="preserve">
</t>
        </r>
      </text>
    </comment>
    <comment ref="B26" authorId="1" shapeId="0" xr:uid="{00000000-0006-0000-0C00-000007000000}">
      <text>
        <r>
          <rPr>
            <b/>
            <sz val="11"/>
            <color indexed="81"/>
            <rFont val="Arial"/>
            <family val="2"/>
            <charset val="238"/>
          </rPr>
          <t xml:space="preserve"> GINOP-5.2.3-16 alapján ide tartozik: </t>
        </r>
        <r>
          <rPr>
            <sz val="11"/>
            <color indexed="81"/>
            <rFont val="Arial"/>
            <family val="2"/>
            <charset val="238"/>
          </rPr>
          <t xml:space="preserve">
- irodai, igazgatási berendezések, felszerelések (Irodai bútor tekintetében kizárólag író- és tárgyalóasztal, szék, irattároló szekrény, polc beszerzése támogatható,)</t>
        </r>
        <r>
          <rPr>
            <sz val="10"/>
            <color indexed="81"/>
            <rFont val="Arial"/>
            <family val="2"/>
            <charset val="238"/>
          </rPr>
          <t xml:space="preserve">
</t>
        </r>
      </text>
    </comment>
    <comment ref="B29" authorId="1" shapeId="0" xr:uid="{00000000-0006-0000-0C00-000008000000}">
      <text>
        <r>
          <rPr>
            <b/>
            <sz val="11"/>
            <color indexed="81"/>
            <rFont val="Arial"/>
            <family val="2"/>
            <charset val="238"/>
          </rPr>
          <t>GINOP-5.2.3-16 alapján ide tartozik:</t>
        </r>
        <r>
          <rPr>
            <sz val="11"/>
            <color indexed="81"/>
            <rFont val="Arial"/>
            <family val="2"/>
            <charset val="238"/>
          </rPr>
          <t xml:space="preserve">
Információs technológia-fejlesztés, beleértve az online megjelenés, e-kereskedelem és egyéb e-szolgáltatások, modern vállalatirányítási és termelési környezet kialakításához kapcsolódó komplex vállalati infokommunikációs fejlesztések, üzleti alkalmazások támogatását is:
- új hardver,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
</t>
        </r>
      </text>
    </comment>
    <comment ref="B30" authorId="1" shapeId="0" xr:uid="{00000000-0006-0000-0C00-000009000000}">
      <text>
        <r>
          <rPr>
            <sz val="11"/>
            <color indexed="81"/>
            <rFont val="Arial"/>
            <family val="2"/>
            <charset val="238"/>
          </rPr>
          <t>- új hardver,</t>
        </r>
        <r>
          <rPr>
            <sz val="10"/>
            <color indexed="81"/>
            <rFont val="Arial"/>
            <family val="2"/>
            <charset val="238"/>
          </rPr>
          <t xml:space="preserve">
</t>
        </r>
      </text>
    </comment>
    <comment ref="B31" authorId="1" shapeId="0" xr:uid="{00000000-0006-0000-0C00-00000A000000}">
      <text>
        <r>
          <rPr>
            <b/>
            <sz val="11"/>
            <color indexed="81"/>
            <rFont val="Arial"/>
            <family val="2"/>
            <charset val="238"/>
          </rPr>
          <t>GINOP-5.2.3-16 alapján ide tartozik</t>
        </r>
        <r>
          <rPr>
            <sz val="11"/>
            <color indexed="81"/>
            <rFont val="Arial"/>
            <family val="2"/>
            <charset val="238"/>
          </rPr>
          <t xml:space="preserve">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t>
        </r>
        <r>
          <rPr>
            <sz val="10"/>
            <color indexed="81"/>
            <rFont val="Arial"/>
            <family val="2"/>
            <charset val="238"/>
          </rPr>
          <t xml:space="preserve">
</t>
        </r>
      </text>
    </comment>
    <comment ref="B32" authorId="1" shapeId="0" xr:uid="{00000000-0006-0000-0C00-00000B000000}">
      <text>
        <r>
          <rPr>
            <b/>
            <sz val="11"/>
            <color indexed="81"/>
            <rFont val="Arial"/>
            <family val="2"/>
            <charset val="238"/>
          </rPr>
          <t xml:space="preserve">GINOP-5.2.3-16 alapján ide tartozik: </t>
        </r>
        <r>
          <rPr>
            <sz val="11"/>
            <color indexed="81"/>
            <rFont val="Arial"/>
            <family val="2"/>
            <charset val="238"/>
          </rPr>
          <t xml:space="preserve">
Harmadik féltől piaci áron megvásárolt szabadalmak és egyéb immateriális javak (pl. licenc, oltalom), valamint ezen immateriális javakhoz (szellemi termékekhez) kapcsolódó hasznosítási jogok bekerülési értéke, amennyiben a tranzakcióra a piaci feltételeknek megfelelően került sor.
</t>
        </r>
      </text>
    </comment>
    <comment ref="B35" authorId="1" shapeId="0" xr:uid="{00000000-0006-0000-0C00-00000C000000}">
      <text>
        <r>
          <rPr>
            <b/>
            <sz val="11"/>
            <color indexed="81"/>
            <rFont val="Arial"/>
            <family val="2"/>
            <charset val="238"/>
          </rPr>
          <t>GINOP-5.2.3-16 alapján ide tartozik:</t>
        </r>
        <r>
          <rPr>
            <sz val="11"/>
            <color indexed="81"/>
            <rFont val="Arial"/>
            <family val="2"/>
            <charset val="238"/>
          </rPr>
          <t xml:space="preserve">
Marketing, kommunikációs szolgáltatások költségei
 marketing eszközök elkészítése, design tervezése,
 vásárokon, kiállításokon való részvétel,
    o beépítetlen és beépített terület, illetve kiállító helyiség bérleti díja,
    o kiállítóhelyiség, stand felállításával és működtetésével kapcsolatos költségek (pl. személyzeti belépők építés és bontás idejére, behajtási engedélyek építés és bontás idején a kiállítás területére, víz- és áramfogyasztás, stb.),
    o kötelező regisztráció/katalógus beiktatás költsége,
    o területdíjhoz kapcsolódó egyéb kötelező költségek (pl. kötelező biztosítás).</t>
        </r>
      </text>
    </comment>
    <comment ref="B36" authorId="1" shapeId="0" xr:uid="{00000000-0006-0000-0C00-00000D000000}">
      <text>
        <r>
          <rPr>
            <b/>
            <sz val="11"/>
            <color indexed="81"/>
            <rFont val="Arial"/>
            <family val="2"/>
            <charset val="238"/>
          </rPr>
          <t xml:space="preserve">GINOP-5.2.3-16 alapján ide tartozik:
</t>
        </r>
        <r>
          <rPr>
            <sz val="11"/>
            <color indexed="81"/>
            <rFont val="Arial"/>
            <family val="2"/>
            <charset val="238"/>
          </rPr>
          <t xml:space="preserve">Vállalkozás működésének hatékonyságát javító engedélyezett képzések a tulajdonos, munkáltatók, illetve azon alkalmazottak számára, akik a képzés ideje alatt végig, igazolhatóan alkalmazotti jogviszonyban állnak.
</t>
        </r>
      </text>
    </comment>
    <comment ref="B37" authorId="1" shapeId="0" xr:uid="{00000000-0006-0000-0C00-00000E000000}">
      <text>
        <r>
          <rPr>
            <sz val="11"/>
            <color indexed="81"/>
            <rFont val="Arial"/>
            <family val="2"/>
            <charset val="238"/>
          </rPr>
          <t xml:space="preserve">Tanácsadás igénybevételére az alábbi támogatott tanácsadási területeken kerülhet sor: 
- marketing tanácsadás, online megjelenéshez, e-kereskedelemhez kapcsolódó tanácsadás, 
- menedzsmentfejlesztési tanácsadás, 
- technológiai fejlesztési tanácsadás, 
- pénzügyi tanácsadás, 
- logisztikai tanácsadás, 
- jogi szaktanácsadás, 
- szabadalommal kapcsolatos tanácsadás, 
- energetikai tanácsadás. 
</t>
        </r>
        <r>
          <rPr>
            <sz val="10"/>
            <color indexed="81"/>
            <rFont val="Arial"/>
            <family val="2"/>
            <charset val="238"/>
          </rPr>
          <t xml:space="preserve">
</t>
        </r>
      </text>
    </comment>
    <comment ref="B38" authorId="1" shapeId="0" xr:uid="{00000000-0006-0000-0C00-00000F000000}">
      <text>
        <r>
          <rPr>
            <sz val="11"/>
            <color indexed="81"/>
            <rFont val="Arial"/>
            <family val="2"/>
            <charset val="238"/>
          </rPr>
          <t xml:space="preserve">Szakmai megvalósításhoz kapcsolódó anyagköltség (munkakör betöltéséhez szükséges munkaruha, munkavédelmi felszerelés, továbbá egyéb, nettó 100.000 Ft egyedi beszerzési összeget el nem érő kis értékű eszköz.
</t>
        </r>
      </text>
    </comment>
    <comment ref="B40" authorId="1" shapeId="0" xr:uid="{00000000-0006-0000-0C00-000010000000}">
      <text>
        <r>
          <rPr>
            <b/>
            <sz val="11"/>
            <color indexed="81"/>
            <rFont val="Arial"/>
            <family val="2"/>
            <charset val="238"/>
          </rPr>
          <t xml:space="preserve">GINOP-5.2.3-16 alapján ide tartozik:
</t>
        </r>
        <r>
          <rPr>
            <sz val="11"/>
            <color indexed="81"/>
            <rFont val="Arial"/>
            <family val="2"/>
            <charset val="238"/>
          </rPr>
          <t>Dokumentációs, irattárazási, archiválási költségek</t>
        </r>
      </text>
    </comment>
    <comment ref="B41" authorId="1" shapeId="0" xr:uid="{00000000-0006-0000-0C00-000011000000}">
      <text>
        <r>
          <rPr>
            <b/>
            <sz val="11"/>
            <color indexed="81"/>
            <rFont val="Arial"/>
            <family val="2"/>
            <charset val="238"/>
          </rPr>
          <t>GINOP-5.2.3-16 alapján ide tartozik:</t>
        </r>
        <r>
          <rPr>
            <sz val="11"/>
            <color indexed="81"/>
            <rFont val="Arial"/>
            <family val="2"/>
            <charset val="238"/>
          </rPr>
          <t xml:space="preserve">
Postai, telekommunikációs, adminisztrációs költségek,</t>
        </r>
      </text>
    </comment>
    <comment ref="B42" authorId="1" shapeId="0" xr:uid="{00000000-0006-0000-0C00-000012000000}">
      <text>
        <r>
          <rPr>
            <b/>
            <sz val="11"/>
            <color indexed="81"/>
            <rFont val="Arial"/>
            <family val="2"/>
            <charset val="238"/>
          </rPr>
          <t>GINOP-5.2.3-16 alapján ide tartozik:</t>
        </r>
        <r>
          <rPr>
            <sz val="11"/>
            <color indexed="81"/>
            <rFont val="Arial"/>
            <family val="2"/>
            <charset val="238"/>
          </rPr>
          <t xml:space="preserve">
Vállalatirányítási tevékenységek (könyvelés, bérszámfejtés) arányosított költségei</t>
        </r>
      </text>
    </comment>
    <comment ref="B43" authorId="1" shapeId="0" xr:uid="{00000000-0006-0000-0C00-000013000000}">
      <text>
        <r>
          <rPr>
            <b/>
            <sz val="11"/>
            <color indexed="81"/>
            <rFont val="Arial"/>
            <family val="2"/>
            <charset val="238"/>
          </rPr>
          <t>GINOP-5.2.3-16 alapján ide tartozik:</t>
        </r>
        <r>
          <rPr>
            <sz val="11"/>
            <color indexed="81"/>
            <rFont val="Arial"/>
            <family val="2"/>
            <charset val="238"/>
          </rPr>
          <t xml:space="preserve">
Közüzemi díjak és szolgáltatások, rezsi költségek, takarítás, hulladékgazdálkodás, őrzés.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Rutai Gábor</author>
    <author>Szabó Lehel Gábor</author>
  </authors>
  <commentList>
    <comment ref="B18" authorId="0" shapeId="0" xr:uid="{00000000-0006-0000-0D00-000001000000}">
      <text>
        <r>
          <rPr>
            <b/>
            <sz val="9"/>
            <color indexed="81"/>
            <rFont val="Segoe UI"/>
            <family val="2"/>
            <charset val="238"/>
          </rPr>
          <t>GINOP-5.2.3-16 alapján ide tartozik: - cégalapításhoz kapcsolódó ügyvédi szolgáltatás igénybe vétele,</t>
        </r>
        <r>
          <rPr>
            <sz val="9"/>
            <color indexed="81"/>
            <rFont val="Segoe UI"/>
            <family val="2"/>
            <charset val="238"/>
          </rPr>
          <t xml:space="preserve">
</t>
        </r>
      </text>
    </comment>
    <comment ref="B19" authorId="0" shapeId="0" xr:uid="{00000000-0006-0000-0D00-000002000000}">
      <text>
        <r>
          <rPr>
            <b/>
            <sz val="9"/>
            <color indexed="81"/>
            <rFont val="Segoe UI"/>
            <family val="2"/>
            <charset val="238"/>
          </rPr>
          <t xml:space="preserve"> GINOP-5.2.3-16 alapján ide tartozik:
- cégalapítás hatósági díjai,
- alapításhoz, működéshez szükséges kötelező engedélyek beszerzésének igazgatási, eljárási költségei, illetékek,
- szakhatósági engedélyek beszerzéséhez szükséges mérnöki tanácsadás</t>
        </r>
        <r>
          <rPr>
            <sz val="9"/>
            <color indexed="81"/>
            <rFont val="Segoe UI"/>
            <family val="2"/>
            <charset val="238"/>
          </rPr>
          <t xml:space="preserve">
</t>
        </r>
      </text>
    </comment>
    <comment ref="B20" authorId="1" shapeId="0" xr:uid="{00000000-0006-0000-0D00-000003000000}">
      <text>
        <r>
          <rPr>
            <sz val="11"/>
            <color indexed="81"/>
            <rFont val="Arial"/>
            <family val="2"/>
            <charset val="238"/>
          </rPr>
          <t xml:space="preserve">
GINOP-5.2.3-16 alapján ide tartozik: 
- bérköltség (munkaviszony), vállalkozói kivét,
- a hatályos jogszabályok szerinti, munkáltatót terhelő adók és járulékok.
A vállalkozó (egyéni vagy társas) saját maga által végzett tevékenységének az ellentételezése, valamint új munkavállaló munkabére számolható el.
A vállalkozó (egyéni vagy társas) személyes közreműködőként végzett tevékenységének az ellentételezése (beleértve a vállalkozói kivétet), új munkavállaló bérköltsége. KATA adózó esetén csak a bérköltség számolható el.
Bérköltségként beleértve a vállalkozói kivétet is maximum havonta a mindenkori garantált bérminimum összege számolható el minden foglalkoztatott esetében. 2017-ben a 430/2016. (XII. 15.) Korm. rendeletben meghatározott garantált bérminimum havi bruttó 161.000 forint, 2018-ban havi bruttó 180.500 Ft. Részmunkaidős foglalkoztatás esetében a munkaidővel arányos bérköltség számolható el.
A támogatást igénylő a 2. pontban meghatározottnál magasabb fizetést is vállalhat, azonban a konstrukció keretében támogatást ebben az esetben is legfeljebb a 2. pontban meghatározott összegben vehet igénybe, vagyis az efölötti rész nem támogatott, azt saját forrásból kell biztosítania.</t>
        </r>
      </text>
    </comment>
    <comment ref="B21" authorId="1" shapeId="0" xr:uid="{00000000-0006-0000-0D00-000004000000}">
      <text>
        <r>
          <rPr>
            <sz val="11"/>
            <color indexed="81"/>
            <rFont val="Arial"/>
            <family val="2"/>
            <charset val="238"/>
          </rPr>
          <t>Bruttó bér</t>
        </r>
      </text>
    </comment>
    <comment ref="B22" authorId="1" shapeId="0" xr:uid="{00000000-0006-0000-0D00-000005000000}">
      <text>
        <r>
          <rPr>
            <sz val="11"/>
            <color indexed="81"/>
            <rFont val="Arial"/>
            <family val="2"/>
            <charset val="238"/>
          </rPr>
          <t xml:space="preserve">561. Szociális hozzájárulási adó (22%)
564. Szakképzési hozzájárulás (1,5%)
</t>
        </r>
      </text>
    </comment>
    <comment ref="B25" authorId="1" shapeId="0" xr:uid="{00000000-0006-0000-0D00-000006000000}">
      <text>
        <r>
          <rPr>
            <b/>
            <sz val="11"/>
            <color indexed="81"/>
            <rFont val="Arial"/>
            <family val="2"/>
            <charset val="238"/>
          </rPr>
          <t xml:space="preserve">GINOP-5.2.3-16 alapján ide tartozik:
</t>
        </r>
        <r>
          <rPr>
            <sz val="11"/>
            <color indexed="81"/>
            <rFont val="Arial"/>
            <family val="2"/>
            <charset val="238"/>
          </rPr>
          <t>- új tárgyi eszközök beszerzése beleértve a szállítás és üzembe helyezés, valamint a betanítás költségét, amennyiben közvetlenül az eszközhöz kapcsolódik,
- infokommunikációs eszközök (hardver, hálózati eszközök, nyomtató, mobiltelefon).</t>
        </r>
        <r>
          <rPr>
            <sz val="10"/>
            <color indexed="81"/>
            <rFont val="Arial"/>
            <family val="2"/>
            <charset val="238"/>
          </rPr>
          <t xml:space="preserve">
</t>
        </r>
      </text>
    </comment>
    <comment ref="B26" authorId="1" shapeId="0" xr:uid="{00000000-0006-0000-0D00-000007000000}">
      <text>
        <r>
          <rPr>
            <b/>
            <sz val="11"/>
            <color indexed="81"/>
            <rFont val="Arial"/>
            <family val="2"/>
            <charset val="238"/>
          </rPr>
          <t xml:space="preserve"> GINOP-5.2.3-16 alapján ide tartozik: </t>
        </r>
        <r>
          <rPr>
            <sz val="11"/>
            <color indexed="81"/>
            <rFont val="Arial"/>
            <family val="2"/>
            <charset val="238"/>
          </rPr>
          <t xml:space="preserve">
- irodai, igazgatási berendezések, felszerelések (Irodai bútor tekintetében kizárólag író- és tárgyalóasztal, szék, irattároló szekrény, polc beszerzése támogatható,)</t>
        </r>
        <r>
          <rPr>
            <sz val="10"/>
            <color indexed="81"/>
            <rFont val="Arial"/>
            <family val="2"/>
            <charset val="238"/>
          </rPr>
          <t xml:space="preserve">
</t>
        </r>
      </text>
    </comment>
    <comment ref="B29" authorId="1" shapeId="0" xr:uid="{00000000-0006-0000-0D00-000008000000}">
      <text>
        <r>
          <rPr>
            <b/>
            <sz val="11"/>
            <color indexed="81"/>
            <rFont val="Arial"/>
            <family val="2"/>
            <charset val="238"/>
          </rPr>
          <t>GINOP-5.2.3-16 alapján ide tartozik:</t>
        </r>
        <r>
          <rPr>
            <sz val="11"/>
            <color indexed="81"/>
            <rFont val="Arial"/>
            <family val="2"/>
            <charset val="238"/>
          </rPr>
          <t xml:space="preserve">
Információs technológia-fejlesztés, beleértve az online megjelenés, e-kereskedelem és egyéb e-szolgáltatások, modern vállalatirányítási és termelési környezet kialakításához kapcsolódó komplex vállalati infokommunikációs fejlesztések, üzleti alkalmazások támogatását is:
- új hardver,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
</t>
        </r>
      </text>
    </comment>
    <comment ref="B30" authorId="1" shapeId="0" xr:uid="{00000000-0006-0000-0D00-000009000000}">
      <text>
        <r>
          <rPr>
            <sz val="11"/>
            <color indexed="81"/>
            <rFont val="Arial"/>
            <family val="2"/>
            <charset val="238"/>
          </rPr>
          <t>- új hardver,</t>
        </r>
        <r>
          <rPr>
            <sz val="10"/>
            <color indexed="81"/>
            <rFont val="Arial"/>
            <family val="2"/>
            <charset val="238"/>
          </rPr>
          <t xml:space="preserve">
</t>
        </r>
      </text>
    </comment>
    <comment ref="B31" authorId="1" shapeId="0" xr:uid="{00000000-0006-0000-0D00-00000A000000}">
      <text>
        <r>
          <rPr>
            <b/>
            <sz val="11"/>
            <color indexed="81"/>
            <rFont val="Arial"/>
            <family val="2"/>
            <charset val="238"/>
          </rPr>
          <t>GINOP-5.2.3-16 alapján ide tartozik</t>
        </r>
        <r>
          <rPr>
            <sz val="11"/>
            <color indexed="81"/>
            <rFont val="Arial"/>
            <family val="2"/>
            <charset val="238"/>
          </rPr>
          <t xml:space="preserve">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t>
        </r>
        <r>
          <rPr>
            <sz val="10"/>
            <color indexed="81"/>
            <rFont val="Arial"/>
            <family val="2"/>
            <charset val="238"/>
          </rPr>
          <t xml:space="preserve">
</t>
        </r>
      </text>
    </comment>
    <comment ref="B32" authorId="1" shapeId="0" xr:uid="{00000000-0006-0000-0D00-00000B000000}">
      <text>
        <r>
          <rPr>
            <b/>
            <sz val="11"/>
            <color indexed="81"/>
            <rFont val="Arial"/>
            <family val="2"/>
            <charset val="238"/>
          </rPr>
          <t xml:space="preserve">GINOP-5.2.3-16 alapján ide tartozik: </t>
        </r>
        <r>
          <rPr>
            <sz val="11"/>
            <color indexed="81"/>
            <rFont val="Arial"/>
            <family val="2"/>
            <charset val="238"/>
          </rPr>
          <t xml:space="preserve">
Harmadik féltől piaci áron megvásárolt szabadalmak és egyéb immateriális javak (pl. licenc, oltalom), valamint ezen immateriális javakhoz (szellemi termékekhez) kapcsolódó hasznosítási jogok bekerülési értéke, amennyiben a tranzakcióra a piaci feltételeknek megfelelően került sor.
</t>
        </r>
      </text>
    </comment>
    <comment ref="B35" authorId="1" shapeId="0" xr:uid="{00000000-0006-0000-0D00-00000C000000}">
      <text>
        <r>
          <rPr>
            <b/>
            <sz val="11"/>
            <color indexed="81"/>
            <rFont val="Arial"/>
            <family val="2"/>
            <charset val="238"/>
          </rPr>
          <t>GINOP-5.2.3-16 alapján ide tartozik:</t>
        </r>
        <r>
          <rPr>
            <sz val="11"/>
            <color indexed="81"/>
            <rFont val="Arial"/>
            <family val="2"/>
            <charset val="238"/>
          </rPr>
          <t xml:space="preserve">
Marketing, kommunikációs szolgáltatások költségei
 marketing eszközök elkészítése, design tervezése,
 vásárokon, kiállításokon való részvétel,
    o beépítetlen és beépített terület, illetve kiállító helyiség bérleti díja,
    o kiállítóhelyiség, stand felállításával és működtetésével kapcsolatos költségek (pl. személyzeti belépők építés és bontás idejére, behajtási engedélyek építés és bontás idején a kiállítás területére, víz- és áramfogyasztás, stb.),
    o kötelező regisztráció/katalógus beiktatás költsége,
    o területdíjhoz kapcsolódó egyéb kötelező költségek (pl. kötelező biztosítás).</t>
        </r>
      </text>
    </comment>
    <comment ref="B36" authorId="1" shapeId="0" xr:uid="{00000000-0006-0000-0D00-00000D000000}">
      <text>
        <r>
          <rPr>
            <b/>
            <sz val="11"/>
            <color indexed="81"/>
            <rFont val="Arial"/>
            <family val="2"/>
            <charset val="238"/>
          </rPr>
          <t xml:space="preserve">GINOP-5.2.3-16 alapján ide tartozik:
</t>
        </r>
        <r>
          <rPr>
            <sz val="11"/>
            <color indexed="81"/>
            <rFont val="Arial"/>
            <family val="2"/>
            <charset val="238"/>
          </rPr>
          <t xml:space="preserve">Vállalkozás működésének hatékonyságát javító engedélyezett képzések a tulajdonos, munkáltatók, illetve azon alkalmazottak számára, akik a képzés ideje alatt végig, igazolhatóan alkalmazotti jogviszonyban állnak.
</t>
        </r>
      </text>
    </comment>
    <comment ref="B37" authorId="1" shapeId="0" xr:uid="{00000000-0006-0000-0D00-00000E000000}">
      <text>
        <r>
          <rPr>
            <sz val="11"/>
            <color indexed="81"/>
            <rFont val="Arial"/>
            <family val="2"/>
            <charset val="238"/>
          </rPr>
          <t xml:space="preserve">Tanácsadás igénybevételére az alábbi támogatott tanácsadási területeken kerülhet sor: 
- marketing tanácsadás, online megjelenéshez, e-kereskedelemhez kapcsolódó tanácsadás, 
- menedzsmentfejlesztési tanácsadás, 
- technológiai fejlesztési tanácsadás, 
- pénzügyi tanácsadás, 
- logisztikai tanácsadás, 
- jogi szaktanácsadás, 
- szabadalommal kapcsolatos tanácsadás, 
- energetikai tanácsadás. 
</t>
        </r>
        <r>
          <rPr>
            <sz val="10"/>
            <color indexed="81"/>
            <rFont val="Arial"/>
            <family val="2"/>
            <charset val="238"/>
          </rPr>
          <t xml:space="preserve">
</t>
        </r>
      </text>
    </comment>
    <comment ref="B38" authorId="1" shapeId="0" xr:uid="{00000000-0006-0000-0D00-00000F000000}">
      <text>
        <r>
          <rPr>
            <sz val="11"/>
            <color indexed="81"/>
            <rFont val="Arial"/>
            <family val="2"/>
            <charset val="238"/>
          </rPr>
          <t xml:space="preserve">Szakmai megvalósításhoz kapcsolódó anyagköltség (munkakör betöltéséhez szükséges munkaruha, munkavédelmi felszerelés, továbbá egyéb, nettó 100.000 Ft egyedi beszerzési összeget el nem érő kis értékű eszköz.
</t>
        </r>
      </text>
    </comment>
    <comment ref="B40" authorId="1" shapeId="0" xr:uid="{00000000-0006-0000-0D00-000010000000}">
      <text>
        <r>
          <rPr>
            <b/>
            <sz val="11"/>
            <color indexed="81"/>
            <rFont val="Arial"/>
            <family val="2"/>
            <charset val="238"/>
          </rPr>
          <t xml:space="preserve">GINOP-5.2.3-16 alapján ide tartozik:
</t>
        </r>
        <r>
          <rPr>
            <sz val="11"/>
            <color indexed="81"/>
            <rFont val="Arial"/>
            <family val="2"/>
            <charset val="238"/>
          </rPr>
          <t>Dokumentációs, irattárazási, archiválási költségek</t>
        </r>
      </text>
    </comment>
    <comment ref="B41" authorId="1" shapeId="0" xr:uid="{00000000-0006-0000-0D00-000011000000}">
      <text>
        <r>
          <rPr>
            <b/>
            <sz val="11"/>
            <color indexed="81"/>
            <rFont val="Arial"/>
            <family val="2"/>
            <charset val="238"/>
          </rPr>
          <t>GINOP-5.2.3-16 alapján ide tartozik:</t>
        </r>
        <r>
          <rPr>
            <sz val="11"/>
            <color indexed="81"/>
            <rFont val="Arial"/>
            <family val="2"/>
            <charset val="238"/>
          </rPr>
          <t xml:space="preserve">
Postai, telekommunikációs, adminisztrációs költségek,</t>
        </r>
      </text>
    </comment>
    <comment ref="B42" authorId="1" shapeId="0" xr:uid="{00000000-0006-0000-0D00-000012000000}">
      <text>
        <r>
          <rPr>
            <b/>
            <sz val="11"/>
            <color indexed="81"/>
            <rFont val="Arial"/>
            <family val="2"/>
            <charset val="238"/>
          </rPr>
          <t>GINOP-5.2.3-16 alapján ide tartozik:</t>
        </r>
        <r>
          <rPr>
            <sz val="11"/>
            <color indexed="81"/>
            <rFont val="Arial"/>
            <family val="2"/>
            <charset val="238"/>
          </rPr>
          <t xml:space="preserve">
Vállalatirányítási tevékenységek (könyvelés, bérszámfejtés) arányosított költségei</t>
        </r>
      </text>
    </comment>
    <comment ref="B43" authorId="1" shapeId="0" xr:uid="{00000000-0006-0000-0D00-000013000000}">
      <text>
        <r>
          <rPr>
            <b/>
            <sz val="11"/>
            <color indexed="81"/>
            <rFont val="Arial"/>
            <family val="2"/>
            <charset val="238"/>
          </rPr>
          <t>GINOP-5.2.3-16 alapján ide tartozik:</t>
        </r>
        <r>
          <rPr>
            <sz val="11"/>
            <color indexed="81"/>
            <rFont val="Arial"/>
            <family val="2"/>
            <charset val="238"/>
          </rPr>
          <t xml:space="preserve">
Közüzemi díjak és szolgáltatások, rezsi költségek, takarítás, hulladékgazdálkodás, őrzés.</t>
        </r>
      </text>
    </comment>
  </commentList>
</comments>
</file>

<file path=xl/sharedStrings.xml><?xml version="1.0" encoding="utf-8"?>
<sst xmlns="http://schemas.openxmlformats.org/spreadsheetml/2006/main" count="1706" uniqueCount="994">
  <si>
    <t>Telephely bejelentés kötelezettsége, hatósági engedély, környezetvédelmi hatóság általi engedély a veszélyes hulladék tárolási előírásoknak megfelelően, ÁNTSZ szakvélemény, biztonsági adatlapok, működési engedély.</t>
  </si>
  <si>
    <t>Adó és pénzügyi ismeteim hiányosak</t>
  </si>
  <si>
    <t xml:space="preserve">Vállalkozásomat újonann indítom.Újonnan vásárolt bútorokkal, eszközökkel és műszaki cikkekkel szeretném felszerelni. A vállalkozásomnak egyelőre nem tervezek honlapot, szorólapokkal és közösségi oldalakon fogom magam reklámozni. A vendégek előre egyeztetett időpontban veszik igénybe szolgáltatásaimat: hajvágást, hajfestést, melírozást, alkalmi és esküvői frizurákat, tartós hajegyenesítést, dauerolást, amit telefonon vagy személyes konzultáció alkalmával tundunk egyezteni.  A szolgáltatás elvégzése annak komplexitásától és az egyedi igényektől függően változik.Nyitvatartásom nem lesz, ejelentkezés alaján leszek nyitva, rugalmasan. A vendégek a frizura elkészülését követően készpénzzel fizetnek a szolgáltatásomért.Anyagbeszerzéseim az alábbiakból állnak: L'oreál Steampod hajvasaló Ára: 67.000.-, Sibel elektromos hajporszívó Ára: 39.369.-, Hajszárító búra Ára: 57.990.-, Tükör Ára: 55.939.-, Hajvágógép Ára: 57.719.-, Ollók : 26.890.-, 20.690.-, Hajsütővas Ára: 15.990.-, Kefék: Ára: 2.330.-, 2.754.-, 2.774.-, 2.725.-, 3.184.-, 3.391.- 
</t>
  </si>
  <si>
    <t>Újabb szórólapokat kihelyezni, hirdetéseket feladni Facebookon.</t>
  </si>
  <si>
    <t>A vállalkozásom elején még nem lesz elég széles vendégköröm, így induláskor kevesebb bevételre számítok, ezért névjegykártyával és szórólappal fogom reklámozni magam. A későbbiekben a kiszélesedő vendégkör és a törzsvendégek miatt már nagyobb bevételre számítok. Nyitvatartási időm alatt napi 5-6 vendég haját tudom széppé tenni az elvégezendő munkafolyamatok időigényétől függően, mert a hajvágás kevesebb időt vesz igénybe, mint a hajfestés. Ez havonta átlagban 100-120 vendéget  jelent. Ez már elegendő ahhoz, hogy nyereséges legyen a vállalkozásom. Átlagban egy vendég 2000 Ft-ot költ fodrászatra, éves szinten 2 880 000 ft, a vállakozás évente 1 800 000ft felett nyereséges.</t>
  </si>
  <si>
    <t xml:space="preserve">A tervezett kiadásaimat: bérleti díj, anyagbeszerzés, rezsiköltség, fedezik a bevételeim, a vállalati profitból tartalékot képezek ezen kívül pedig, további források ( pályázat, befektetés) bevonásával tudok a növekvő igényeknek megfelelni.  Az elszámolható költségeim: munkabér 12 hónapra, eszközök, berendezések, kötelező nyilvánosság. A nem elszámolható költségek: kata, anyagbeszerzés. </t>
  </si>
  <si>
    <t>Salgótarján, 2018.08.14</t>
  </si>
  <si>
    <t>Egy Fodrász szalon nyitása régóta nagy álmom! Azért szeretnék egyéni vállálkozó lenni, mert lehetőség nyílik a kreativitásom és egyéni ötleteim gátak nélküli kibontakoztatására. Fontosnak tartom, egy olyan környezet kialakítását, amely elősegíti a pihenést és a professzionális szolgáltatást az ügyfelek számára. Borsodszentgyörgy településen nincs egy Fodrász szalon sem, ahova az emberek járhatnának, legközelebbi üzlet Ózdon található, nagyjából 15 km-re. Biztos vagyok benne, ha itt nyílik egy ilyen szalon, akkor sokan nem fognak már Ózdra járni. Hisz nálam a legfontosabb, hogy a Vendégek komfortosan érezzék magukat, és olyan szolgáltatást kapjanak, amit eddig nem. 5 éves szakmai tapasztalatom alatt megtanultam a legjobban kezelni az embereket,jó kommunikációs készséggel rendelkezem, precíz a munkavégzésem, szeretek rugalmas lenni az időeosztást illetően, és a sok tanfolyam, amit elvégeztem, plusz tudást adott nekem. Szeretném folyamatosan képezni magam, mindig napra kész lenni, hogy a Vendégek igényeinek megfelelő szolgáltatást nyújthassak. Legfőbb tevékenységeim: Hajvágás, hajmosás, szárítás, dauerolás, berakás, hajsütés, hajfestés, hajegyenesítés, fonás, alkalmi frizurák készítése és hajápolási tanácsadás, a legmodernebb technológiákkal. A vállalkozásomnak egyelőre nem tervezek honlapot, szorólapokkal és közösségi oldalakon fogom magam reklámozni. A vendégek előre egyeztetett időpontban veszik igénybe szolgáltatásaimat: hajvágást, hajfestést, melírozást, alkalmi és esküvői frizurákat, tartós hajegyenesítést, dauerolást, amit telefonon vagy személyes konzultáció alkalmával tundunk egyezteni.  A szolgáltatás elvégzése annak komplexitásától és az egyedi igényektől függően változik. Nyitvatartásom nem lesz, bejelentkezés alaján leszek nyitva, rugalmasan. A vendégek a frizura elkészülését követően készpénzzel fizetnek a szolgáltatásomért. Az összes eszköz, melyet szeretnék beszerezni a támogatás kerete között nagyon fontos. Egy fodrász szalon fontos berendezései, mint asztal, tükör, szék, hajszárítóbúra, hajvágógép, ollók, kefék stb., mind elengedhetetlen kellékei. A legjobb eszközökre van szükségem ahhoz, hogy kiemelkedőbb tudjak lenni a többi fodrásztól.  Egy év múlva szeretném, ha már versenyképes vállalkozás tulajdonosa lehetnék. Ahova az emberek szívesen járnak. Szeretnék egy teljesen nyugodt és pihentető légkört kialakítani, minél hamarabb, mivel ilyen nincs a környéken, hisz általában a szépségszalonokban mindig több ember dolgozik, és ott nagy a hangzavar, egyáltalán nem pihentető a Vendégek számára. Szeretném a legmodernebb termékeket (hajfesték, ápoló anyagok) befezetni, hogy még kiemelkedőbb szolgáltatást nyújthassak. Szeretném megtanulni az Indiai Fejmasszázst, amivel plusz egy szolgáltatást nyújthatnék Vendégeim részére, és még kiemelkedőbb lennék a többi Fodrásztól. Három év múlva szeretném a vállalkozás tovább fejlesztését, új, nagyobb helységben végezni a munkámat, ahol még kényelmesebben elférnék, több szolgáltatást nyújtva a Vendégeknek. Új bútorokat beszerezni. Az 5-10 éves tervemben benne van egy alkalmazott felvétele. Vállalkozásom megalapítását a 3.000.000 Ft vissza nem térítendő támogatás igénybevételével kívánom elindítani, a 333.333 Ft saját erő rendelkezésre áll.</t>
  </si>
  <si>
    <t>A célcsoportom olyan természetes személyek, akik igényesek a saját hajukra és hajviseletükre. Nők, férfiak és gyermekek egyaránt.</t>
  </si>
  <si>
    <t xml:space="preserve">A potenciális célpiac mérete hozzávetőlegesen a napi 5-6 vendég, ez havi szinten 100-120 vendég. </t>
  </si>
  <si>
    <t xml:space="preserve">Olyan szolgáltatást szeretnék nyújtani, a vendégek igényeit kielégítve, mely egyedi, különleges a környező település fodrász szalonjaihoz képest. Szeretném elvégezni a fejmasszázs tanfolyamot, mely  még egyedibbé tenné a szolgáltatásaimat. </t>
  </si>
  <si>
    <t xml:space="preserve">Legjobb professzionális fodrász termékek használata,melyek eddig nem voltak elérhetőek a vendégek számára. Vendégorientált szemlélet, egyedi igények felmérése, és a haj ápolása. Legújabb technikák elsajátítása, majd használata. Széles társadalmi kör igényeit szereném kielégíteni, gyerekektől kezdve a középorosztályon keresztül az idősekig, nők és férfiak számára egyaránt. Rugalmas nyitvatartási idővel.  </t>
  </si>
  <si>
    <t>Az igénybevett kiegészítő szolgáltatás: könyvelésés banki szolgáltatások.</t>
  </si>
  <si>
    <t xml:space="preserve">A piacra jutást megelőzően megalapítom a vállalkozásomat. Beszerzem a eszközöket, anyagokat. Kialakítom az árpolitikát. Ezzel egyidőben berendezett üzletben megkezdem a szolgáltatásom értékesítését. </t>
  </si>
  <si>
    <r>
      <t xml:space="preserve">Kezdeném a vállalkozás beindításakor a szorólapok kihelyezésével, hogy minél több emerhez eljusson a hír, hogy fodrász szalon nyílt, majd létrehoznék egy Facebook oldalt, ahol megkérném az ismerőseimet, hogy kövessék oldalamat, így még több vendéget tudok szerezni, akár távolabbi településekről is. Kihelyezném a cégtáblámat, és a Széchenyi 2020 táblát, mely alapján látják a vendégek, hogy pályázat keretén belül készült a szalonom berendezése. </t>
    </r>
    <r>
      <rPr>
        <sz val="12"/>
        <color indexed="8"/>
        <rFont val="Arial"/>
        <family val="2"/>
        <charset val="238"/>
      </rPr>
      <t xml:space="preserve"> </t>
    </r>
  </si>
  <si>
    <r>
      <t xml:space="preserve">A lefűzött üzleti tervet és a Cash-flow táblázatok lapjait egy nagy alakú borítékban postázom az alábbi címre:
</t>
    </r>
    <r>
      <rPr>
        <b/>
        <sz val="12"/>
        <color indexed="8"/>
        <rFont val="Arial"/>
        <family val="2"/>
        <charset val="238"/>
      </rPr>
      <t>Magyar Vállalkozásfejlesztési Alapítvány
1277 Budapest 23 Postafiók: 4</t>
    </r>
    <r>
      <rPr>
        <sz val="12"/>
        <color indexed="8"/>
        <rFont val="Arial"/>
        <family val="2"/>
        <charset val="238"/>
      </rPr>
      <t xml:space="preserve">
A borítékra ráírtam: "Üzleti terv GINOP-5.2.2" 
Nem elvárás, hogy ajánlva történjen a postázás, elegendő Elsőbbségivel feladni a levelet. Az üzleti terv beérkezéséről visszajelzünk.</t>
    </r>
  </si>
  <si>
    <t>KONTROLL</t>
  </si>
  <si>
    <t>Az elszámolandó költségek képletezése érintetlen, rendben van.</t>
  </si>
  <si>
    <t>Az elszámolandó költségek képletezése sérült, törlésre került valamelyik hivatkozás. - Kérjük tervezze újra érintetlen képletezéssel a CF táblázatokat.</t>
  </si>
  <si>
    <t>HIBA! - tervezze át, mert a forrásoldalon a Támogató által átutalt támogatás sor tervezése számszakilag NINCS RENDBEN!</t>
  </si>
  <si>
    <t>A támogatási összeg nem haladja meg a 3.000.000 Ft-ot.</t>
  </si>
  <si>
    <t>HIBA! - tervezze át, mert az igényelt támogatás összege több mint 3.000.000 Ft!</t>
  </si>
  <si>
    <t>A tervezési korlát rendben van.</t>
  </si>
  <si>
    <t>Elszámolható költség</t>
  </si>
  <si>
    <t>Korlát</t>
  </si>
  <si>
    <t>Megnevezés</t>
  </si>
  <si>
    <t>összesen 1. év</t>
  </si>
  <si>
    <t xml:space="preserve"> összesen 2. év</t>
  </si>
  <si>
    <t>összesen Ft</t>
  </si>
  <si>
    <r>
      <t xml:space="preserve">KONTROLL
</t>
    </r>
    <r>
      <rPr>
        <sz val="12"/>
        <color indexed="8"/>
        <rFont val="Calibri"/>
        <family val="2"/>
        <charset val="238"/>
      </rPr>
      <t>(pályázatban elszámolandó Áfa tervezése nélkül)</t>
    </r>
  </si>
  <si>
    <r>
      <t xml:space="preserve">KONTROLL
</t>
    </r>
    <r>
      <rPr>
        <sz val="12"/>
        <color indexed="8"/>
        <rFont val="Calibri"/>
        <family val="2"/>
        <charset val="238"/>
      </rPr>
      <t>(pályázatban elszámolandó elszámolandó Áfa tervezése esetén)</t>
    </r>
  </si>
  <si>
    <t>összeg/Ezt figyeld!</t>
  </si>
  <si>
    <t>3.1.2.2. a) Előkészítési tevékenység</t>
  </si>
  <si>
    <t>5.5. aa) Egyéb projekt előkészítéshez kapcsolódó költség</t>
  </si>
  <si>
    <t>az 5.5. aa) + 5.5. de)+ 5.5. fa) együttes összege az összes elszámolható költség maximum 6,5 %-a lehet</t>
  </si>
  <si>
    <t>aa) cégalapítás, ahhoz kapcsolódó ügyvédi szolgáltatás igénybevétele,
ab) kötelező engedélyek beszerzése,
ac) szakhatósági engedélyek beszerzéséhez szükséges mérnöki tanácsadás.</t>
  </si>
  <si>
    <t>3.1.2.1. b) Kötelező tájékoztatás és nyilvánosság</t>
  </si>
  <si>
    <t>5.5. de) Kötelezően előírt nyilvánosság biztosításának költsége</t>
  </si>
  <si>
    <t>Az 5.5. de) és az 5.5. fa) együttesen a felhívás 5.5. ba) pontja alapján elszámolható költség összegére vetítve (átalány alapú elszámolás15%) és az 5.5. aa) + 5.5. de)+ 5.5. fa) együttes összege az összes elszámolható költség maximum 6,5 %-a lehet</t>
  </si>
  <si>
    <t>A 2. üzleti évre tervezett költséget foglalkoztatásra.</t>
  </si>
  <si>
    <t>A 3. üzleti évre tervezett költséget foglalkoztatásra.</t>
  </si>
  <si>
    <t>A 4. üzleti évre tervezett költséget foglalkoztatásra.</t>
  </si>
  <si>
    <t>3. év foglalkoztatás - költség</t>
  </si>
  <si>
    <t>4. év foglalkoztatás - költség</t>
  </si>
  <si>
    <t>3.1.2.1. a) Foglalkoztatás</t>
  </si>
  <si>
    <t>5.5. ba) Szakmai megvalósításhoz kapcsolódó személyi jellegű ráfordítás</t>
  </si>
  <si>
    <t>Havonta bruttó 129 000 Ft/fő és a kapcsolódó adók, járulékok</t>
  </si>
  <si>
    <t>munkabér</t>
  </si>
  <si>
    <t>3.1.2.2. b) Eszközbeszerzés</t>
  </si>
  <si>
    <t>5.5. ca) Eszközbeszerzés költségei</t>
  </si>
  <si>
    <t>Számítógép konfiguráció vagy laptop esetében maximum bruttó 250 000 Ft operációs rendszer nélküli érték</t>
  </si>
  <si>
    <t>ba) új eszközök beszerzése (beleértve a szállítást, üzembe helyezést, betanítást - közvetlenül az eszközhöz kapcsolódva).</t>
  </si>
  <si>
    <t>Az 1. üzleti évre NEM tervezett költséget foglalkoztatásra, kérjük pótolja!</t>
  </si>
  <si>
    <t>A 2. üzleti évre NEM tervezett költséget foglalkoztatásra, kérjük pótolja!</t>
  </si>
  <si>
    <t>A 3. üzleti évre NEM tervezett költséget foglalkoztatásra, kérjük pótolja!</t>
  </si>
  <si>
    <t>A 4. üzleti évre NEM tervezett költséget foglalkoztatásra, kérjük pótolja!</t>
  </si>
  <si>
    <t>3.1.2.2. c) Eszközbérlés,</t>
  </si>
  <si>
    <t>5.5. da) Szakmai megvalósításhoz kapcsolódó bérleti díj</t>
  </si>
  <si>
    <t>3.1.2.2. d) Üzlethelyiség-bérlet vagy irodabérlet</t>
  </si>
  <si>
    <t>az összes elszámolható költség 30 %</t>
  </si>
  <si>
    <t>3.1.2.2. e) Információs technológiafejlesztés</t>
  </si>
  <si>
    <t>5.5. ca) Eszközbeszerzés költségei
5.5. cb) Immateriális javak beszerzésének költségei</t>
  </si>
  <si>
    <t>Domain név regisztráció és hozzá kapcsolódó webtárhely egyszeri díja összesen bruttó 40 000 Ft
Domain név regisztrációhoz kapcsolódód honlapkészítés (kötelező, amennyiben a domain regisztrációra is igényel támogatást) (maximum bruttó. 200.000 Ft)</t>
  </si>
  <si>
    <t>Információs technológia-fejlesztés, beleértve az online megjelenés, e-kereskedelem és egyéb e-szolgáltatások, modern vállalatirányítási és termelési környezet kialakításához kapcsolódó komplex vállalati infokommunikációs fejlesztések, üzleti alkalmazások támogatását is:
ea) új hardver,
eb) szoftver (beleértve: alapszoftver, speciális egyedi fejlesztésű szoftver),
ec) domain név regisztráció és a hozzá tartozó webtárhely egyszeri díja,
ed) domain név regisztrációhoz kapcsolódó honlapkészítés (kötelező, amennyiben a domain regisztrációra is igényel támogatást).</t>
  </si>
  <si>
    <t>3.1.2.2. f) Egyéb immateriális javak beszerzése</t>
  </si>
  <si>
    <t>5.5. cb) Immateriális javak beszerzésének költségei</t>
  </si>
  <si>
    <t>Egyéb immateriális javak beszerzése: Harmadik féltől piaci áron megvásárolt szabadalmak és egyéb immateriális javak (pl. licenc, oltalom), valamint ezen immateriális javakhoz (szellemi termékekhez) kapcsolódó hasznosítási jogok bekerülési értéke, amennyiben a tranzakcióra a piaci feltételeknek megfelelően került sor.</t>
  </si>
  <si>
    <t>összeg</t>
  </si>
  <si>
    <t>3.1.2.2 g) Piacra jutás támogatása</t>
  </si>
  <si>
    <t>5.5. db) Marketing, kommunikációs szolgáltatások költségei</t>
  </si>
  <si>
    <t>ga) piaci megjelenés (vásárokon, kiállításokon való részvétel),
gb) marketingeszközök elkészítése, beszerzése, design tervezés.</t>
  </si>
  <si>
    <t>3.1.2.2. h) Képzéseken való részvétel</t>
  </si>
  <si>
    <t>5.5. dc) Képzéshez kapcsolódó költségek</t>
  </si>
  <si>
    <t>Képzéseken való részvétel: Vállalkozás működésének hatékonyságát javító engedélyezett3 képzések a tulajdonos, munkáltatók, illetve azon alkalmazottak számára, akik a képzés ideje alatt végig, igazolhatóan alkalmazotti jogviszonyban állnak.</t>
  </si>
  <si>
    <t>3.1.2.2 i) Tanácsadás igénybevétele</t>
  </si>
  <si>
    <t>5.5. dd) Egyéb szakértői szolgáltatás költségei</t>
  </si>
  <si>
    <t>Tanácsadás igénybevételére az alábbi támogatott tanácsadási területeken kerülhet sor:
ia) marketing tanácsadás, online megjelenéshez, e-kereskedelemhez kapcsolódó tanácsadás,
ib) menedzsmentfejlesztési tanácsadás,
ic) technológiai fejlesztési tanácsadás,
id) pénzügyi tanácsadás,
ie) logisztikai tanácsadás,
if) jogi szaktanácsadás,
ig) szabadalommal kapcsolatos tanácsadás,
ih) energetikai tanácsadás.</t>
  </si>
  <si>
    <t>3.1.2.2 j) Anyagbeszerzés</t>
  </si>
  <si>
    <t>5.5. ea) Szakmai megvalósításhoz kapcsolódó anyagköltség</t>
  </si>
  <si>
    <t>Anyagbeszerzés: a vállalkozás létrehozásához, működéséhez szükséges anyagbeszerzés.</t>
  </si>
  <si>
    <t>3.1.2.2 k) Általános vállalatirányítási tevékenység</t>
  </si>
  <si>
    <t>5.5. fa) Egyéb általános (rezsi) költség</t>
  </si>
  <si>
    <t>Az 5.5. de) és az 5.5. fa) együttesen a felhívás 5.5. ba) pontja alapján elszámolható költség összegére vetítve (átalány alapú elszámolás15%,) az 5.5. aa) + 5.5. de)+ 5.5. fa) együttes összege az összes elszámolható költség maximum 6,5 %-a lehet</t>
  </si>
  <si>
    <t>Áfa - az elszámolható költségek között</t>
  </si>
  <si>
    <t>Béta verzió
Kérjük segítse munkánkkal azzal, hogy véglegesítésnél mind a pdf fájlban lementi, mind kinyomtatja az oldalt.
Optimális nézet: 70%
MVA</t>
  </si>
  <si>
    <t>A forrásoldalon a Támogató által átutalt támogatás és Támogatási előleg sor tervezése számszakilag rendben van.</t>
  </si>
  <si>
    <t>Nem tervezett kötelezően előírt nyivánosság biztosításához költséget, kérjük tervezzen!</t>
  </si>
  <si>
    <t>tervezze át, meghaladja az előírt korlátot.</t>
  </si>
  <si>
    <t>3.évre tervezett anyagkölstég</t>
  </si>
  <si>
    <t>4.évre tervezett anyagkölstég</t>
  </si>
  <si>
    <t>Nem tervezett anyagköltséget a projektidőszakra, kérjük vizsgálja felül miért nincs szüksége vállalkozásának vásárolt anyagokra.</t>
  </si>
  <si>
    <t>Nem tervezett anyagköltséget a 3. üzleti évre, kérjük vizsgálja felül miért nincs szüksége vállalkozásának vásárolt anyagokra.</t>
  </si>
  <si>
    <t>Nem tervezett anyagköltséget a 4. üzleti évre, kérjük vizsgálja felül miért nincs szüksége vállalkozásának vásárolt anyagokra.</t>
  </si>
  <si>
    <t>Az 1. üzleti évre tervezett költséget foglalkoztatásra.</t>
  </si>
  <si>
    <t>Első önálló vállalkozás miatti tapasztalatlanság az üzleti életben</t>
  </si>
  <si>
    <t>Lászlovszki Ingrid Flóra ev.</t>
  </si>
  <si>
    <t>3623 Borsodszentgyörgy Horgos út 15.</t>
  </si>
  <si>
    <t>Lászlovszki Ingrid Flóra</t>
  </si>
  <si>
    <t>2018.08.08.-2018.08.14 3100, Salgótarján, Mártírok útja 1.</t>
  </si>
  <si>
    <t>3623 Borsodszentgyörgy, Horgos út 15.</t>
  </si>
  <si>
    <t>2021.</t>
  </si>
  <si>
    <t>Jó kommunikációs készség, magaiztosság, kiemelkedő szakmai tudás</t>
  </si>
  <si>
    <t>5 éve dolgozok fodrászként, ezalatt számos képzésen vettem részit, mellyel új technikákat tanultam.</t>
  </si>
  <si>
    <t>Első önálló vállalkozásban felmerülő problémák megoldása</t>
  </si>
  <si>
    <t>Fodrász szakmai végzettség</t>
  </si>
  <si>
    <t>főállás</t>
  </si>
  <si>
    <t>180.500 Ft</t>
  </si>
  <si>
    <t>könyvelés</t>
  </si>
  <si>
    <t>Vállalkozás megalapítása</t>
  </si>
  <si>
    <t>Támogatási előleg lehívása</t>
  </si>
  <si>
    <t>Szükséges eszközök beszerzése</t>
  </si>
  <si>
    <t>munkabér kifizetése</t>
  </si>
  <si>
    <t>Szolgátatás értékesítése</t>
  </si>
  <si>
    <t>Kötelező nyilvánosság biztosítása</t>
  </si>
  <si>
    <t>Project lezárása</t>
  </si>
  <si>
    <t>Záró elszámolás</t>
  </si>
  <si>
    <t xml:space="preserve">Magánbeszélgetés során a lakosoktól megtudtam, hogy nincs a közvetlen környezetemben másik fodrász üzlet.  Legközelebbi fodrász üzlet 10-15 km-re van. </t>
  </si>
  <si>
    <t>Azt a következtetést vontam le a tájékozódásom során, hogy nem megfelelő minőségű anyagokkal és szakmai tudással dolgoznak.</t>
  </si>
  <si>
    <t>Kíváló minőségű anyagokkal szeretnék dolgozni, fejleszteni, bővíteni a szolgáltatásaimat a vendégek igényeire formálva.</t>
  </si>
  <si>
    <t>Minden olyan természetes személy, aki szereti és megengedheti magának a hajápolást.</t>
  </si>
  <si>
    <t>0-100 éves korig</t>
  </si>
  <si>
    <t>Hajvágás</t>
  </si>
  <si>
    <t>Festés</t>
  </si>
  <si>
    <t>Dauer</t>
  </si>
  <si>
    <t>3db 65%</t>
  </si>
  <si>
    <t>munkabér kitermelés, anyagköltség,</t>
  </si>
  <si>
    <t>2021. év</t>
  </si>
  <si>
    <t>Magas szakmai tudás, rugalmasság, magabiztosság, alázat.</t>
  </si>
  <si>
    <t>Első önálló vállalkozás</t>
  </si>
  <si>
    <t>Induláshoz szükséges tőke hiánya</t>
  </si>
  <si>
    <t>A vendégek igényeire és szükségleteire szabott szolgáltatások, minden újdonság beszerzése, alázatos munkaégzés, bizalmi kapcsolatok kialakítása a vendégekkel, otthonos légkör kialakítása.</t>
  </si>
  <si>
    <t>Pénzügyi ismeretek hiánya</t>
  </si>
  <si>
    <t>Vezetői tapasztalat hiánya</t>
  </si>
  <si>
    <t>ÖVTJ 960202 Férfi-, női, gyermekfodrászat</t>
  </si>
  <si>
    <t>névjegykártya</t>
  </si>
  <si>
    <t>Nem hatékony a kommunikáció</t>
  </si>
  <si>
    <t>1.    naptári év  2018.</t>
  </si>
  <si>
    <t>Likviditási nehézségek a váratlan kiadások miatt.</t>
  </si>
  <si>
    <t>A tényleges árbevétel elmarad a tervezettől.</t>
  </si>
  <si>
    <t>Intenzív marketing kampányok lebonyolítása.</t>
  </si>
  <si>
    <t>Folyamatos tartalékkeépzés.</t>
  </si>
  <si>
    <t>Támogatható üzleti terv benyújtása.</t>
  </si>
  <si>
    <t xml:space="preserve">Fodrász végzettség szükséges a vállalkozás müködtetéséhez. </t>
  </si>
  <si>
    <t>531. sor Hatósági igazgatási, szolgáltatási díjak, illetékek (KATA)</t>
  </si>
  <si>
    <t>Igénybevett szolgáltatások értéke (52)</t>
  </si>
  <si>
    <t>Egyéb ráfordítások (IPA)</t>
  </si>
  <si>
    <t>Adófizetési kötelezettség (KATA)</t>
  </si>
  <si>
    <t>Egyéb bevétel (saját forrás 10%)</t>
  </si>
  <si>
    <t>2.  naptári   év  2019.</t>
  </si>
  <si>
    <t>Az indulásoz szükséges tőke hiánya</t>
  </si>
  <si>
    <t>nem releváns</t>
  </si>
  <si>
    <t>Köztes elszámolás benyújtása</t>
  </si>
  <si>
    <t>Marketingtevékenység végzése</t>
  </si>
  <si>
    <t>EV létrehozása</t>
  </si>
  <si>
    <t>Jaguar Tcc melegolló</t>
  </si>
  <si>
    <t>vállalkozás működéséhez szükséges</t>
  </si>
  <si>
    <t>vásárlás</t>
  </si>
  <si>
    <t>Összeget hvidíjban értendőek. Saját lakhelyen lesz a vállalkozásom megvalósulási helyszíne, ezért rezsiköltség nem keletkezik a vállalkozást illetőleg.</t>
  </si>
  <si>
    <t>Tőkehiány</t>
  </si>
  <si>
    <t>Pályázat vagy támogatás elnyerése.</t>
  </si>
  <si>
    <t>Fodrászat, mint szépségipari szolgáltatás. Hajvágás, hajmosás, szárítás, dauerolás, berakás, hajsütés, hajfestés, hajegyenesítés, fonás, alkalmi frizurák készítése és hajápolási tanácsadás a legmodernebb technológiákkal.</t>
  </si>
  <si>
    <t>A Fodrász üzletemet szeretném egyedien berendezni, és egyedi légkört kialakítani.Szeretném, ha az emberek nem csak a hajuk ápoltságáért járnának hozzám, hanem mert pihentető lenne számukra az ott töltött idő. Új technikákat tanulni, a legjobb képzésekre eljutni, a vendégek igényeit figyelembe véve.</t>
  </si>
  <si>
    <t>715284RA</t>
  </si>
  <si>
    <t>Megalapítandó vállalkozásomra nem vonatkozik</t>
  </si>
  <si>
    <t>A jelenlegi trendek változása</t>
  </si>
  <si>
    <t>Folyamatos képzéseken való részvétel.</t>
  </si>
  <si>
    <t>Princess fejmosó</t>
  </si>
  <si>
    <t>Fésűk, Hajszárító, Beterítőkendők</t>
  </si>
  <si>
    <t>Princess fodrász szék:</t>
  </si>
  <si>
    <t>Eszközkocsi</t>
  </si>
  <si>
    <t>Asztal</t>
  </si>
  <si>
    <t>Várakozó szék</t>
  </si>
  <si>
    <t xml:space="preserve">Az Üzleti terv véglegesítése, nyomtatása és beküldése az alábbi lépések szerint történjen:
1. Miután ellenőrizte, hogy minden munkalapot megfelelően kitöltött, és leendő vállalkozásának üzleti terve beküldésre kész, mentse el egy külön mappába, és nevezze át az excel-fájlt az alábbiak szerint xlx vagy xlsx formátumba:  
Kitöltő neve_KépzésiHely_VéglegesítésDátuma_ÜT_Ginop522EM.xlsx (pl: Baranyai Klaudia_Miskolc_2017.01.27_ÜT_Ginop522EM.xlsx)
2. Kattintson a "0.Fedlap" nevű munkalapra, majd a bal alsó sarokban található nyilakkal lapozzon a "13.Beküldés-Nyilatkozat" munkalapig.
3. Nyomja le a Shift billentyűt, és kattintson a "13.Beküldés-Nyilatkozat" nevű munkalapra, ezzel a két munkalap között levő összes munkalapot kijelöli (Legfelül a dokumentum neve mellett megjelenik a {Csoport} felirat, és a kijelölt munkalapok alapszíne megváltozik!)
FIGYELEM! NAGYON FONTOS! Ha több munkalap van kijelölve ({Csoport} mód), akkor ne végezzen formázásokat és módosításokat egyetlen munkalapon sem, mert akkor az összes munkalap azonos módon módosulni fog! A {Csoport} módot csak nyomtatáshoz használja!
Ha a  {Csoport} módot meg akarja szüntetni, kattintson az egyik kijelölt munkalapra jobb gombbal, majd válassza a Csoport szétbontása funkciót! Ezt követően ismét módosítható a munkalapok tartalma.
4.Mentse el a dokumentumot pdf formátumban az alábbi módon: Kattintson a Fájl&gt;Mentés másként gombra. A felugró ablakban válasza a külön mappát, a fájl nevét hagyja változatlanul, viszont a Fájl típusát állítsa PDF formátumra, majd kattintson a Mentés gombra (régebbi Excel verzióknál Fájl&gt;Nyomtatás&gt;Nyomtatók közül a PDF-nyomtatót kell választani).  (A kijelölt munkalapok lesznek PDF-be mentve, a többi munkalap nyomtatása nem szükséges)
5. Ezt követően nyissa meg és nyomtassa ki 1 példányban a PDF dokumentumot, majd írja alá az alábbiak szerint:
6. Az elkészült üzleti terv fedlapját a vállalkozás mindazon tulajdonosainak el kell látni aláírásukkal, akik a GINOP-5.2.2-es programban, a vállalkozói képzésben részt vettek. Ezen felül az Üzleti terv minden további oldalát a lap alján el kell látniuk kézjegyükkel! A "10.a-Cash-flow 1. év" és a "10.b-Cash-flow 2-3. év" elnevezésű munkalapokat is alá kell írni, ezt a két munkalapot nem elég szignózni!
7. Nyomtassa ki a mellékleteket is 1 példányban. A Fedlapot és a  "10.a-Cash-flow 1. év" és a "10.b-Cash-flow 2-3. év" elnevezésű munkalapokat  írja alá, és minden további oldalt lássa el szignóval!) A kinyomtatott, aláírt/szignózott üzleti tervet a mellékletekkel egybefűzve vagy együtt spirálozva állítsa össze! </t>
  </si>
  <si>
    <r>
      <rPr>
        <b/>
        <sz val="12"/>
        <color indexed="10"/>
        <rFont val="Arial"/>
        <family val="2"/>
        <charset val="238"/>
      </rPr>
      <t>Az Üzleti terv véglegesítése, nyomtatása és beküldése az alábbi lépések szerint történjen:</t>
    </r>
    <r>
      <rPr>
        <sz val="12"/>
        <color indexed="10"/>
        <rFont val="Arial"/>
        <family val="2"/>
        <charset val="238"/>
      </rPr>
      <t xml:space="preserve">
1</t>
    </r>
    <r>
      <rPr>
        <b/>
        <sz val="12"/>
        <color indexed="10"/>
        <rFont val="Arial"/>
        <family val="2"/>
        <charset val="238"/>
      </rPr>
      <t xml:space="preserve">. Miután ellenőrizte, hogy minden munkalapot megfelelően kitöltött, és leendő vállalkozásának üzleti terve beküldésre kész, mentse el egy külön mappába, és nevezze át az excel-fájlt az alábbiak szerint xlx vagy xlsx formátumba:  
</t>
    </r>
    <r>
      <rPr>
        <b/>
        <u/>
        <sz val="12"/>
        <color indexed="10"/>
        <rFont val="Arial"/>
        <family val="2"/>
        <charset val="238"/>
      </rPr>
      <t>Kitöltő neve_KépzésiHely_VéglegesítésDátuma_ÜT_Ginop522EM.xlsx (pl: Baranyai Klaudia_Pécs_2017.01.27_ÜT_Ginop522EM.xlsx)</t>
    </r>
    <r>
      <rPr>
        <b/>
        <sz val="12"/>
        <color indexed="10"/>
        <rFont val="Arial"/>
        <family val="2"/>
        <charset val="238"/>
      </rPr>
      <t xml:space="preserve">
2. Kattintson a </t>
    </r>
    <r>
      <rPr>
        <b/>
        <i/>
        <u/>
        <sz val="12"/>
        <color indexed="10"/>
        <rFont val="Arial"/>
        <family val="2"/>
        <charset val="238"/>
      </rPr>
      <t>"0.Fedlap"</t>
    </r>
    <r>
      <rPr>
        <b/>
        <sz val="12"/>
        <color indexed="10"/>
        <rFont val="Arial"/>
        <family val="2"/>
        <charset val="238"/>
      </rPr>
      <t xml:space="preserve"> nevű munkalapra, majd a bal alsó sarokban található nyilakkal lapozzon a </t>
    </r>
    <r>
      <rPr>
        <b/>
        <i/>
        <u/>
        <sz val="12"/>
        <color indexed="10"/>
        <rFont val="Arial"/>
        <family val="2"/>
        <charset val="238"/>
      </rPr>
      <t>"13.Beküldés-Nyilatkozat"</t>
    </r>
    <r>
      <rPr>
        <b/>
        <sz val="12"/>
        <color indexed="10"/>
        <rFont val="Arial"/>
        <family val="2"/>
        <charset val="238"/>
      </rPr>
      <t xml:space="preserve"> munkalapig.
3. Nyomja le a Shift billentyűt, és kattintson a "</t>
    </r>
    <r>
      <rPr>
        <b/>
        <i/>
        <u/>
        <sz val="12"/>
        <color indexed="10"/>
        <rFont val="Arial"/>
        <family val="2"/>
        <charset val="238"/>
      </rPr>
      <t>13.Beküldés-Nyilatkozat"</t>
    </r>
    <r>
      <rPr>
        <b/>
        <sz val="12"/>
        <color indexed="10"/>
        <rFont val="Arial"/>
        <family val="2"/>
        <charset val="238"/>
      </rPr>
      <t xml:space="preserve"> nevű munkalapra, ezzel a két munkalap között levő összes munkalapot kijelöli (Legfelül a dokumentum neve mellett megjelenik a {Csoport} felirat, és a kijelölt munkalapok alapszíne megváltozik!)
FIGYELEM! NAGYON FONTOS! Ha több munkalap van kijelölve ({Csoport} mód), akkor ne végezzen formázásokat és módosításokat egyetlen munkalapon sem, mert akkor az összes munkalap azonos módon módosulni fog! A {Csoport} módot csak nyomtatáshoz használja!
Ha a  {Csoport} módot meg akarja szüntetni, kattintson az egyik kijelölt munkalapra jobb gombbal, majd válassza a Csoport szétbontása funkciót! Ezt követően ismét módosítható a munkalapok tartalma.
4.Mentse el a dokumentumot pdf formátumban az alábbi módon: Kattintson a Fájl&gt;Mentés másként gombra. A felugró ablakban válasza a külön mappát, a fájl nevét hagyja változatlanul, viszont a Fájl típusát állítsa PDF formátumra, majd kattintson a Mentés gombra (régebbi Excel verzióknál Fájl&gt;Nyomtatás&gt;Nyomtatók közül a PDF-nyomtatót kell választani).  (A kijelölt munkalapok lesznek PDF-be mentve, a többi munkalap nyomtatása nem szükséges)
5. Ezt követően nyissa meg és nyomtassa ki 1 példányban a PDF dokumentumot, majd írja alá az alábbiak szerint:</t>
    </r>
    <r>
      <rPr>
        <sz val="12"/>
        <color indexed="10"/>
        <rFont val="Arial"/>
        <family val="2"/>
        <charset val="238"/>
      </rPr>
      <t xml:space="preserve">
6. Az elkészült üzleti terv fedlapját a vállalkozás mindazon tulajdonosainak el kell látni aláírásukkal, akik a GINOP-5.2.2-es programban, a vállalkozói képzésben részt vettek. Ezen felül az Üzleti terv minden további oldalát a lap alján el kell látniuk kézjegyükkel! A </t>
    </r>
    <r>
      <rPr>
        <b/>
        <i/>
        <u/>
        <sz val="12"/>
        <color indexed="10"/>
        <rFont val="Arial"/>
        <family val="2"/>
        <charset val="238"/>
      </rPr>
      <t xml:space="preserve">"10.a-Cash-flow 1. év", </t>
    </r>
    <r>
      <rPr>
        <sz val="12"/>
        <color indexed="10"/>
        <rFont val="Arial"/>
        <family val="2"/>
        <charset val="238"/>
      </rPr>
      <t xml:space="preserve">a </t>
    </r>
    <r>
      <rPr>
        <b/>
        <i/>
        <u/>
        <sz val="12"/>
        <color indexed="10"/>
        <rFont val="Arial"/>
        <family val="2"/>
        <charset val="238"/>
      </rPr>
      <t>"10.b-Cash-flow 2. év"</t>
    </r>
    <r>
      <rPr>
        <sz val="12"/>
        <color indexed="10"/>
        <rFont val="Arial"/>
        <family val="2"/>
        <charset val="238"/>
      </rPr>
      <t xml:space="preserve"> és a "10.c-Cash-flow 3.-4. év"elnevezésű munkalapokat is alá kell írni, ezt a három munkalapot nem elég szignózni!
7. Nyomtassa ki a mellékleteket is 1 példányban. A Fedlapot és a  "10.a-Cash-flow 1. év", a "10.b-Cash-flow 2. év" és a "10.c-Cash-flow 3.-4. év" elnevezésű munkalapokat  írja alá, és minden további oldalt lássa el szignóval!) A kinyomtatott, aláírt/szignózott üzleti tervet a mellékletekkel egybefűzve vagy együtt spirálozva állítsa össze! </t>
    </r>
  </si>
  <si>
    <r>
      <t xml:space="preserve">Kitöltési Útmutató
Üzleti terv kitöltéséhez 
A fiatalok vállalkozóvá válásának támogatása  
c. pályázati felhíváshoz
</t>
    </r>
    <r>
      <rPr>
        <b/>
        <u/>
        <sz val="18"/>
        <color indexed="30"/>
        <rFont val="Arial"/>
        <family val="2"/>
        <charset val="238"/>
      </rPr>
      <t xml:space="preserve">Segítünk Indítani! - </t>
    </r>
    <r>
      <rPr>
        <b/>
        <sz val="18"/>
        <color indexed="30"/>
        <rFont val="Arial"/>
        <family val="2"/>
        <charset val="238"/>
      </rPr>
      <t xml:space="preserve">
Fiatalok vállalkozóvá válásának támogatása az Észak-Magyarországi Régióban 
Kódszám: GINOP-5.2.2-14-2015-00015</t>
    </r>
  </si>
  <si>
    <t>Segítünk Indítani!</t>
  </si>
  <si>
    <r>
      <t>Kódszám:</t>
    </r>
    <r>
      <rPr>
        <b/>
        <sz val="16"/>
        <color indexed="8"/>
        <rFont val="Arial"/>
        <family val="2"/>
        <charset val="238"/>
      </rPr>
      <t xml:space="preserve"> GINOP 5.2.2-14-2015-00015</t>
    </r>
  </si>
  <si>
    <t xml:space="preserve"> Fiatalok vállalkozóvá válásának támogatása az Észak-Magyarországi Régióban projekt</t>
  </si>
  <si>
    <t xml:space="preserve">A vezetői összefoglaló értékelése során azt vizsgálják, hogy az mennyire reálisan mutatja be a létrehozandó vállalkozást, valamint tartalmazza-e az alábbi elemeket is:
 Kérjük, mutassa be a vállalkozási területi hatókörénél a legszélesebb hatókörű tevékenység hatókörét (helyi település, megyei, régiós, országos, nemzetközi).
·         Kérjük, mutassa be röviden a vállalkozás fő profilját, termékeit!                                                                                                                                                                                                                                                                                                                                                                                                                                                                                                                                                                                                                                                                                  Kérjük, mutassa be a vállalkozás rövid- és hosszú távú céljait!
·         Kérjük, mutassa be az egy éves működés eredményeként elérendő célokat! Milyen termékeket/szolgáltatásokat tervez előállítani/nyújtani a következő években? Mutassa be, hogy az Ön terméke(i)/szolgáltatása(i) milyen piaci pozícióval bír(nak) majd az értékesítési piacon!
·         Kérjük, mutassa be, hogyan képzeli el a vállalkozás célja(i)t 3-5 év múlva! Milyen termékeket/szolgáltatásokat tervez előállítani/nyújtani a következő években? Mutassa be, hogy az Ön terméke(i)/szolgáltatása(i) milyen piaci pozícióval bír(nak) majd az értékesítési piacon!
·         Kérjük, mutassa be vállalkozói kompetenciáit: személyes tulajdonságait, (szak)tudását, készségeit és gyakorlati tapasztalatát, jártasságát. (Amennyiben a GINOP-5.2.2-14 projekt keretében sor került az Ön esetében kompetenciamérésre és/vagy kompetenciafejlesztésre, javasoljuk az önmagáról megtudott tények beépítését.)
·         Kérjük, mutassa be a projekt szakmai megvalósításában közreműködő munkatársakat (munkavállaló és/vagy önfoglalkoztatás), szaktudásukat, gyakorlati tapasztalatukat! Kérjük, a foglalkoztatotti létszám alakulására is térjen ki!
·         Kérjük, részletesen indokolja az Költségek közt szereplő összes tétel szükségességét!
·         Fejtse ki, hogy a vállalkozásához/a vállalkozás indításához hogyan kapcsolódónak az egyes költségtételek! Kérjük, részletesen mutassa be a vállalkozás indításához szükséges eszközöket és szoftvereket
Amennyiben a beszerzendő számítógép konfiguráció vagy laptop beszerzése a bruttó 250.000 Ft-ot meghaladja (operációs rendszer nélkül), kérjük, indokolja annak okát! Amennyiben foglalkoztatottanként több, mint egy munkaállomás kerül kialakításra, kérjük, indokolja annak okát! Amennyiben egyedi fejlesztésű szoftver kívánt beszerezni, kérjük, indokolja annak okát!
·         Fejtse ki, hogyan kapcsolódnak a vállalkozásához a projekt keretében elszámolni kívánt szolgáltatások költségei (eszközbérlet, üzlethelyiség vagy irodabérlet, marketing, kommunikációs költségek, képzéshez kapcsolódó költségek, egyéb szakértői szolgáltatások költségei)! Kérjük térjen ki a vállalkozás indításához szükséges anyagköltségek, valamint az általános (rezsi) költségek szükségességére is!
</t>
  </si>
  <si>
    <r>
      <rPr>
        <b/>
        <u/>
        <sz val="12"/>
        <color indexed="10"/>
        <rFont val="Arial"/>
        <family val="2"/>
        <charset val="238"/>
      </rPr>
      <t>Technikai javaslatok</t>
    </r>
    <r>
      <rPr>
        <sz val="12"/>
        <color indexed="10"/>
        <rFont val="Arial"/>
        <family val="2"/>
        <charset val="238"/>
      </rPr>
      <t xml:space="preserve">
A cellák fölött található karakterszámláló akkor ad valós értéket, ha a cellába történő beírást befejezte. (Enter-t nyom, vagy másik cellára kattint)
</t>
    </r>
    <r>
      <rPr>
        <b/>
        <sz val="12"/>
        <color indexed="10"/>
        <rFont val="Arial"/>
        <family val="2"/>
        <charset val="238"/>
      </rPr>
      <t>Mivel Excelben a cellatartalom véletlenül is könnyen törölhető, javasoljuk, hogy a nagyobb terjedelmű szövegeket előzetesen szövegszerkesztőben (pl. Word) készítse el, és úgy másolja be az adott mezőbe!</t>
    </r>
  </si>
  <si>
    <t xml:space="preserve">ÜZLETI TERV 
</t>
  </si>
  <si>
    <t>Készítette (név):</t>
  </si>
  <si>
    <t>Kelt (helység, dátum):</t>
  </si>
  <si>
    <t>GINOP-5.2.2-14 program szolgáltató hitelesítő aláírása:</t>
  </si>
  <si>
    <t>Melléklet 1. Támogatott tulajdonos(ok) önéletrajza(i)</t>
  </si>
  <si>
    <t>Melléklet 3. Szándéknyilatkozat a megalapításra és az üzleti tervben foglaltak jóváhagyására 
a tulajdonostársak aláírásával</t>
  </si>
  <si>
    <t xml:space="preserve">Mutassa be a főbb versenytársak árait termék/szolgáltatás kategóriánként! A táblázat alján pedig az egyes termék/szolgáltatás kategóriák szerint írja be az Ön által tervezett árat (ld. „Saját ár”)! </t>
  </si>
  <si>
    <r>
      <t xml:space="preserve">Becsülje meg a legnagyobb versenytársak számát és piaci részesedését! </t>
    </r>
    <r>
      <rPr>
        <sz val="12"/>
        <color indexed="8"/>
        <rFont val="Arial"/>
        <family val="2"/>
        <charset val="238"/>
      </rPr>
      <t>(db, %)</t>
    </r>
  </si>
  <si>
    <t>814. Eladott áruk beszerzési étéke</t>
  </si>
  <si>
    <t>5299. Egyéb igénybe vett szolgáltatás</t>
  </si>
  <si>
    <t>814. Eladott áruk beszerzési értéke</t>
  </si>
  <si>
    <t>2019. év</t>
  </si>
  <si>
    <t>2020.</t>
  </si>
  <si>
    <t>Vállalkozás fő tevékenységének megnevezése és TEÁOR besorolása 
TEÁOR 08 szerint 4 számkódig. Egyéni vállalkozók/ egyéni cég esetén az önálló vállalkozók tevékenységi jegyzékének (ÖVTJ) számait kell feltüntetni 4 számkódig. 
http://www.ksh.hu/apps/vb.teaor_main.teaor08_fa
https://www.ksh.hu/ovtj_menu</t>
  </si>
  <si>
    <t>GFO 113 – Korlátolt felelősségű társaság</t>
  </si>
  <si>
    <t>GFO 117 – Betéti társaság</t>
  </si>
  <si>
    <t>GFO 231 – Egyéni vállalkozó</t>
  </si>
  <si>
    <t>GFO 232 – Egyéb önálló vállalkozó</t>
  </si>
  <si>
    <t>Nyilatkozom, hogy pályázatomhoz csatoltam az alábbi mellékleteket:</t>
  </si>
  <si>
    <t>Elektronikus formátumban:</t>
  </si>
  <si>
    <t>Beérkezett aláírt árajánlat / internetről letöltött dátummal ellátott árajánlat szkennelt példánya(i)</t>
  </si>
  <si>
    <t>Beérkezett aláírt árajánlat / internetről letöltött dátummal ellátott árajánlat másolati példánya(i)</t>
  </si>
  <si>
    <t>Szándéknyilatkozat aláírt egy eredeti példánya</t>
  </si>
  <si>
    <t>Szándéknyilatkozat aláírt szkennelt példánya</t>
  </si>
  <si>
    <t>Együttműködési szándéknyilatkozat aláírt szkennelt példánya</t>
  </si>
  <si>
    <t>Együttműködési szándéknyilatkozat aláírt egy eredeti példánya</t>
  </si>
  <si>
    <t>4.</t>
  </si>
  <si>
    <t>5.</t>
  </si>
  <si>
    <t>Papír alapon postai beküldéshez</t>
  </si>
  <si>
    <t>Csatolva/
teljesítve</t>
  </si>
  <si>
    <t>6.</t>
  </si>
  <si>
    <t>7.</t>
  </si>
  <si>
    <t>A 10.a-Cash-flow 1. év és a 10.b-Cash-flow 2-3. év munkalapokat  második példányban is kinyomtattam  a leírtak szerint (lásd jobb oldali magyarázat) .
Minden lapot aláírtam, és NEM összefűzve az egybefűzött üzleti terv mellé a borítékba helyeztem.</t>
  </si>
  <si>
    <t>A 0-13-as munkalapokat a leírtak szerint (lásd jobb oldali magyarázat) egyben kijelölve pdf-be mentettem.</t>
  </si>
  <si>
    <t>A pdf dokumentumot 1 példányban kinyomtattam, a Fedlapot aláírtam, illetve minden további oldalt a lap alján aláírtam.
Az üzleti tervet és az aláírt mellékleteket egy példányban egybefűztem (spirálozva, vagy sínben).</t>
  </si>
  <si>
    <t>----</t>
  </si>
  <si>
    <t>9.</t>
  </si>
  <si>
    <t>Europass önéletrajz kitöltve, aláírva eredeti példánya</t>
  </si>
  <si>
    <t>Europass önéletrajz kitöltve, aláírva szkennelve</t>
  </si>
  <si>
    <r>
      <t xml:space="preserve">8.  Az elmentett pdf dokumentumokból a  "10.a-Cash-flow 1. év" és a "10.b-Cash-flow 2-3. év" elnevezésű munkalapokat (csak ezt a két munkalapot) egy újabb példányban is nyomtassa ki, majd írja alá (ezt a két munkalapot nem elég szignózni)!
Ezt a két dokumentumot mi is aláírjuk, ezt kell majd többek között csatolni a GINOP-5.2.3-as pályázathoz!
//(A támogatási kérelem elkészítésekor a következő mellékleteket szükséges csatolni: 1. GINOP-5.2.2-14 program keretében jóváhagyott üzleti terv cash-flow előrejelzés táblázatának szolgáltató hitelesített és támogatást igénylő aláírt példánya (egybe szkennelt dokumentum).//
</t>
    </r>
    <r>
      <rPr>
        <b/>
        <sz val="10"/>
        <color indexed="8"/>
        <rFont val="Arial"/>
        <family val="2"/>
        <charset val="238"/>
      </rPr>
      <t>Beküldési követelmények:</t>
    </r>
    <r>
      <rPr>
        <sz val="10"/>
        <color indexed="8"/>
        <rFont val="Arial"/>
        <family val="2"/>
        <charset val="238"/>
      </rPr>
      <t xml:space="preserve">
Az üzleti tervet papír alapon és elektronikusan is be kell nyújtani az alábbiak szerint: 
• Az üzleti tervet és mellékleteit elektronikus módon  excelben és pdf-ben, a mellékletekkel együtt elektronikusan be kell küldeni a www.vallalkozzitthonjunior.hu honlapon jelzett módon, illetve papír alapon postai úton 1 aláírt példányban is meg kell küldeni a honlapon jelzett címre lehetőség szerint a jelzett határidőn belül!</t>
    </r>
  </si>
  <si>
    <t>………………………………………….</t>
  </si>
  <si>
    <t>Az Üzleti terv benyújtó aláírása</t>
  </si>
  <si>
    <r>
      <t xml:space="preserve">Aláírásommal igazolom, hogy a fenti Cash-flow terv </t>
    </r>
    <r>
      <rPr>
        <i/>
        <u/>
        <sz val="16"/>
        <color indexed="8"/>
        <rFont val="Arial"/>
        <family val="2"/>
        <charset val="238"/>
      </rPr>
      <t xml:space="preserve">ESZA keret terhére </t>
    </r>
    <r>
      <rPr>
        <i/>
        <sz val="16"/>
        <color indexed="8"/>
        <rFont val="Arial"/>
        <family val="2"/>
        <charset val="238"/>
      </rPr>
      <t>elszámolandó költségek sor</t>
    </r>
    <r>
      <rPr>
        <sz val="16"/>
        <color indexed="8"/>
        <rFont val="Arial"/>
        <family val="2"/>
        <charset val="238"/>
      </rPr>
      <t>aiban csak a GINOP-5.2.3 felhívás szerinti elszámolható költségek szerepelnek, melyeket a pályázat kitöltőprogramjában szerepeltetve a program nem jelzett hibát. 
Jelen Cash-flow terv a jóváhagyásra elektronikusan (Excel táblában) benyújtott Üzleti Terv 10.a-Cash-flow 1. év munkalapjával pontosan megegyezik.</t>
    </r>
  </si>
  <si>
    <t>Személyigazolvány száma:</t>
  </si>
  <si>
    <t>Pályázó aláírása: …………..……………….. ………….…………………..</t>
  </si>
  <si>
    <t>2020. év</t>
  </si>
  <si>
    <r>
      <t xml:space="preserve">Tervezett értékesítés az elkövetkező 1 évben.  A tervezett értékesítést az indulástól számított 12 hónap időtartamra kell tervezni.
</t>
    </r>
    <r>
      <rPr>
        <u/>
        <sz val="12"/>
        <color indexed="51"/>
        <rFont val="Arial"/>
        <family val="2"/>
        <charset val="238"/>
      </rPr>
      <t>Az adatokat ezer Ft-ban, 1 000 Ft-ra kerekítve adja meg!</t>
    </r>
    <r>
      <rPr>
        <sz val="12"/>
        <color indexed="8"/>
        <rFont val="Arial"/>
        <family val="2"/>
        <charset val="238"/>
      </rPr>
      <t xml:space="preserve">
• Az első oszlopban azokat a Termékeket/szolgáltatásokat sorolja fel (megnevezés és TEÁOR 08 / ÖVTJ 2014), melyekben értékesítést tervez!
• A tevékenységek sora bővíthető.
• Az összesítést hónapokra és tevékenységekre is el kell végezni. Törekedjen arra, hogy a két táblázat egymással összhangban kerüljön elkészítésre, valamint a Cash-flow értékesítésből származó árbevételével is megfeleltethető legyen.</t>
    </r>
  </si>
  <si>
    <t>Naptári év</t>
  </si>
  <si>
    <t>Tervezett értékesítés az elkövetkező 4 naptári évben</t>
  </si>
  <si>
    <r>
      <t xml:space="preserve">A tervezett marketing költségeket az indulástól számított 12 hónap időtartamra kell tervezni. Gondolja végig számszerűen az egyes kommunikációs eszközök használatára szánt összegeket, valamint a választott kommunikációs eszközök alkalmazásának ütemezését!
A táblázatba a </t>
    </r>
    <r>
      <rPr>
        <i/>
        <sz val="12"/>
        <rFont val="Arial"/>
        <family val="2"/>
        <charset val="238"/>
      </rPr>
      <t>Natári hónap</t>
    </r>
    <r>
      <rPr>
        <sz val="12"/>
        <rFont val="Arial"/>
        <family val="2"/>
        <charset val="238"/>
      </rPr>
      <t xml:space="preserve"> soron kívül csak egész számokat írhat. Az egyes kommunikációs eszközöknél tervezett költségeket ezer forintban, 1000 ft-ra kerekítve szükséges megadni.</t>
    </r>
  </si>
  <si>
    <t>Elszámolandó költségek összesen</t>
  </si>
  <si>
    <r>
      <rPr>
        <b/>
        <sz val="12"/>
        <color indexed="8"/>
        <rFont val="Arial"/>
        <family val="2"/>
        <charset val="238"/>
      </rPr>
      <t>Előkészítési tevékenységek</t>
    </r>
    <r>
      <rPr>
        <sz val="12"/>
        <color indexed="8"/>
        <rFont val="Arial"/>
        <family val="2"/>
        <charset val="238"/>
      </rPr>
      <t xml:space="preserve">
(Egyéb projekt előkészítéshez kapcsolódó költség)</t>
    </r>
  </si>
  <si>
    <t>5299. Ki nem emelt egyéb igénybe vett szolgáltatások költségei</t>
  </si>
  <si>
    <r>
      <rPr>
        <b/>
        <sz val="12"/>
        <color indexed="8"/>
        <rFont val="Arial"/>
        <family val="2"/>
        <charset val="238"/>
      </rPr>
      <t>Foglalkoztatás</t>
    </r>
    <r>
      <rPr>
        <sz val="12"/>
        <color indexed="8"/>
        <rFont val="Arial"/>
        <family val="2"/>
        <charset val="238"/>
      </rPr>
      <t xml:space="preserve">
(Szakmai megvalósításhoz kapcsolódó személyi jellegű ráfordítás)</t>
    </r>
  </si>
  <si>
    <t>54. BÉRKÖLTSÉG</t>
  </si>
  <si>
    <t>56. BÉRJÁRULÉKOK</t>
  </si>
  <si>
    <r>
      <rPr>
        <b/>
        <sz val="12"/>
        <color indexed="8"/>
        <rFont val="Arial"/>
        <family val="2"/>
        <charset val="238"/>
      </rPr>
      <t>Kötelező tájékoztatás és nyilvánosság</t>
    </r>
    <r>
      <rPr>
        <sz val="12"/>
        <color indexed="8"/>
        <rFont val="Arial"/>
        <family val="2"/>
        <charset val="238"/>
      </rPr>
      <t xml:space="preserve">
(Kötelezően előírt nyilvánosság biztosításának költsége)
5295. Hirdetés, reklám, propaganda költségek</t>
    </r>
  </si>
  <si>
    <r>
      <rPr>
        <b/>
        <sz val="12"/>
        <color indexed="8"/>
        <rFont val="Arial"/>
        <family val="2"/>
        <charset val="238"/>
      </rPr>
      <t>Eszközbeszerzés</t>
    </r>
    <r>
      <rPr>
        <sz val="12"/>
        <color indexed="8"/>
        <rFont val="Arial"/>
        <family val="2"/>
        <charset val="238"/>
      </rPr>
      <t xml:space="preserve">
(Eszközbeszerzés költségei)</t>
    </r>
  </si>
  <si>
    <t>141. Üzemi (üzleti) gépek, berendezések, felszerelések</t>
  </si>
  <si>
    <t>143. Irodai, igazgatási berendezések és felszerelések</t>
  </si>
  <si>
    <r>
      <rPr>
        <b/>
        <sz val="12"/>
        <color indexed="8"/>
        <rFont val="Arial"/>
        <family val="2"/>
        <charset val="238"/>
      </rPr>
      <t>Eszközbérlés</t>
    </r>
    <r>
      <rPr>
        <sz val="12"/>
        <color indexed="8"/>
        <rFont val="Arial"/>
        <family val="2"/>
        <charset val="238"/>
      </rPr>
      <t xml:space="preserve">
(Szakmai megvalósításhoz kapcsolódó bérleti díj)
522. Bérleti díjak</t>
    </r>
  </si>
  <si>
    <r>
      <rPr>
        <b/>
        <sz val="12"/>
        <color indexed="8"/>
        <rFont val="Arial"/>
        <family val="2"/>
        <charset val="238"/>
      </rPr>
      <t>Üzlethelyiség-bérlet vagy irodabérlet</t>
    </r>
    <r>
      <rPr>
        <sz val="12"/>
        <color indexed="8"/>
        <rFont val="Arial"/>
        <family val="2"/>
        <charset val="238"/>
      </rPr>
      <t xml:space="preserve">
(Szakmai megvalósításhoz kapcsolódó bérleti díj)
522. Bérleti díjak</t>
    </r>
  </si>
  <si>
    <t>Információs technológia-fejlesztés</t>
  </si>
  <si>
    <t>Eszközbeszerzés költségei
(141. Üzemi (üzleti) gépek, berendezések, felszerelések)</t>
  </si>
  <si>
    <t>Immateriális javak beszerzésének költségei</t>
  </si>
  <si>
    <t>Egyéb immateriális javak beszerzésének költségei</t>
  </si>
  <si>
    <t>113. Vagyoni értékű jogok</t>
  </si>
  <si>
    <t>114. Szellemi termékek</t>
  </si>
  <si>
    <r>
      <rPr>
        <b/>
        <sz val="12"/>
        <color indexed="8"/>
        <rFont val="Arial"/>
        <family val="2"/>
        <charset val="238"/>
      </rPr>
      <t>Piacra jutás támogatása</t>
    </r>
    <r>
      <rPr>
        <sz val="12"/>
        <color indexed="8"/>
        <rFont val="Arial"/>
        <family val="2"/>
        <charset val="238"/>
      </rPr>
      <t xml:space="preserve">
(Marketing, kommunikációs szolgáltatások költségei)
5295. Hirdetés, reklám, propaganda költségek</t>
    </r>
  </si>
  <si>
    <r>
      <rPr>
        <b/>
        <sz val="12"/>
        <color indexed="8"/>
        <rFont val="Arial"/>
        <family val="2"/>
        <charset val="238"/>
      </rPr>
      <t>Képzéseken való részvétel</t>
    </r>
    <r>
      <rPr>
        <sz val="12"/>
        <color indexed="8"/>
        <rFont val="Arial"/>
        <family val="2"/>
        <charset val="238"/>
      </rPr>
      <t xml:space="preserve">
(Képzéshez kapcsolódó költségek)
5296. Oktatás és továbbképzés költségei</t>
    </r>
  </si>
  <si>
    <r>
      <rPr>
        <b/>
        <sz val="12"/>
        <color indexed="8"/>
        <rFont val="Arial"/>
        <family val="2"/>
        <charset val="238"/>
      </rPr>
      <t>Tanácsadás igénybevétele</t>
    </r>
    <r>
      <rPr>
        <sz val="12"/>
        <color indexed="8"/>
        <rFont val="Arial"/>
        <family val="2"/>
        <charset val="238"/>
      </rPr>
      <t xml:space="preserve">
(Egyéb szakértői szolgáltatás költségei)
5299. Ki nem emelt egyéb igénybe vett szolgáltatások költségei</t>
    </r>
  </si>
  <si>
    <r>
      <rPr>
        <b/>
        <sz val="12"/>
        <color indexed="8"/>
        <rFont val="Arial"/>
        <family val="2"/>
        <charset val="238"/>
      </rPr>
      <t>Anyagbeszerzés</t>
    </r>
    <r>
      <rPr>
        <sz val="12"/>
        <color indexed="8"/>
        <rFont val="Arial"/>
        <family val="2"/>
        <charset val="238"/>
      </rPr>
      <t xml:space="preserve">
(Szakmai megvalósításhoz kapcsolódó anyagköltség)
511. Vásárolt anyagok költségei </t>
    </r>
  </si>
  <si>
    <r>
      <rPr>
        <b/>
        <sz val="12"/>
        <color indexed="8"/>
        <rFont val="Arial"/>
        <family val="2"/>
        <charset val="238"/>
      </rPr>
      <t>Általános vállalatirányítási tevékenységek</t>
    </r>
    <r>
      <rPr>
        <sz val="12"/>
        <color indexed="8"/>
        <rFont val="Arial"/>
        <family val="2"/>
        <charset val="238"/>
      </rPr>
      <t xml:space="preserve">
(Egyéb általános (rezsi) költség)</t>
    </r>
  </si>
  <si>
    <t>513. Egyéb anyagköltség</t>
  </si>
  <si>
    <t>527. Posta, telefon, telefax és egyéb telekommunikációs költségek</t>
  </si>
  <si>
    <t>529. Egyéb igénybevett szolgáltatások költségei</t>
  </si>
  <si>
    <t xml:space="preserve">531. Hatósági igazgatási, szolgáltatási díjak, illetékek </t>
  </si>
  <si>
    <t>Elszámolandó költségek támogatástartalma (90%)</t>
  </si>
  <si>
    <t>Az egyes bevételek és kiadások esedékességének figyelembe vételére épülő időbeli pénzáramlások meghatározását nevezzük cash flow tervezésnek.
• A cash-flow előrejelzés kitöltése minden gazdálkodási forma esetén kötelező.
• A táblázat kitöltése folyamán naptári évekre kell tervezni, jelen esetben 2. év alatt a 2018. évet. A kitöltést a vállalkozás indításának hónapja alatt kell kezdeni. (Példa: ha júniusban indul a vállalkozásunk, akkor a Naptári hónap sorban a 6-os oszlop alatt kezdhetünk tervezni, a 10-es alá az október havi értékek kerülnek, stb…)</t>
  </si>
  <si>
    <t xml:space="preserve">• Nettó cash-flow = A Nettó Bevételek - Nettó Kiadások
Nettó Bevételek: Bevételek a Kapott (fizetendő) ÁFA sor figyelembe vétele nélkül
Nettó Kiadások: Kiadások a Fizetett (visszaigényelhető) ÁFA sorok figyelembe vétele nélkül
• Záró pénzügyi egyenleg = Nyitó pénzügyi egyenleg + Bevétel összesen – Összes kiadások + Áfa egyenleg
• A nem elszámolható költségek sorok bővíthetők. Itt kell feltüntetni azokat a költségeket is, amelyek a pályázati kiírás szerint elszámolható ugyan, de meghaladják az elszámolható összeget, vagy időben a projektidőszak után merülnek fel.
• Egyéb bevételek soron kell a működés során rendelkezésre bocsátott tagi illetve egyéb kölcsön összegét feltüntetni. A működés során visszafizethető tagi, illetve egyéb kölcsön összegét a Nem elszámolható költségek alatt kell tagi kölcsön/kölcsön visszafizetése feltüntetni. 
• A reális terv kialakítása érdekében alaposan tanulmányozza át a GINOP 5.2.3 pályázati dokumentumait. Vegye figyelembe a Támogatói döntés meghozatalának, az előlegigénylés teljesítésének, és az utófinanszírozás kiutalásának időigényességét! </t>
  </si>
  <si>
    <t>• A számításoknál a projektben elszámolni kívánt költségeket az Elszámolandó költségek megfelelő alsoraihoz kell feltüntetni!
Nyitó pénzügyi egyenleg
– induló értéke: egyenlő a vállalkozás alapításakor rendelkezésre bocsátott jegyzett tőke, induló vagyon összegét feltüntetni. 
– továbbiakban: egyenlő az előző hónap záró pénzügyi egyenlegével
A következő lépésben döntenie kell arról, hogy a GINOP 5.2.3 projektben bruttó vagy nettó elszámoló lesz. 
• Amennyiben a bruttó elszámolási módot választja, akkor az Elszámolandó költségek (ESZA, ERFA) között kell kimutatni a projektben elszámolható Kiadások ÁFA tartalmát a „Fizetett (visszaigényelhető) ÁFA” sorokon. 
• Amennyiben a nettó elszámolási módot választja, akkor a Nem Elszámolandó költségek között kell kimutatni az Elszámolandó és a Nem elszámolandó Kiadások ÁFA tartalmát is a „Fizetett (visszaigényelhető) ÁFA” soron.
• ÁFA egyenleg = Fizetett (visszaigényelhető) ÁFA sorok összege (Elszámolandó és Nem elszámolandó sorok összesen) - Kapott (fizetendő) ÁFA (Amennyiben a vállalkozó Alanyi mentes, vagy bevétele Tárgyi mentes szolgáltatásból származik, a Kapott (fizetendő) ÁFA értéke értelemszerűen: 0.</t>
  </si>
  <si>
    <t>4.  év</t>
  </si>
  <si>
    <t>10.b) Cash-flow előrejelzés 2. év</t>
  </si>
  <si>
    <t>10.c) Cash-flow előrejelzés 3., 4. év</t>
  </si>
  <si>
    <r>
      <t xml:space="preserve">Aláírásommal igazolom, hogy a fenti Cash-flow terv </t>
    </r>
    <r>
      <rPr>
        <i/>
        <u/>
        <sz val="16"/>
        <color indexed="8"/>
        <rFont val="Arial"/>
        <family val="2"/>
        <charset val="238"/>
      </rPr>
      <t xml:space="preserve">ESZA keret terhére </t>
    </r>
    <r>
      <rPr>
        <i/>
        <sz val="16"/>
        <color indexed="8"/>
        <rFont val="Arial"/>
        <family val="2"/>
        <charset val="238"/>
      </rPr>
      <t>elszámolandó költségek sor</t>
    </r>
    <r>
      <rPr>
        <sz val="16"/>
        <color indexed="8"/>
        <rFont val="Arial"/>
        <family val="2"/>
        <charset val="238"/>
      </rPr>
      <t>aiban csak a GINOP-5.2.3 felhívás szerinti elszámolható költségek szerepelnek, melyeket a pályázat kitöltőprogramjában szerepeltetve a program nem jelzett hibát. 
Jelen Cash-flow terv a jóváhagyásra elektronikusan (Excel táblában) benyújtott Üzleti Terv 10.b-Cash-flow 2. év munkalapjával pontosan megegyezik.</t>
    </r>
  </si>
  <si>
    <r>
      <t>Aláírásommal igazolom, hogy a fenti Cash-flow terv</t>
    </r>
    <r>
      <rPr>
        <i/>
        <sz val="14"/>
        <color indexed="8"/>
        <rFont val="Arial"/>
        <family val="2"/>
        <charset val="238"/>
      </rPr>
      <t xml:space="preserve"> ESZA keret terhére elszámolandó költségek</t>
    </r>
    <r>
      <rPr>
        <sz val="14"/>
        <color indexed="8"/>
        <rFont val="Arial"/>
        <family val="2"/>
        <charset val="238"/>
      </rPr>
      <t xml:space="preserve"> soraiban csak a GINOP-5.2.3 felhívás szerinti elszámolható költségek szerepelnek, melyeket a pályázat kitöltőprogramjában szerepeltetve a program nem jelzett hibát. 
Jelen Cash-flow terv a jóváhagyásra elektronikusan (Excel táblában) benyújtott Üzleti Terv 10.c-Cash-flow 3-4. év munkalapjával pontosan megegyezik.</t>
    </r>
  </si>
  <si>
    <r>
      <t xml:space="preserve">Az egyes bevételek és kiadások esedékességének figyelembe vételére épülő időbeli pénzáramlások meghatározását nevezzük cash flow tervezésnek.
• A cash-flow előrejelzés kitöltése minden gazdálkodási forma esetén kötelező.
• A táblázat kitöltése folyamán naptári évekre kell tervezni, jelen esetben 1. év alatt a 2017. évet, amely ebben az üzleti tervben értelemszerűen 12 hónapnál kevesebbet fog felölelni. A kitöltést a vállalkozás indításának hónapja alatt kell kezdeni. (Példa: ha júniusban indul a vállalkozásunk, akkor a Naptári hónap sorban a 6-os oszlop alatt kezdhetünk tervezni, a 10-es alá az október havi értékek kerülnek, stb…)
• A számításoknál a projektben elszámolni kívánt költségeket az önrésszel együtt az Elszámolandó költségek megfelelő alsoraihoz kell feltüntetni!
Nyitó pénzügyi egyenleg
– induló értéke: egyenlő a vállalkozás alapításakor rendelkezésre bocsátott jegyzett tőke, induló vagyon összegét feltüntetni. 
– továbbiakban: egyenlő az előző hónap záró pénzügyi egyenlegével.
A következő lépésben döntenie kell arról, hogy a GINOP 5.2.3 projektben bruttó vagy nettó elszámoló lesz. 
• Amennyiben a bruttó elszámolási módot választja, akkor az Elszámolandó költségek (ESZA, ERFA) között kell kimutatni a projektben elszámolható Kiadások ÁFA tartalmát a „Fizetett (visszaigényelhető) ÁFA” sorokon. 
• Amennyiben a nettó elszámolási módot választja, akkor a Nem Elszámolandó költségek között kell kimutatni az Elszámolandó és a Nem elszámolandó Kiadások ÁFA tartalmát is a „Fizetett (visszaigényelhető) ÁFA” soron.
• ÁFA egyenleg = Fizetett (visszaigényelhető) ÁFA sorok összege (Elszámolandó és Nem elszámolandó sorok összesen) - Kapott (fizetendő) ÁFA (Amennyiben a vállalkozó Alanyi mentes, vagy bevétele Tárgyi mentes szolgáltatásból származik, a Kapott (fizetendő) ÁFA értéke értelemszerűen: 0.
</t>
    </r>
    <r>
      <rPr>
        <b/>
        <sz val="12"/>
        <color indexed="8"/>
        <rFont val="Arial"/>
        <family val="2"/>
        <charset val="238"/>
      </rPr>
      <t>Az elszámolható költségekhez lásd a Pályázati Felhívás 5.7-es pontját!</t>
    </r>
  </si>
  <si>
    <t>irodai, igazgatási berendezések, felszerelések (Irodai bútor tekintetében kizárólag író- és tárgyalóasztal, szék, irattároló szekrény, polc beszerzése támogatható,)</t>
  </si>
  <si>
    <t>Harmadik féltől piaci áron megvásárolt szabadalmak és egyéb immateriális javak (pl. licenc, oltalom), valamint ezen immateriális javakhoz (szellemi termékekhez) kapcsolódó hasznosítási jogok bekerülési értéke, amennyiben a tranzakcióra a piaci feltételeknek megfelelően került sor.</t>
  </si>
  <si>
    <t>Vállalkozás működésének hatékonyságát javító engedélyezett képzések a tulajdonos, munkáltatók, illetve azon alkalmazottak számára, akik a képzés ideje alatt végig, igazolhatóan alkalmazotti jogviszonyban állnak.</t>
  </si>
  <si>
    <t xml:space="preserve">Tanácsadás igénybevételére az alábbi támogatott tanácsadási területeken kerülhet sor: 
- marketing tanácsadás, online megjelenéshez, e-kereskedelemhez kapcsolódó tanácsadás, 
- menedzsmentfejlesztési tanácsadás, - technológiai fejlesztési tanácsadás, 
- pénzügyi tanácsadás, - logisztikai tanácsadás, - jogi szaktanácsadás, - szabadalommal kapcsolatos tanácsadás, - energetikai tanácsadás. </t>
  </si>
  <si>
    <t>Marketing, kommunikációs szolgáltatások költségei
 marketing eszközök elkészítése, design tervezése,  vásárokon, kiállításokon való részvétel,
    o beépítetlen és beépített terület, illetve kiállító helyiség bérleti díja,     o kiállítóhelyiség, stand felállításával és működtetésével kapcsolatos költségek (pl. személyzeti belépők építés és bontás idejére, behajtási engedélyek építés és bontás idején a kiállítás területére, víz- és áramfogyasztás, stb.),
    o kötelező regisztráció/katalógus beiktatás költsége, 
    o területdíjhoz kapcsolódó egyéb kötelező költségek (pl. kötelező biztosítás).</t>
  </si>
  <si>
    <t>Szakmai megvalósításhoz kapcsolódó anyagköltség (munkakör betöltéséhez szükséges munkaruha, munkavédelmi felszerelés, továbbá egyéb, nettó 100.000 Ft egyedi beszerzési összeget el nem érő kis értékű eszköz.</t>
  </si>
  <si>
    <t>Dokumentációs, irattárazási, archiválási költségek</t>
  </si>
  <si>
    <t>Postai, telekommunikációs, adminisztrációs költségek,</t>
  </si>
  <si>
    <t>Vállalatirányítási tevékenységek (könyvelés, bérszámfejtés) arányosított költségei</t>
  </si>
  <si>
    <t>Közüzemi díjak és szolgáltatások, rezsi költségek, takarítás, hulladékgazdálkodás, őrzés.</t>
  </si>
  <si>
    <t>A GINOP-5.2.3-16 felhívás alapján ide tartozik: 
- cégalapításhoz kapcsolódó ügyvédi szolgáltatás igénybe vétele,</t>
  </si>
  <si>
    <t xml:space="preserve"> - cégalapítás hatósági díjai, - alapításhoz, működéshez szükséges kötelező engedélyek beszerzésének igazgatási, eljárási költségei, illetékek, - szakhatósági engedélyek beszerzéséhez szükséges mérnöki tanácsadás</t>
  </si>
  <si>
    <t xml:space="preserve"> - bérköltség (munkaviszony), vállalkozói kivét,
- a hatályos jogszabályok szerinti, munkáltatót terhelő adók és járulékok.
561. Szociális hozzájárulási adó (22%)
564. Szakképzési hozzájárulás (1,5%)
A vállalkozó (egyéni vagy társas) saját maga által végzett tevékenységének az ellentételezése, valamint új munkavállaló munkabére számolható el.
A vállalkozó (egyéni vagy társas) személyes közreműködőként végzett tevékenységének az ellentételezése (beleértve a vállalkozói kivétet), új munkavállaló bérköltsége. KATA adózó esetén csak a bérköltség számolható el.
Bérköltségként beleértve a vállalkozói kivétet is maximum havonta a mindenkori garantált bérminimum összege számolható el minden foglalkoztatott esetében. 2017-ben a 430/2016. (XII. 15.) Korm. rendeletben meghatározott garantált bérminimum havi bruttó 161.000 forint, 2018-ban havi bruttó 180.500 Ft. Részmunkaidős foglalkoztatás esetében a munkaidővel arányos bérköltség számolható el.
A támogatást igénylő a 2. pontban meghatározottnál magasabb fizetést is vállalhat, azonban a konstrukció keretében támogatást ebben az esetben is legfeljebb a 2. pontban meghatározott összegben vehet igénybe, vagyis az efölötti rész nem támogatott, azt saját forrásból kell biztosítania.
</t>
  </si>
  <si>
    <t xml:space="preserve"> - új tárgyi eszközök beszerzése beleértve a szállítás és üzembe helyezés, valamint a betanítás költségét, amennyiben közvetlenül az eszközhöz kapcsolódik,
- infokommunikációs eszközök (hardver, hálózati eszközök, nyomtató, mobiltelefon).</t>
  </si>
  <si>
    <t>Információs technológia-fejlesztés, beleértve az online megjelenés, e-kereskedelem és egyéb e-szolgáltatások, modern vállalatirányítási és termelési környezet kialakításához kapcsolódó komplex vállalati infokommunikációs fejlesztések, üzleti alkalmazások támogatását is:
- új hardver,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t>
  </si>
  <si>
    <t>10.a) Cash-flow előrejelzés 1. év
A táblázatba csak egész számokat írhat az összegeket forintban megadva.</t>
  </si>
  <si>
    <t>10.a) Cash-flow előrejelzés 2. év
A táblázatba csak egész számokat írhat az összegeket forintban megadva.</t>
  </si>
  <si>
    <t>10.c Cash-flow előrejelzés 3.,4. év
• A 3. év alá naptári évként a 2019., a 4. év alá 2020. évet kell írni.
A táblázatba csak egész számokat írhat az összegeket forintban megadva.</t>
  </si>
  <si>
    <t>Lásd: előző éves táblák</t>
  </si>
  <si>
    <r>
      <rPr>
        <b/>
        <sz val="11"/>
        <color indexed="8"/>
        <rFont val="Arial"/>
        <family val="2"/>
        <charset val="238"/>
      </rPr>
      <t xml:space="preserve">11. Eredmény-kimutatás </t>
    </r>
    <r>
      <rPr>
        <sz val="11"/>
        <color indexed="8"/>
        <rFont val="Arial"/>
        <family val="2"/>
        <charset val="238"/>
      </rPr>
      <t xml:space="preserve">
</t>
    </r>
    <r>
      <rPr>
        <b/>
        <u/>
        <sz val="11"/>
        <color indexed="8"/>
        <rFont val="Arial"/>
        <family val="2"/>
        <charset val="238"/>
      </rPr>
      <t>A táblázatba csak egész számokat írhat, a tervezett költségeket, ezer forintban, 1000 Ft-ra kerekítve!</t>
    </r>
    <r>
      <rPr>
        <sz val="11"/>
        <color indexed="8"/>
        <rFont val="Arial"/>
        <family val="2"/>
        <charset val="238"/>
      </rPr>
      <t xml:space="preserve">
Bevételi oldal: tartalmazza az értékesítés árbevételét (termékeink vagy szolgáltatásaink értékesítéséből származó tervezett bevételek), és az egyéb bevételeket. 
Költség oldal: A pénzügyi terv készítésének ez az egyik leglényegesebb része, nagyon fontos, hogy próbáljunk meg összeszedni minden olyan várható költséget, amivel számolni kell. 
Az alábbi költségekkel számolhatunk: 
A bevétel megszerzésére közvetlenül ráfordított költségek (a továbbiakban üzemi költségek). Ezek azon költségek, melyek az árbevétel megszerzése érdekében közvetlenül merülnek fel: alapanyagfelhasználás, munkabér (járulékaival együtt), üzlethelyiség bérleti díja stb. (Akkor is megjelennek költségként, ha még nem fizettük ki őket, de az erőforrás felhasználás megtörtént.) 
A következő csoport a pénzügyi költségek: a vállalkozás által fizetendő adók, hitelkamatok, lízingdíjak. 
Harmadik csoportba sorolunk olyan költségeket, amelyek nem jelentkeznek pénzügyileg teljesítendő, azaz kifizetendő tételként, de mégis számolni kell vele, mint pl. az értékcsökkenés (amortizáció). 
• Az egyszerűsített eredmény-kimutatás kitöltése minden gazdálkodási forma esetén kötelező.
• Működési évek alatt naptári éveket kell érteni, jelen esetben 1. év alatt a 2017. évet, amely ebben az üzleti tervben bizonyára 12 hónapnál kevesebbet fog felölelni.
• Csak az igénybevett szolgáltatások értéke rész bővíthető, más sorok bővítésére nincs lehetőség.
</t>
    </r>
  </si>
  <si>
    <t>Foglalja össze az üzleti tervét maximum 5000 karakterben!</t>
  </si>
  <si>
    <t>Tervezett értékesítés az elkövetkező 4 évben
• A 2017. évet, a 2018., 2019. és 2020. évet éves szinten kell tervezni. 
• Az oszlopok összesítése  automatikusan töltődik.</t>
  </si>
  <si>
    <t>Melléklet 2. Nagyobb (100 ezer forint érték feletti) gépekre/szolgáltatásokra árajánlatok/Forrás (link) megjelölése</t>
  </si>
  <si>
    <r>
      <rPr>
        <b/>
        <u/>
        <sz val="12"/>
        <color indexed="10"/>
        <rFont val="Arial"/>
        <family val="2"/>
        <charset val="238"/>
      </rPr>
      <t>8.  Az elmentett pdf dokumentumokból a  "10.a-Cash-flow 1. év", a "10.b-Cash-flow 2. év" és a "10.c-Cash-flow 3.-4. év"elnevezésű munkalapokat (csak ezt a három munkalapot) egy újabb példányban is nyomtassa ki, majd írja alá (ezt a három munkalapot nem elég szignózni)!
Ezt a két dokumentumot mi is aláírjuk, ezt kell majd többek között csatolni a GINOP-5.2.3-as pályázathoz!
//(</t>
    </r>
    <r>
      <rPr>
        <i/>
        <sz val="12"/>
        <color indexed="10"/>
        <rFont val="Arial"/>
        <family val="2"/>
        <charset val="238"/>
      </rPr>
      <t>A támogatási kérelem elkészítésekor a következő mellékleteket szükséges csatolni: 1. GINOP-5.2.2-14 program keretében jóváhagyott üzleti terv cash-flow előrejelzés táblázatának szolgáltató hitelesített és támogatást igénylő aláírt példánya (egybe szkennelt dokumentum).//</t>
    </r>
    <r>
      <rPr>
        <b/>
        <u/>
        <sz val="12"/>
        <color indexed="10"/>
        <rFont val="Arial"/>
        <family val="2"/>
        <charset val="238"/>
      </rPr>
      <t xml:space="preserve">
Beküldési követelmények:</t>
    </r>
    <r>
      <rPr>
        <sz val="12"/>
        <color indexed="10"/>
        <rFont val="Arial"/>
        <family val="2"/>
        <charset val="238"/>
      </rPr>
      <t xml:space="preserve">
Az üzleti tervet papír alapon és elektronikusan is be kell nyújtani az alábbiak szerint: 
• Az üzleti tervet és mellékleteit elektronikus módon  excelben és pdf-ben, a mellékletekkel együtt elektronikusan be kell küldeni a www.vallalkozzitthonjunior.hu honlapon jelzett módon, illetve papír alapon postai úton 1 aláírt példányban is meg kell küldeni a honlapon jelzett címre lehetőség szerint a jelzett határidőn belül!
</t>
    </r>
    <r>
      <rPr>
        <b/>
        <u/>
        <sz val="12"/>
        <color indexed="10"/>
        <rFont val="Arial"/>
        <family val="2"/>
        <charset val="238"/>
      </rPr>
      <t>Bírálatra vonatkozó információk:</t>
    </r>
    <r>
      <rPr>
        <sz val="12"/>
        <color indexed="10"/>
        <rFont val="Arial"/>
        <family val="2"/>
        <charset val="238"/>
      </rPr>
      <t xml:space="preserve">
A bírálatra, határidőkre vonatkozó régió specifikus információkat e-mailben közöljük, és a honlapunkon is megjelentetjük.</t>
    </r>
  </si>
  <si>
    <r>
      <t xml:space="preserve">Az összefoglalás megfogalmazása legyen logikus és lényegre törő. 
</t>
    </r>
    <r>
      <rPr>
        <b/>
        <sz val="12"/>
        <color indexed="8"/>
        <rFont val="Arial"/>
        <family val="2"/>
        <charset val="238"/>
      </rPr>
      <t xml:space="preserve">
Javasoljuk, hogy ezt a részt a teljes üzleti terv dokumentum kitöltésének legutolsó lépéseként töltse ki!
</t>
    </r>
    <r>
      <rPr>
        <sz val="12"/>
        <color indexed="8"/>
        <rFont val="Arial"/>
        <family val="2"/>
        <charset val="238"/>
      </rPr>
      <t xml:space="preserve">
</t>
    </r>
    <r>
      <rPr>
        <b/>
        <sz val="12"/>
        <color indexed="8"/>
        <rFont val="Arial"/>
        <family val="2"/>
        <charset val="238"/>
      </rPr>
      <t>Fejtse ki, miért érdemes éppen az Ön üzleti elképzeléseit támogatásban részesíteni, miképpen kapcsolódik az üzleti lehetőség mind az Ön adottságaihoz, szakmai tudásához, illetve tapasztalatához, mind pedig a régió fejlesztési irányaihoz (pl. adott iparági szektor, várható fejlesztések a régióban, helyi vállalkozói környezet stb.)! 
Meggyőzően kell állítania, hogy a vállalkozó személye felkészült, alkalmas az üzleti tervben foglaltak végrehajtására. 
Itt kerüljön bemutatásra az Üzleti Modell: 
Miért kell fizetni (termék, szolgáltatás) 
Kinek kell fizetni (célcsoport- vevők) 
Mennyit és mikor kell fizetni, mennyi lesz a vállalkozás éves árbevétele, mekkora az indulás tőkeigénye és mennyi lesz a várható nyereség? 
Utaljon arra, hogy mitől tartós a kereslet?</t>
    </r>
  </si>
  <si>
    <r>
      <rPr>
        <b/>
        <u/>
        <sz val="14"/>
        <rFont val="Arial"/>
        <family val="2"/>
        <charset val="238"/>
      </rPr>
      <t>Általános tanácsok:</t>
    </r>
    <r>
      <rPr>
        <u/>
        <sz val="14"/>
        <rFont val="Arial"/>
        <family val="2"/>
        <charset val="238"/>
      </rPr>
      <t xml:space="preserve">
</t>
    </r>
    <r>
      <rPr>
        <b/>
        <u/>
        <sz val="14"/>
        <rFont val="Arial"/>
        <family val="2"/>
        <charset val="238"/>
      </rPr>
      <t xml:space="preserve">Felhívjuk figyelmét, hogy kizárólag a Fiatalok vállalkozóvá válásának támogatása (GINOP-5.2.2-14-2015) program keretében jelen EXCEL-TÁBLA formájában kiadott Üzleti terv sablon Excelben történő kitöltése és beküldése fogadható el a GINOP-5.2.3, és a VEKOP-8.3.1 jelű pályázatokhoz! </t>
    </r>
    <r>
      <rPr>
        <sz val="12"/>
        <rFont val="Arial"/>
        <family val="2"/>
        <charset val="238"/>
      </rPr>
      <t xml:space="preserve">
Javasoljuk, hogy az üzleti terv kitöltésével egyidejűleg olvassa el figyelmesen az adott ponthoz tartozó útmutatást, kiegészítést és tanácsot, mely a kitöltendő cellák melletti jobb oldali cellákban található.  Az egyes cellák melletti útmutató szövegek az alábbiakban egységes szerkezetben is megtalálhatók.
</t>
    </r>
    <r>
      <rPr>
        <b/>
        <u/>
        <sz val="12"/>
        <rFont val="Arial"/>
        <family val="2"/>
        <charset val="238"/>
      </rPr>
      <t>Formai követelmények:</t>
    </r>
    <r>
      <rPr>
        <sz val="12"/>
        <rFont val="Arial"/>
        <family val="2"/>
        <charset val="238"/>
      </rPr>
      <t xml:space="preserve">
• Az üzleti tervet magyar nyelven, kizárólag a Fiatalok vállalkozóvá válásának támogatása program keretében kiadott jelen Üzleti terv sablonban lehet benyújtani. 
• Az Üzleti terv sem tartalmában, sem alakjában nem változtatható, kivéve ott, ahol azt az útmutató kifejezetten megengedi, valamint azon esetekben, ahol a formai változtatás (pl.: betűméret, szövegigazítás) szükséges ahhoz, hogy az üzleti terv olvasható és értelmezhető legyen.
• Kézzel/kézírással kitöltött üzleti terv feldolgozására nincs lehetőség!
• Az üzleti tervet hiánytalanul, minden jelölt kérdésre választ adva, minden cellát kitöltve és az előírt dokumentumok csatolásával kell benyújtani. 
Amennyiben úgy ítéli meg, hogy az üzleti terv egy adott kérdése nem vonatkozik az Ön által létrehozandó vállalkozásra, kérjük a megfelelő helyen a „Megalapítandó vállalkozásomra nem vonatkozik” megjegyzést bevezetni. 
• Ügyeljen arra, hogy bizonyos mezőkben a válaszok karakterszáma maximalizált! A maximális karakterszámot minden kérdésnél zárójelben tüntetjük fel. Kérjük, ne lépje túl a megadott mennyiséget, mivel a megengedett karakterszám feletti szövegrészt nem áll módunkban az értékelés során figyelembe venni! A szóköz és az írásjel is karakternek számít. A limitált karakterszámú mezők felső részén levő cella karakterszám-túllépés esetén figyelmeztetést ír ki!
• Az Üzleti terv azon mezőiben, ahol a karakterszám nincs lekorlátozva, törekedjen a tömör, pontos, de minden lényegi információt tartalmazó kitöltésre! 
</t>
    </r>
    <r>
      <rPr>
        <sz val="12"/>
        <color indexed="10"/>
        <rFont val="Arial"/>
        <family val="2"/>
        <charset val="238"/>
      </rPr>
      <t xml:space="preserve">A cellák tartalmát lehetőség szerint ne formázzák, a szöveg tagolása Excelben az Alt+Enter billentyűkkel oldható meg.  Aláhúzás, félkövér betűtípus kiemeléshez alkalmazható, de a szöveg betűtípusát ne változtassa meg! 
</t>
    </r>
    <r>
      <rPr>
        <b/>
        <sz val="12"/>
        <color indexed="10"/>
        <rFont val="Arial"/>
        <family val="2"/>
        <charset val="238"/>
      </rPr>
      <t>Amennyiben a sortörések miatt a beírt szöveg esetlegesen nem fér el a cellában, a betűméret 11-esre vagy 10-esre csökkenthető.</t>
    </r>
  </si>
  <si>
    <r>
      <t xml:space="preserve">Mutassa be a vevői igényeket, amelyeknek termékeivel/ szolgáltatásaival eleget kíván tenni!
</t>
    </r>
    <r>
      <rPr>
        <sz val="12"/>
        <color indexed="8"/>
        <rFont val="Arial"/>
        <family val="2"/>
        <charset val="238"/>
      </rPr>
      <t>(max. 500 karakterben)</t>
    </r>
  </si>
  <si>
    <r>
      <t xml:space="preserve">Határozza meg a potenciális célpiac méretét és mutassa be a piaci rést!
</t>
    </r>
    <r>
      <rPr>
        <sz val="12"/>
        <color indexed="8"/>
        <rFont val="Arial"/>
        <family val="2"/>
        <charset val="238"/>
      </rPr>
      <t xml:space="preserve">(vásárlók száma számszerűen) </t>
    </r>
  </si>
  <si>
    <t>Belső okok lehetnek:
- a vezetés gyengeségei, hibái,
- a munkaerő-állomány kedvezőtlen összetétele,
- a piacképesség romlása,
- likviditási nehézségek stb.
Külső okok lehetnek:
- a piac felvevő képességének csökkenése,
- a verseny éleződése,
- vásárlási szokások hirtelen változása,
- kedvezőtlen gazdasági, társadalmi események.</t>
  </si>
  <si>
    <t>költségelvű árképzés</t>
  </si>
  <si>
    <t xml:space="preserve">kereslettől függő árképzés </t>
  </si>
  <si>
    <t xml:space="preserve">versenytársakhoz igazodó árképzés </t>
  </si>
  <si>
    <t>hatósági, vagy jogszabály által meghatározott ár</t>
  </si>
  <si>
    <t>Kérjük, töltse ki az alábbi ütemtervet az egyes termékek/szolgáltatások havi tervezett értékesítési összegével
(ezer Ft-ban)!</t>
  </si>
  <si>
    <t xml:space="preserve">Értékesítési terv
Vizsgálni kell a közvetlen eladásösztönzést, a promóciót is. Az üzleti terv sablon jelen fejezetében az egyes marketing és kommunikációs eszközöket kell megjelölni, illetve az értékesítés költségeit kell megtervezni rövid és hosszú távon.
</t>
  </si>
  <si>
    <t>Üzlet</t>
  </si>
  <si>
    <t>Személyes eladás</t>
  </si>
  <si>
    <t>Online</t>
  </si>
  <si>
    <t>Telefon</t>
  </si>
  <si>
    <t>Posta</t>
  </si>
  <si>
    <t>Kiállítások, vásárok</t>
  </si>
  <si>
    <t>Tervezett értékesítési csatornák 
(kérjük, X-szel jelölje, több választás is lehetséges)</t>
  </si>
  <si>
    <t>Egyéb, éspedig:………………………………….</t>
  </si>
  <si>
    <t>Összesen:</t>
  </si>
  <si>
    <t>Értékesítési csatornák
Jelölje be a tervezett értékesítési csatornákat
Jelölje a tervezett értékesítési csatornák százalékos megoszlását!
Az összesen sorban 100% szerepeljen!
(Több választ is megjelölhet)</t>
  </si>
  <si>
    <t>Gyűjtsön össze minden olyan belső és külső tényezőt, amelyek a fentiekben leírt, célul kitűzött értékesítési volumenek megvalósításában gátolhatják. 
Fogalmazzon meg akcióterveket ezek elkerülésére! (pl. a célcsoport téves azonosítása – hiteles forrásokból történő piackutatás)</t>
  </si>
  <si>
    <t>• Körültekintően vegye figyelembe az ÁFA fizetés és visszaigénylés speciális körülményeit és határidejét!</t>
  </si>
  <si>
    <t>szept.</t>
  </si>
  <si>
    <t>Naptári hónapok</t>
  </si>
  <si>
    <t>Negatív záró pénzügyi egyenleg esetén a pályázat elutasításra kerül!!!</t>
  </si>
  <si>
    <t xml:space="preserve">• A cash-flow terv reális tervezése mellett nem elvárás, hogy a gazdálkodás cash-flow minden hónapban pozitív legyen! 
VISZONT a záró pénzügyi egyenleg értéke nem lehet negatív! </t>
  </si>
  <si>
    <t>A tervezett bevételi számok szöveges és számszaki alátámasztása, részletezése 
(max. 800 karakterben)</t>
  </si>
  <si>
    <t>az oldal optimális nagyítási szintje: 80-100%</t>
  </si>
  <si>
    <t>Nagyobb (100 ezer forint érték feletti) gépekre/szolgáltatás igénybevételre árajánlatok/ forrás (link) megjelölése _x000D_
Az árajánlatokat minden 100 ezer forint feletti gépbeszerzésre, szolgáltatás igénybevételére (pl: 100 ezer forintot meghaladó marketing tanácsadás, 100 ezer forintot meghaladó honlap tervezés, készítés) szükséges kérni. _x000D_
Elegendő internetes link megjelölése, amelyet papír alapon kell benyújtani aláírva._x000D_
Amennyiben internetes link az adott gép árára vonatkozóan nem áll rendelkezésre, úgy csatolni kell az árajánlat kérő levelet, amely jól beazonosíthatóan tartalmazza a beszerzendő gép paramétereit, és az erre kapott választ (e-mailben, faxon, vagy postai úton). _x000D__x000D_
Felhívjuk a figyelmét, hogy a GINOP 5.2.3 programban az árajánlat bekérésének szigorú előírásai vannak, amelyet a Pályázati útmutató releváns pontja részletez._x000D_</t>
  </si>
  <si>
    <t>Mellékletek</t>
  </si>
  <si>
    <t>Vállalkozás fő profiljának, termékeinek rövid bemutatása 
(max. 250 karakterben)</t>
  </si>
  <si>
    <t>Születési dátuma</t>
  </si>
  <si>
    <t>Adóazonosító jele</t>
  </si>
  <si>
    <r>
      <t xml:space="preserve">4.b A támogatott vállalkozó
</t>
    </r>
    <r>
      <rPr>
        <b/>
        <sz val="14"/>
        <color indexed="8"/>
        <rFont val="Arial"/>
        <family val="2"/>
        <charset val="238"/>
      </rPr>
      <t>A GINOP-5.2.2-14 projekt képzésében sikeresen résztvevő második tulajdonostárs</t>
    </r>
  </si>
  <si>
    <t>Tétel</t>
  </si>
  <si>
    <t>Megjegyzés</t>
  </si>
  <si>
    <t>Kalkulált változó (fajlagos) költség</t>
  </si>
  <si>
    <t>Víz</t>
  </si>
  <si>
    <t>Gáz</t>
  </si>
  <si>
    <t>Villany</t>
  </si>
  <si>
    <r>
      <t xml:space="preserve">Versenytársak
</t>
    </r>
    <r>
      <rPr>
        <sz val="12"/>
        <color indexed="8"/>
        <rFont val="Arial"/>
        <family val="2"/>
        <charset val="238"/>
      </rPr>
      <t>(sorolja fel főbb versenytársait a piacon)</t>
    </r>
  </si>
  <si>
    <t>Tevékenység:                  Naptári hónap:</t>
  </si>
  <si>
    <t>x</t>
  </si>
  <si>
    <t>általános iskola</t>
  </si>
  <si>
    <t>szakmunkás képesítés</t>
  </si>
  <si>
    <t>gimnázium/szakközépiskola</t>
  </si>
  <si>
    <t>főiskola/egyetem</t>
  </si>
  <si>
    <t>kevesebb, mint 50 000 Ft</t>
  </si>
  <si>
    <t>50 000 - 100 000 Ft</t>
  </si>
  <si>
    <t>100 000 - 300 000 Ft</t>
  </si>
  <si>
    <t>300 000 - 500 000 Ft</t>
  </si>
  <si>
    <t>Több mint 500 000 Ft</t>
  </si>
  <si>
    <t>statisztikai adatok és értékelések</t>
  </si>
  <si>
    <t>korábban elkészült piackutató tanulmányok</t>
  </si>
  <si>
    <t>dokumentációs feldolgozások</t>
  </si>
  <si>
    <t>kérdőíves megkérdezés</t>
  </si>
  <si>
    <t>meglévő személyes üzleti-piaci, ágazati tapasztalat</t>
  </si>
  <si>
    <t>Egyéb:………</t>
  </si>
  <si>
    <r>
      <t xml:space="preserve">Jelölje X-szel a piacelemzés során felhasznált források típusát!
</t>
    </r>
    <r>
      <rPr>
        <sz val="12"/>
        <color indexed="8"/>
        <rFont val="Arial"/>
        <family val="2"/>
        <charset val="238"/>
      </rPr>
      <t>(több választás is lehetséges!)</t>
    </r>
  </si>
  <si>
    <t>nők</t>
  </si>
  <si>
    <t>férfiak</t>
  </si>
  <si>
    <t>mindkettő</t>
  </si>
  <si>
    <r>
      <t xml:space="preserve">Mutassa be üzleti célcsoportját! 
</t>
    </r>
    <r>
      <rPr>
        <sz val="12"/>
        <color indexed="8"/>
        <rFont val="Arial"/>
        <family val="2"/>
        <charset val="238"/>
      </rPr>
      <t>(max. 1000 karakterben)</t>
    </r>
  </si>
  <si>
    <r>
      <t xml:space="preserve">Milyen előnyöket nyújt az Ön terméke/szolgáltatása az ágazatban működő versenytársakéval szemben?
</t>
    </r>
    <r>
      <rPr>
        <sz val="12"/>
        <color indexed="8"/>
        <rFont val="Arial"/>
        <family val="2"/>
        <charset val="238"/>
      </rPr>
      <t>(max. 500 karakter)</t>
    </r>
  </si>
  <si>
    <t>Gyorsulva növekvő</t>
  </si>
  <si>
    <t>Nem változik</t>
  </si>
  <si>
    <t xml:space="preserve">Gyorsulva csökken </t>
  </si>
  <si>
    <t>Lassulva csökken</t>
  </si>
  <si>
    <t>Lassulva növekvő</t>
  </si>
  <si>
    <t>A választott cégnevet ellenőriztem, nyilatkozom, hogy a cégnév a fenti feltételek alapján bejegyezhető. (jelölje X-szel, ha az ellenőrzés megtörtént)</t>
  </si>
  <si>
    <t xml:space="preserve">A vállalkozási területi hatókörénél a legszélesebb hatókörű tevékenység hatókörét tüntesse fel. </t>
  </si>
  <si>
    <r>
      <t xml:space="preserve">További tevékenységek megnevezése és TEÁOR besorolása 
TEÁOR 08 szerint 4 számkódig. Egyéni vállalkozók/ egyéni cég esetén az önálló vállalkozók tevékenységi jegyzékének (ÖVTJ) számait kell feltüntetni 4 számkódig
http://www.ksh.hu/apps/vb.teaor_main.teaor08_fa
https://www.ksh.hu/ovtj_menu
</t>
    </r>
    <r>
      <rPr>
        <b/>
        <u/>
        <sz val="10"/>
        <color indexed="8"/>
        <rFont val="Arial"/>
        <family val="2"/>
        <charset val="238"/>
      </rPr>
      <t xml:space="preserve"> Az egyes TEÁOR kódok pontos tartalmáról az alábbi linken talál részletes leírást:
https://www.ksh.hu/docs/osztalyozasok/teaor/teaor_tartalom_2015_05.pdf</t>
    </r>
    <r>
      <rPr>
        <sz val="10"/>
        <color indexed="8"/>
        <rFont val="Arial"/>
        <family val="2"/>
        <charset val="238"/>
      </rPr>
      <t xml:space="preserve">
</t>
    </r>
    <r>
      <rPr>
        <b/>
        <u/>
        <sz val="10"/>
        <color indexed="8"/>
        <rFont val="Arial"/>
        <family val="2"/>
        <charset val="238"/>
      </rPr>
      <t>Mindenképpen ellenőrizze, hogy olyan tevékenységet válasszon vállalkozásának, amely a GINOP-5.2.3 program keretében támogatható!</t>
    </r>
  </si>
  <si>
    <t>A vállalkozás tevékenységi területe pontnál több válasz megjelölése lehetséges.</t>
  </si>
  <si>
    <t>A vállalkozás jogi típusánál jelölje be az alapítandó vállalkozás jogi formáját.</t>
  </si>
  <si>
    <r>
      <t xml:space="preserve">A GINOP-5.2.2-14 projekt képzésében sikeresen résztvevő tulajdonos adatait szükséges feltüntetni.
</t>
    </r>
    <r>
      <rPr>
        <sz val="12"/>
        <color indexed="10"/>
        <rFont val="Arial"/>
        <family val="2"/>
        <charset val="238"/>
      </rPr>
      <t xml:space="preserve">
</t>
    </r>
    <r>
      <rPr>
        <b/>
        <u/>
        <sz val="12"/>
        <color indexed="10"/>
        <rFont val="Arial"/>
        <family val="2"/>
        <charset val="238"/>
      </rPr>
      <t>FONTOS! Amennyiben két GINOP-5.2.2-14 projekt képzésében sikeresen résztvevő tulajdonos állítja össze az üzleti tervet, és alapítja meg a vállalkozást, a második tulajdonosra is ki kell tölteni ezt az adattáblát!</t>
    </r>
    <r>
      <rPr>
        <sz val="12"/>
        <color indexed="10"/>
        <rFont val="Arial"/>
        <family val="2"/>
        <charset val="238"/>
      </rPr>
      <t xml:space="preserve">
Ebben az esetben ezen a lapon jelölje ki egyszerre a 33 és 66-os sorokat, kattintson az egér jobb gombjával, és a felugró menüben kattintson a Felfedés parancsra.
Ezt követően a vállalkozás második támogatott tulajdonosa töltse ki a megjelenő 
</t>
    </r>
    <r>
      <rPr>
        <i/>
        <u/>
        <sz val="12"/>
        <color indexed="10"/>
        <rFont val="Arial"/>
        <family val="2"/>
        <charset val="238"/>
      </rPr>
      <t xml:space="preserve">4.b A támogatott vállalkozó A GINOP-5.2.2-14 projekt képzésében sikeresen résztvevő második tulajdonostárs </t>
    </r>
    <r>
      <rPr>
        <sz val="12"/>
        <color indexed="10"/>
        <rFont val="Arial"/>
        <family val="2"/>
        <charset val="238"/>
      </rPr>
      <t>részt!</t>
    </r>
  </si>
  <si>
    <t>A tervezett kiadások, ráfordítások szöveges és  számszaki alátámasztása, részletezése 
(max. 800 karakterben)</t>
  </si>
  <si>
    <t>A vállalkozás pénzügyi helyzetét érintő potenciális veszélyforrások
(Öszesen maximum 1500 karakter)</t>
  </si>
  <si>
    <t>Szolgáltatás</t>
  </si>
  <si>
    <t>Ipar, termelés</t>
  </si>
  <si>
    <t>Kereskedelem</t>
  </si>
  <si>
    <t>Kutatás és innováció</t>
  </si>
  <si>
    <t>Helyi település</t>
  </si>
  <si>
    <t>Régiós (régió)</t>
  </si>
  <si>
    <t>Országos</t>
  </si>
  <si>
    <t>Nemzetközi</t>
  </si>
  <si>
    <t>Nem releváns</t>
  </si>
  <si>
    <t>Megyei</t>
  </si>
  <si>
    <t>Jelölje X-szel a Vállalkozás területi hatókörét</t>
  </si>
  <si>
    <r>
      <t xml:space="preserve">Határozza meg a piac méretének várható változását 1-3 éven belül, jelölje X-szel a várható változást.
Tömören indokolja választását
</t>
    </r>
    <r>
      <rPr>
        <sz val="11"/>
        <color indexed="8"/>
        <rFont val="Arial"/>
        <family val="2"/>
        <charset val="238"/>
      </rPr>
      <t>(max. 250 karakterben!)</t>
    </r>
  </si>
  <si>
    <t>https://www.ksh.hu/ovtj_menu</t>
  </si>
  <si>
    <t>https://www.ksh.hu/docs/osztalyozasok/teaor/teaor_tartalom_2015_05.pdf</t>
  </si>
  <si>
    <r>
      <t xml:space="preserve">Eszközök egyedi bemutatása
A kulcsfontosságú elemek megtervezésekor kérem ügyeljen a következőkre:
• minden tényezőt gyűjtsön össze,
• bemutatásuk/beszerzésük legyen reális és meggyőző.
</t>
    </r>
    <r>
      <rPr>
        <b/>
        <sz val="12"/>
        <color indexed="10"/>
        <rFont val="Arial"/>
        <family val="2"/>
        <charset val="238"/>
      </rPr>
      <t xml:space="preserve">Amennyiben az adott kategórián belül több tételt kíván szerepeltetni, lehetősége van újabb sorok felfedésére:
Például </t>
    </r>
    <r>
      <rPr>
        <b/>
        <i/>
        <sz val="12"/>
        <color indexed="10"/>
        <rFont val="Arial"/>
        <family val="2"/>
        <charset val="238"/>
      </rPr>
      <t>Szellemi termékek pl.: szoftver(ek)</t>
    </r>
    <r>
      <rPr>
        <b/>
        <sz val="12"/>
        <color indexed="10"/>
        <rFont val="Arial"/>
        <family val="2"/>
        <charset val="238"/>
      </rPr>
      <t xml:space="preserve"> kategórián belül vinne fel több tételt: jelölje ki egyszerre a 13 és 17-es sorokat, kattintson az egér jobb gombjával, és a felugró menüben kattintson a Felfedés parancsra. 
Így 3 új sort használhat. Amennyiben ez sem elég, szúrjon be további sorokat!</t>
    </r>
  </si>
  <si>
    <t xml:space="preserve">A működési terv leírásakor a termelési/szolgáltatási folyamat, a technológia, az igénybe vett berendezések bemutatására is ki kell térni. 
Az elsődleges tevékenységeken túl azonban az egyéb, támogató tevékenységek ismertetését is jelenti. 
Ide tartozik például az emberi erőforrás menedzsment, a vállalati információs rendszerek megszervezése is. 
A fejezetpontban a következő területekre kell kitérnie: 
- a technológiai folyamat leírása (termelő berendezések mérete, kapacitása, elhelyezése stb.), 
- a lehetséges beszállítók bemutatása (együttműködési szándéknyilatkozatot célszerű a mellékletekhez csatolni), 
- a telephelyek bemutatása (ha még máshol nem történt meg), 
- szükséges gépek, berendezések, felszerelések leírása, 
- az alapanyagok és félkész termékek piaca. 
</t>
  </si>
  <si>
    <r>
      <rPr>
        <b/>
        <u/>
        <sz val="12"/>
        <color indexed="8"/>
        <rFont val="Arial"/>
        <family val="2"/>
        <charset val="238"/>
      </rPr>
      <t>Tételesen számszerűsítse a fent bemutatott termelési/szolgáltatási folyamat egyes fázisainak, infrastruktúra/emberi erőforrás/alapanyag/áru szükségleteinek vonatkozó költségeit.</t>
    </r>
    <r>
      <rPr>
        <sz val="12"/>
        <color indexed="8"/>
        <rFont val="Arial"/>
        <family val="2"/>
        <charset val="238"/>
      </rPr>
      <t xml:space="preserve">
Mindez szükséges a Pénzügyi Terv megalapozásához.
Kérjük, támassza alá számításokkal!</t>
    </r>
  </si>
  <si>
    <t xml:space="preserve">Jelölje meg a vállalkozása által tervezett árképzési elvet! </t>
  </si>
  <si>
    <t>Árpolitika</t>
  </si>
  <si>
    <t>Marketing össz.</t>
  </si>
  <si>
    <t>• hogyan, milyen eszközökkel, milyen ütemezésben tájékoztatná leendő vevőit termékéről/szolgáltatásáról; pl: szórólap, internetes hirdetés stb.
• hogyan ösztönözné leendő vevőit terméke/szolgáltatása megvásárlására; pl: akcók, kuponok stb.
• mi indokolja az egyes kommunikációs eszközök választását?Az egyes választott kommunikációs eszközöknél kérjük, törekedjen a pontosságra. 
Így pl. ne csupán azt írja, hogy hirdetés helyi online újságban, hanem hirdetés a Origo felületén (www.origo.hu). 
Ez egyrészt az üzleti elképzelés jövőbeni megvalósítását is megkönnyíti az Ön számára, másrészt pedig a marketing költségek tervezését kivitelezhetővé és reálissá teszi.</t>
  </si>
  <si>
    <t>Kommunikációs terv
Kitöltés során javasoljuk az alábbi szempontok végiggondolását:
• milyen üzenetet szeretne közvetíteni vállalkozásáról?</t>
  </si>
  <si>
    <t>Bevételek és kiadások részletezése</t>
  </si>
  <si>
    <t xml:space="preserve">
• 2. A változó költségeket (Vk). Ezek a termék/szolgáltatás előállításához/nyújtásához közvetlenül kapcsolódnak és a termelés változásával változik végösszegük. (pl nyersanyag). 
• 3. Értékesítési egységár. (Termékeink/szolgaltatásaink eladási ára) 
• Miután kialakultak az áraid, össze kell vetned a versenytársak áraival. Talán túl magas? Ne felejtsd el azt, hogy a minőségnek ára van! 
Számítási módok: 
Egyféle termék előállítása/szolgáltatás nyújtása esetén meghatározhatjuk a fedezeti pont eléréséhez szükséges értékesítési mennyiséget: 
   Fedezeti mennyiség= Ak
   Egységár – Termékegységre jutó Vk
   Többféle termék előállítása/szolgáltatás nyújtása esetén a fedezeti pont eléréséhez szükséges árbevételt kell kiszámolni: 
   Fedezeti árbevétel= Ak
   1– Termékegységre jutó VK
   Egységár</t>
  </si>
  <si>
    <t xml:space="preserve">A bevételek és kiadások részletezése legyen összhangban a cash-flow előrejelzéssel!
Kérem dolgozzon konkrét darabszámmal, számokkal, költségekkel!
A terv számszaki alátámasztását az egyes sorok részletes szöveges indoklásával tehetjük meg, feltüntetve az egységárakat, díjképzéseket, törekedve a teljes körűségre:
Fedezetszámítás, illetve a fedezeti pont elemzése (Break-Even Chart) 
A fedezeti pont megmutatja, hogy mekkora árbevétel szükséges ahhoz, hogy nyereséget realizáljunk, illetve milyen volumenű termelés szükséges a nyereséget biztosító árbevétel eléréséhez.
• Ennek legegyszerűbb módja az, hogy rajzolsz egy “fedezeti görbét”, mely grafikus formában megmutatja a költségeidet és bevételeidet, valamint azt a legkisebb forgalmat, melyet el kell érned ahhoz, hogy utána nyereséges legyél. 
• Az eladási görbe azt mutatja meg, hogy mennyi lesz a bevételed meghatározott eladási ár esetén. Azt a pontot, melynél bevételeid kezdik meghaladni a költségeidet, “Fedezeti Pontnak” nevezzük. A fedezei pont megmutatja, hogy mennyit kell forgalmaznod/eladnod termékeidből/szolgáltatásaidból ahhoz, hogy nyereséget termelj/nyereségessé váljon a tevékenységed. E fölött a pont fölött kezdesz nyereséget termelni. 
• A fedezeti pont kiszámításához fontos néhány dolgot előzőleg kiszámítani: 
• 1. Az állandó költségek (Ak) nagyságát. Ezek a költségek függetlenek az előállított termékek darabszámától. Ilyenek pl.: bérleti díjak, egyéb díjtételek, fűtési energia, biztosítás, alkalmazottak bérei, értékcsökkenés, stb.  (Az értékcsökkenés a termelőeszközök értékének fokozatos csökkenését tartalmazza.) </t>
  </si>
  <si>
    <t xml:space="preserve">• A fejezetben a vállalkozás jövője kerül bemutatásra, a 3-5 év múlva elérendő céljai. Fenntartási és cég-értékesítési terv. Például:
• Milyen termékeket/szolgáltatásokat tervez előállítani/nyújtani a következő években?
• Mutassa be, hogy az Ön terméke(i)/szolgáltatása(i) milyen piaci pozícióval bír(nak) majd az értékesítési piacon!
</t>
  </si>
  <si>
    <t>Jelölje X-szel potenciális vásárlóit legmagasabb iskolai végzettségük szerint ha ez lényeges</t>
  </si>
  <si>
    <t>Jelölje X-szel, potenciális vásárlói milyen havi nettó jövedelmi szint kategoriába tartoznak?</t>
  </si>
  <si>
    <t>Kérjük, havi bontásban tüntesse fel az egyes kommunikációs eszközöknél tervezett költségeket, ezer forintban 1000 ft-ra kerekítve!</t>
  </si>
  <si>
    <t>D.</t>
  </si>
  <si>
    <t>ADÓZOTT EREDMÉNY 
(+-C-X. sor)</t>
  </si>
  <si>
    <r>
      <t xml:space="preserve">Támogatott tulajdonosok önéletrajzai _x000D_
Europass formátumban, támogatott tulajdonos önéletrajzát 1 példányban, aláírva kell mellékelni. _x000D_
Az Europass önéletrajzról további információ a </t>
    </r>
    <r>
      <rPr>
        <u/>
        <sz val="10"/>
        <color indexed="62"/>
        <rFont val="Arial"/>
        <family val="2"/>
        <charset val="238"/>
      </rPr>
      <t>http://europass.hu/europass-oneletrajz</t>
    </r>
    <r>
      <rPr>
        <sz val="10"/>
        <rFont val="Arial"/>
        <family val="2"/>
        <charset val="238"/>
      </rPr>
      <t xml:space="preserve"> linken érhető el._x000D_</t>
    </r>
  </si>
  <si>
    <t>Szándéknyilatkozat a megalapításra és az üzleti tervben foglaltak jóváhagyására a tulajdonostársak aláírásával _x000D_
Kitöltése csak társas vállalkozás esetén szükséges! _x000D_
A rendelkezésre álló minta alapján kell benyújtani a szándéknyilatkozatot, eredeti példányban, az üzleti tervben megjelölt valamennyi társtulajdonos aláírásával._x000D_</t>
  </si>
  <si>
    <t>Stratégiai partnerek (tervezett vevők) együttműködési szándéknyilatkozatai _x000D_
A rendelkezésre álló minta alapján kell benyújtani a szándéknyilatkozatot, eredeti példányban, hivatalos aláírással ellátva. Stratégiai partnerek lehetnek beszállítók, tervezett vevők, vállalatok, intézmények. 
Minimum 3 szándéknyilatkozat szükséges._x000D_</t>
  </si>
  <si>
    <t>Célpiac és trendek
• Az üzleti célcsoportnál, a lehető legjobban szükséges leszűkíteni a vásárlók/szolgáltatást igénybe vevők körét. pl: babahordozó kendő értékesítése esetén a 18-40 év közötti anyukák. 
• A vevői igények bemutatásakor, törekedjen arra, hogy az értékelő is lássa, miért van szükség a termékére/szolgáltatására hogyan és miért elégíti ki a vevői igényeket.
• A potenciális célpiac méretének bemutatásánál a vásárlók számát számszerűen mutassa be. Statisztikákat érdemes keresni a legnagyobb statisztikai elérhető adatbázis: www.ksh.hu 
•  A piac méretének várható változása résznél csak egy válasz megjelölése lehetséges. 
• A versenytársak számát és piaci részesedését legjobban a településen, környező településeken lévő hasonló terméket/szolgáltatást értékesítők számából tudja megbecsülni. pl: a tervezett vállalkozás egy kávézó, a településen 1 kávézó van jelenleg (az a legnagyobb versenytárs) 50%os a piaci részesedés.
Potenciális vásárló bemutatása (természetes személyek esetén)
Piackutatással, lehet a legpontosabb adatokat megkapni, ha speciális a terméke vagy szolgáltatása, akkor könnyebb meghatározni a célcsoportját.
Amennyiben a potenciális vásárlók kizárólag cégek, vezesse fel a mezőkbe a „Megalapítandó vállalkozásomra nem vonatkozik” megjegyzést.</t>
  </si>
  <si>
    <r>
      <t xml:space="preserve">Versenytárselemzés
Az elemzés során azokkal a versenytársakkal kell foglalkozni, akik a vállalati stratégia szempontjából relevánsnak számítanak. 
</t>
    </r>
    <r>
      <rPr>
        <b/>
        <u/>
        <sz val="12"/>
        <rFont val="Arial"/>
        <family val="2"/>
        <charset val="238"/>
      </rPr>
      <t>Fontos, hogy termékének/szolgáltatásának pontos kialakításakor építsen versenytársai feltárt erősségeire, és kerülje azok azonosított gyengeségeit! Így válik a felsorolás, a begyűjtött adathalmaz tényleges elemzéssé.</t>
    </r>
    <r>
      <rPr>
        <sz val="12"/>
        <rFont val="Arial"/>
        <family val="2"/>
        <charset val="238"/>
      </rPr>
      <t xml:space="preserve">
Amennyiben a reális elemzéshez szükségesnek tartja, bővíthető a sorok száma.</t>
    </r>
  </si>
  <si>
    <r>
      <rPr>
        <b/>
        <sz val="11"/>
        <color indexed="8"/>
        <rFont val="Arial"/>
        <family val="2"/>
        <charset val="238"/>
      </rPr>
      <t>Termék/szolgáltatás bemutatása</t>
    </r>
    <r>
      <rPr>
        <sz val="11"/>
        <color indexed="8"/>
        <rFont val="Arial"/>
        <family val="2"/>
        <charset val="238"/>
      </rPr>
      <t xml:space="preserve">
A termékek, szolgáltatások rövid bemutatása (max. 500 karakterben) 
Mutassa be tervezett szolgáltatásait/termékeit (jellemzőit, főbb paramétereit) és azok egyediségét.
A nyújtott és igénybe vett kiegészítő szolgáltatások leírása
A termékek és szolgáltatások előállítása során a cég további kapcsolódó szolgáltatásokat is nyújthat, illetve vehet igénybe. Ezek rövid leírását tartalmazza ez a rész. Ahol értelmezhető, ott a leírásnak tartalmaznia kell a helyettesítő termékek és szolgáltatások rövid bemutatását is. Itt nincs megkötve a karakterek száma, törekedjen a világos, könnyen érthető, tömör és pontos megfogalmazásra!</t>
    </r>
  </si>
  <si>
    <r>
      <rPr>
        <b/>
        <sz val="11"/>
        <color indexed="8"/>
        <rFont val="Arial"/>
        <family val="2"/>
        <charset val="238"/>
      </rPr>
      <t>Versenyelőny</t>
    </r>
    <r>
      <rPr>
        <sz val="11"/>
        <color indexed="8"/>
        <rFont val="Arial"/>
        <family val="2"/>
        <charset val="238"/>
      </rPr>
      <t xml:space="preserve">
Gondolja át termékeinek/szolgáltatásainak előnyeit 
• a vevő szempontjából, 
• milyen előnyöket nyújt az Ön terméke/szolgáltatása a versenytársakéval szemben!
Az „erősségeim és gyengeségem” bemutatásánál 
• törekedjen arra, hogy töltse ki az összes mezőt!
• Mutassa be, melyek azok a tulajdonságok, amelyek szempontjából az Ön terméke/szolgáltatása gyengébb, rosszabb lehet, mint a versenytársaké (pl. gondoljon az árra, a minőségre, a beszállítókkal kialakított hosszú távú kapcsolatokra).
• Mutassa be a vállalkozás jövőbeli lehetőségeit! (pl. újonnan felismert vevői igények, piaci helyzet jövőben várható változása, versenytársak gyengeségei, kedvező piaci kapcsolatok kialakítása)</t>
    </r>
  </si>
  <si>
    <t xml:space="preserve">5) Az önérvényesítési kompetenciák közül a legfontosabb a dicséret, az elismerés, a nagyrabecsülés kifejezésének képessége. Az alázat, alkalmazkodás képessége, mely az információnyújtásban és adott esetben segítség, támogatás kérésében is megnyilvánul. Ez éppen olyan fontos, mint a kritikára való reagálás, az eltérő vélemények meghallgatása, tudomásul vétele, az eltérő álláspontok ütköztetése, az ellenvetések közlése. Az alkalmas vezetőnek tudnia kell nemet mondania, hiszen az is az önérvényesítés eleme. A saját érzelmeinek felismerése és tudatosítása mellett fontos önérvényesítő képesség mások érzéseinek és véleményének felismerése és elfogadása. 
6) A kommunikációs készség a másokra való odafigyelést, a hallott információk befogadását, összefoglalását, tömörítését, átadását jelenti. A kiváló kommunikációs készségű vezető nem csak szóban, hanem írásban és idegen nyelven is képes gondolatait közölni, utasítani, egyértelmű és világos instrukciókat adni, vagy mondanivalóját megosztani a közönséggel. A tartalmas beszélgetésekhez a jó kommunikációs készségen kívül empátia is szükséges. </t>
  </si>
  <si>
    <t xml:space="preserve">7) A jó vezető olyan magas szintű társas kompetenciákkal rendelkezik, hogy képes másokat megérteni, elfogadni, bátorítani, támogatni. Hatékonyan tud visszajelzést adni, mások teljesítményét értékelni. Képes kifejezni saját érzéseit, de kordában is tudja tartani őket. Gyorsan felismeri a rendkívüli helyzeteket, szükség esetén gyorsan és határozottan dönt. Jó csapatjátékos 
8) A vállalkozói és vezetési kompetenciák, készségek igen szerteágazóak, mintahogyan a vezető tevékenysége is. Az emberek irányításával kapcsolatban beletartozik a munkaerő toborzása, a csapatépítés, a munkahatékonyság fejlesztése, a tudatos és rendszeres ellenőrzés. Szakmai kompetenciák alapján történik a döntéshozatal, a krízisek kezelése, az új célok kijelölése, az új feladatok meghatározása, a változások előmozdítása. Kiegyensúlyozott lélekre van szükség a stressz kezeléséhez, és a kockázatvállaláshoz, vagyis magához a vállalkozáshoz. </t>
  </si>
  <si>
    <t>Emberi erőforrás és szervezeti felépítés bemutatása
Minden vállalkozásban lényeges annak felmutatása, hogy azok a személyek, akik a vállalkozásban részt vesznek, képesek-e a vállalkozás sikeres működtetésére. 
A munkaerő-szükséglet meghatározásához összesíteni kell azokat a munkaköröket, amelyek elősegítik a vállalkozás céljainak megvalósítását. 
A munkakörök esetében pontosan rögzíteni kell, hogy milyen munkahelyen, mikor, mit, miért és hogyan kell végrehajtani. 
Ezek alapján lehet eldönteni, hogy a munkakör betöltéséhez a munkavállalónak milyen fizikai és szellemi követelményeknek kell megfelelni.</t>
  </si>
  <si>
    <r>
      <t xml:space="preserve">A vállalkozás tevékenységeit az indulástól számított 12 hónap időtartamra kell tervezni.
</t>
    </r>
    <r>
      <rPr>
        <b/>
        <u/>
        <sz val="12"/>
        <color indexed="8"/>
        <rFont val="Arial"/>
        <family val="2"/>
        <charset val="238"/>
      </rPr>
      <t>GANTT diagram alatt azon fontos tevékenységek ütemezését értjük,</t>
    </r>
    <r>
      <rPr>
        <sz val="12"/>
        <color indexed="8"/>
        <rFont val="Arial"/>
        <family val="2"/>
        <charset val="238"/>
      </rPr>
      <t xml:space="preserve"> amelyek meghatározzák a további fejlődést. 
Ilyen lehet pl. egy termék engedélyeztetése, termelés helyének és eszközeinek beszerzése, alkalmazottak betanítása, üzlet megnyitása, weboldal élesítése, stb… 
Mire ügyeljünk az ütemtervezés, időtervezés során?
• Az egyes feladatok időigénye
• A feladatok egymásra épülése
• Az időzítés fizikai feltételei
• Az erőforrások rendelkezésre állása
• Költséghatékonyság, észszerűség
A táblázat az egyes tevékenységek időbeli tervezésének szemléletes bemutatására szolgál. 
Kitöltése: az adott tevékenység által érintett sor, és az adott tevékenység által érintett hónapok által behatárolt mezőkbe írjon X-et!
A sorok száma bővíthető.  
A tevékenységek megtervezését a vállalkozás elindításától számított 12 hónapra kéri a sablon. (Példa: ha szeptemberben indul a vállalkozásunk, akkor a Naptári hónap sorban a 1-es alá a szeptember kerül, a 2-es alá az október, stb…)</t>
    </r>
  </si>
  <si>
    <t>Árazás
Az árképzési elvek közül csak egy válasz megjelölése lehetséges!
Az ár (politika) kialakításának fázisai: 
1. árpolitikai célok kiválasztása 
A vállalati stratégiából kell kiindulni, ilyen cél lehet pl. a profitmaximalizálás, bevétel maximalizálás, forgalom növelése, piaci részesedés növelése, piac lefölözése, túlélés. 
2. kereslet meghatározása 
Az árérzékenység figyelembe vételével az elvileg maximális ár meghatározása. 
3. költségek becslése 
A ráfordítások fedezése szempontjából elfogadható minimális ár meghatározása. 
4. versenytársak árképzésének elemzése 
A minimális és maximális ár között a versenytársakhoz képest elfogadható ár meghatározása. 
5. az árképzés módszerének kiválasztása és a végső ár meghatározása</t>
  </si>
  <si>
    <t>12. A vállalkozás pénzügyi helyzetét érintő potenciális veszélyforrások
Térképezze fel a lehetséges veszélyforrásokat teljes körűen! 
Minden lehetséges veszélyhez készítsen tervet a veszély kivédésére/csökkentésére. 
A tervezés során tartsa szem előtt a realitásokat.</t>
  </si>
  <si>
    <t>524. sor Javítás, karbantartás költségei</t>
  </si>
  <si>
    <t>5295. sor Hirdetés, reklám, propaganda költségek</t>
  </si>
  <si>
    <t>5296. Oktatás és továbbképzés költségei</t>
  </si>
  <si>
    <t>Az elszámolható költségekhez lásd a Pályázati Felhívás 5.7-es pontját!</t>
  </si>
  <si>
    <t xml:space="preserve">• A D. „ADÓZOTT, MÉRLEG SZERINTI EREDMÉNY (+-C-X. SOR)” </t>
  </si>
  <si>
    <t>Melléklet 2. Nagyobb (100 ezer forint érték feletti) gépekre árajánlatok/Forrás (link) megjelölése</t>
  </si>
  <si>
    <r>
      <t xml:space="preserve">A vállalkozás nevének tükröznie kell a cég karakterét, tevékenységi körét, vagy utalnia kell arra a termékre, szolgáltatásra, amit be akar márkázni a cég, például Cukorka Bt. Gondoljon arra is, hogy ezt a nevet fogja reklámozni, ezért figyelemfelhívónak, könnyen megjegyezhetőnek kell lennie.
A cégbíróság nem fogadja el azokat a neveket, amelyek a már bejegyzett cégnévtől csak rag, szám vagy toldalék által térnek el. Az eltéréshez legalább egy értelmes szó szükséges. A cégalapítás során ügyelni kell arra is, hogy a választott név (vezérszó) eltérjen a már bejegyzett cégnevektől, azaz olyan nevet válasszon, amit más még nem használ.
Cégnév választás során betartandó szabályok
A cégnév legalább a vezérszóból és a társasági forma megjelöléséből áll, például Cukorka Korlátolt Felelősségű Társaság.
A cégnév továbbá tartalmazhatja a tevékenységre utaló kifejezést is a vezérszó és a társasági forma között, a fenti példa alapján Cukorka Kereskedelmi és Szolgáltató Korlátolt Felelősségű Társaság. A cég rövidített neve pedig csak a vezérszót és a társasági forma rövidítését használja, Cukorka  Kft.
Foglalt cég nevek ellenőrzése
Azt pedig, hogy egy adott cégnév foglalt-e, legegyszerűbben a www.e-cegjegyzek.hu minisztériumi portálon tudjuk ellenőrizni a „cég keresése név alapján” opciót választással.
</t>
    </r>
    <r>
      <rPr>
        <b/>
        <u/>
        <sz val="12"/>
        <color indexed="8"/>
        <rFont val="Arial"/>
        <family val="2"/>
        <charset val="238"/>
      </rPr>
      <t>Ügyeljen arra, hogy ha vállalkozása tervezett elnevezésében szám szerepel, akkor úgy is végezze el az ellenőrzést, hogy a cégnévre a szám feltüntetése nélkül is rákeres. Pl. Notax 97 Kft.-t kívánja megalapítani, és csupán ennek létére keres rá, a rendszer keresési eredménynek azt jelzi majd az Ön számára, hogy nincs ilyen névvel bejegyzett vállalkozás. Ekkor ellenőrizze azt is, hogy létezik-e Notax Kft., ugyanis csupán így fogja látni, hogy Notax 98 Kft. már létezik. Így elkerülheti a későbbi elutasítást.</t>
    </r>
  </si>
  <si>
    <t>http://www.e-cegjegyzek.hu/?cegkereses</t>
  </si>
  <si>
    <t xml:space="preserve">Mutassa be induló vállalkozásának létrehozásához szükséges végzettségeket, tapasztalatokat és e feltételeket hogyan, milyen módon tervezi biztosítani. Ügyeljen arra, hogy végzettségei, tapasztalatai az önéletrajzzal összhangban legyenek, amennyiben alkalmazott fog rendelkezni a vállalkozáshoz szükséges szakképesítéssel vagy tapasztalattal, kérjük a kulcsemberek bemutatásánál térjen ki erre. Például: a pályázó vagy a társtulajdonos rendelkezik megfelelő végzettséggel/tapasztalattal; megfelelő végzettséggel/tapasztalattal rendelkező alkalmazottat vesz fel, az alkalmazott kiválasztása már megtörtént/még nem történt meg, stb… 
Amennyiben leendő vállalkozásához nincs szükség előírt végzettségre, tapasztalatra, vezesse fel a mezőbe a „Megalapítandó vállalkozásomra nem vonatkozik” megjegyzést.
</t>
  </si>
  <si>
    <t>Piacelemzés
A piackutatást a következő főbb területeken célszerű elvégezni: 
- a termék versenyképessége: újdonság, korszerűség, helyettesíthetőség, várható életút stb. 
- a megcélzott vásárlók: vásárlási szokásaik, kultúrájuk, jövedelemhelyzetük, árérzékenységük stb. 
- meglévő és lehetséges versenytársak: piaci telítettség, piaci részesedések, technológiai színvonal, minőségbiztosítás, költség- és árviszonyok, árelőnyök, a konkurencia erős és gyenge pontjai stb. 
Az elemzés szintje kettős, egyaránt figyelembe kell venni makro- és mikrokörnyezeti szempontokat. A makro-környezeti elemzés olyan tendenciákat vizsgál, melyek a politika, gazdaság, tudomány, technika, társadalom, kultúra, nemzetközi hatások területén jelentkeznek, míg a mikrokörnyezet olyan kérdéseket vizsgál, melyek az eladók számával, a gyártókkal, a felhasználókkal, a forgalmazási sajátosságokkal, az iparágba való be-, és kilépés nehézségeivel, az iparág méretével, a földrajzi elhelyezkedéssel foglalkoznak. 
Szekunder kutatás: lényege a korábban, vagy mások által felvett és közzétett adatok megszerzése, megismerése. 
- statisztikák (belső vállalati nyilvántartásokból, vagy például KSH által közzétett), 
- piackutató intézetek adatbázisai, 
- piactanulmányok, tudományos tanulmányok (szakkönyvekben, folyóiratokban, Interneten), 
- sajtócikkek, elemzések, sajtófigyelés. 
Primer kutatás: lényege a még nem ismert és publikált adatok saját kutatási céllal történő megszerzése. 
- megfigyelés: a fogyasztók vásárlási, illetve termékhasználati szokásainak megfigyelése úgy, hogy a vizsgált alany nem tud a megfigyelésről (természetes viselkedés megfigyelése). 
- kísérlet: a célcsoportba tartozó fogyasztók befolyásolása meghatározott keretek között, valamint az eredmény regisztrálása. 
- megkérdezés: tudatos, előre megtervezett kérdések feltétele írásban vagy szóban, az egyik leggyakoribb kutatási módszer. 
- mélyinterjú: hosszabb időtartamú, valamely témát részleteiben körbejáró megkérdezési forma. 
- fókuszcsoportos interjú: 4-10 fős, meghatározott szempontok szerint összeválogatott csoporttal történő beszélgetés, a résztvevők által előre nem ismert témáról.</t>
  </si>
  <si>
    <t>Vállalkozás tervezett neve:</t>
  </si>
  <si>
    <t>Beírt karakterek száma:</t>
  </si>
  <si>
    <t>2. Amennyiben nem egyéni vállalkozást hoz létre, ellenőrizze az alábbi módon, hogy vállalkozásának neve bejegyezhető-e</t>
  </si>
  <si>
    <t>Sorolja fel, milyen végzettségek vagy munkahelyi tapasztalatok szükségesek a vállalkozás elindításához/működtetéséhez? (max. 500 karakterben)</t>
  </si>
  <si>
    <t>Lehetséges veszély</t>
  </si>
  <si>
    <t>Terv az elhárítására</t>
  </si>
  <si>
    <t>4. A vállalkozás működését érintő potenciális veszélyforrások</t>
  </si>
  <si>
    <t>3.  A vállalkozó személyét érintő potenciális veszélyforrások</t>
  </si>
  <si>
    <t xml:space="preserve">A vállalkozás (tervezett) adatai </t>
  </si>
  <si>
    <t>Vállalkozás neve</t>
  </si>
  <si>
    <t xml:space="preserve">Vállalkozás székhelye </t>
  </si>
  <si>
    <t>Vállalkozás telephelyei</t>
  </si>
  <si>
    <t>Vállalkozás jogi típusa</t>
  </si>
  <si>
    <t>Vállalkozás tulajdonosi szerkezete</t>
  </si>
  <si>
    <t>Név</t>
  </si>
  <si>
    <t>Vállalkozás támogatott tulajdonosa</t>
  </si>
  <si>
    <t>Vállalkozás további tulajdonosa 1</t>
  </si>
  <si>
    <t>Vállalkozás további tulajdonosa 2</t>
  </si>
  <si>
    <t>Üzleti ötlet</t>
  </si>
  <si>
    <t>A vállalkozás célja és jövője</t>
  </si>
  <si>
    <t>Vállalkozás fő profiljának, termékeinek rövid bemutatása (max. 250 karakterben)</t>
  </si>
  <si>
    <t>Tervezett szavazati jog mértéke (%)</t>
  </si>
  <si>
    <t>Tervezett tulajdoni hányad mértéke (%)</t>
  </si>
  <si>
    <t>Üzleti ötlet rövid összefoglalása max. 500 karakterben</t>
  </si>
  <si>
    <t>Vállalkozás célja(i)nak bemutatása 3-5 év múlva (max. 250 karakterben)</t>
  </si>
  <si>
    <t>Vállalkozás fő tevélkenység megnevezése és TEÁOR besorolása</t>
  </si>
  <si>
    <t>További tevékenységek besorolása TEÁOR kódok szerint</t>
  </si>
  <si>
    <t>A támogatott vállalkozó</t>
  </si>
  <si>
    <t>Támogatott tulajdonos neve</t>
  </si>
  <si>
    <t>Postai elérhetőség</t>
  </si>
  <si>
    <t>Email cím</t>
  </si>
  <si>
    <t>Telefonszám</t>
  </si>
  <si>
    <t>A projekt keretében elvégzett képzés időpontja, helyszíne</t>
  </si>
  <si>
    <t>Személyes célok</t>
  </si>
  <si>
    <t xml:space="preserve">Személyes jövedelmi célok 1, 3 év múlva (Ft) </t>
  </si>
  <si>
    <t>Személyes jellemzők</t>
  </si>
  <si>
    <t>A vállalkozás sikeréhez vezető ERŐSSÉGEK</t>
  </si>
  <si>
    <t>A vállalkozás sikerét kockáztató FEJLESZTENDŐK</t>
  </si>
  <si>
    <t>Fogalmazza meg rövid- és középtávú céljait (hogyan képzeli el jövőjét) 1 és 3 év múlva!  (max. 250 karakterben)</t>
  </si>
  <si>
    <t>2018.</t>
  </si>
  <si>
    <t>Eszközök egyedi bemutatása</t>
  </si>
  <si>
    <t>Megnevezése</t>
  </si>
  <si>
    <t>Funkció</t>
  </si>
  <si>
    <t>Beszerzés (tervezett) dátuma</t>
  </si>
  <si>
    <t>Immateriális javak</t>
  </si>
  <si>
    <t>Alapítás-átszervezés aktivált értéke</t>
  </si>
  <si>
    <t>Tárgyi eszközök</t>
  </si>
  <si>
    <t>Ingatlanok és kapcsolódó vagyoni értékű jogok</t>
  </si>
  <si>
    <t>Egyéb berendezések, felszerelések, járművek</t>
  </si>
  <si>
    <t>Beruházások, felújítások</t>
  </si>
  <si>
    <t>Magánszemélyként már rendelkezésre álló eszközök:</t>
  </si>
  <si>
    <t>Kérjük, mutassa be a termelés/szolgáltatás működési folyamatát, az alkalmazott technológiákat, telephelyet és a szükséges létesítményeket, illetve a beszállítói kört!</t>
  </si>
  <si>
    <t>Rendszeres beszállítók bemutatása</t>
  </si>
  <si>
    <t>Emberi erőforrás és szervezeti felépítés bemutatása</t>
  </si>
  <si>
    <t>Kulcsszemélyek bemutatása</t>
  </si>
  <si>
    <t>Pozíció, munkakör</t>
  </si>
  <si>
    <t>Feladatkörök</t>
  </si>
  <si>
    <t>támogatott</t>
  </si>
  <si>
    <t>alkalmazott</t>
  </si>
  <si>
    <t>Foglalkoztatottak létszámának terve a jövőben</t>
  </si>
  <si>
    <t>Foglalkoztatottak tervezett száma</t>
  </si>
  <si>
    <t>Beszerzés módja 
(vásárlás, lízing, bérlés,  stb.)</t>
  </si>
  <si>
    <t>Beszerzési ár, 
vagy bérleti díj,</t>
  </si>
  <si>
    <t>Vagyoni értékű jogok 
pl.: licenc(ek), franchise</t>
  </si>
  <si>
    <t>Szellemi termékek
pl.: szoftver(ek)</t>
  </si>
  <si>
    <t>A szolgáltatás működési folyamatának bemutatása 
(max. 3000 karakterben)</t>
  </si>
  <si>
    <t xml:space="preserve">Kérjük, töltse ki az alábbi ütemtervet havi bontásban, az egyes vállalati tevékenységekre igazítva! </t>
  </si>
  <si>
    <t xml:space="preserve">Hónapok az indulástól </t>
  </si>
  <si>
    <t>Naptári hónap</t>
  </si>
  <si>
    <t>Piacelemzés</t>
  </si>
  <si>
    <t xml:space="preserve">Mutassa be az üzleti terv kidolgozása során elkészített piacelemzés főbb módszereit! </t>
  </si>
  <si>
    <t>(kérdőíves megkérdezés esetén például: kérdések típusa, hogyan végezte a felmérést stb.)</t>
  </si>
  <si>
    <t>Röviden ismertesse, hogy milyen következtetéseket vont le a piacelemzés eredményeiből!</t>
  </si>
  <si>
    <t>Célpiac és trendek</t>
  </si>
  <si>
    <t>Potenciális vásárlók bemutatása (természetes személyek esetén)</t>
  </si>
  <si>
    <t>Nemek szerint</t>
  </si>
  <si>
    <t>Foglalkozás szerint</t>
  </si>
  <si>
    <t>Családi életciklus szerint</t>
  </si>
  <si>
    <t>Egyéb ismérvek szerint</t>
  </si>
  <si>
    <t>Versenytárselemzés</t>
  </si>
  <si>
    <t>Tüntesse fel főbb versenytársait, valamint mutassa be gyengeségeiket, erősségeiket a piacon!</t>
  </si>
  <si>
    <t>(sorolja fel főbb versenytársait a piacon)</t>
  </si>
  <si>
    <t>Melyek a versenytársak erősségei?</t>
  </si>
  <si>
    <t>Melyek a versenytársak gyengeségei?</t>
  </si>
  <si>
    <t>Mutassa be a versenytársai termékeinek/szolgáltatásainak egyedi jellemezőit!</t>
  </si>
  <si>
    <t>Versenytárs neve</t>
  </si>
  <si>
    <t>1.</t>
  </si>
  <si>
    <t>2.</t>
  </si>
  <si>
    <t>Szolgáltatás/ termék ára</t>
  </si>
  <si>
    <t>3.</t>
  </si>
  <si>
    <t>Saját ár</t>
  </si>
  <si>
    <t>Mutassa be a piacra be- és kilépést nehezítő tényezőket!</t>
  </si>
  <si>
    <t>A célpiac hány százalékát tervezi megszerezni a vállalkozás 1,2,3 éven belül, amennyiben ez számszerűsíthető?</t>
  </si>
  <si>
    <t>Termék/szolgáltatás bemutatása</t>
  </si>
  <si>
    <t xml:space="preserve"> A piacelemzés eredményeinek tükrében mutassa be pontosan termékét/szolgáltatását!</t>
  </si>
  <si>
    <t>A nyújtott és igénybe vett kiegészítő szolgáltatások leírása</t>
  </si>
  <si>
    <t xml:space="preserve">Versenyelőny </t>
  </si>
  <si>
    <t>Mit tekint a vállalkozása alapvető képességének (core competence)?</t>
  </si>
  <si>
    <t>A vállalkozás erősségei</t>
  </si>
  <si>
    <t>A vállalkozás gyengeségei</t>
  </si>
  <si>
    <t>Árazás</t>
  </si>
  <si>
    <t>Értékesítési terv</t>
  </si>
  <si>
    <t>Értékesítési csatornák</t>
  </si>
  <si>
    <t>Százalékos megoszlás</t>
  </si>
  <si>
    <t>Tervezett értékesítés az elkövetkező 1 évben</t>
  </si>
  <si>
    <t>ÖSSZESEN</t>
  </si>
  <si>
    <t>Σ</t>
  </si>
  <si>
    <t xml:space="preserve">Σ </t>
  </si>
  <si>
    <t>Tervezett marketing költségek</t>
  </si>
  <si>
    <t>marketing tanácsadók</t>
  </si>
  <si>
    <t>brossura, szórólap</t>
  </si>
  <si>
    <t>áruminta</t>
  </si>
  <si>
    <t>médiahirdetés</t>
  </si>
  <si>
    <t>nyomtatott sajtó</t>
  </si>
  <si>
    <t>rádió</t>
  </si>
  <si>
    <t>direkt levél</t>
  </si>
  <si>
    <t>DM levél</t>
  </si>
  <si>
    <t>weboldal</t>
  </si>
  <si>
    <t>kiállítások, vásárok</t>
  </si>
  <si>
    <t>online hirdetési módok</t>
  </si>
  <si>
    <t>közösségi marketing</t>
  </si>
  <si>
    <t>merchandising</t>
  </si>
  <si>
    <t>eladásösztönző akciók</t>
  </si>
  <si>
    <t>szponzoráció</t>
  </si>
  <si>
    <t>2017.</t>
  </si>
  <si>
    <t xml:space="preserve"> január</t>
  </si>
  <si>
    <t xml:space="preserve"> február</t>
  </si>
  <si>
    <t xml:space="preserve"> március</t>
  </si>
  <si>
    <t xml:space="preserve"> április</t>
  </si>
  <si>
    <t xml:space="preserve"> május</t>
  </si>
  <si>
    <t xml:space="preserve"> június</t>
  </si>
  <si>
    <t xml:space="preserve"> július</t>
  </si>
  <si>
    <t>BEVÉTEL</t>
  </si>
  <si>
    <t>NYITÓ PÉNZÜGYI EGYENLEG</t>
  </si>
  <si>
    <t>Bevétel értékesítésből (nettó)</t>
  </si>
  <si>
    <t>Pénzügyi bevétel</t>
  </si>
  <si>
    <t>Támogatási előleg</t>
  </si>
  <si>
    <t>Támogató által átutalt támogatás</t>
  </si>
  <si>
    <t>Egyéb bevétel</t>
  </si>
  <si>
    <t>Kapott (fizetendő) ÁFA</t>
  </si>
  <si>
    <t>BEVÉTEL ÖSSZESEN</t>
  </si>
  <si>
    <t>KIADÁS</t>
  </si>
  <si>
    <t>54. bérköltség</t>
  </si>
  <si>
    <t>551. Munkavállalóknak, tagoknak fizetett személyi jellegű kifizetések</t>
  </si>
  <si>
    <t>56. Bérjárulékok</t>
  </si>
  <si>
    <t>113. sor Vagyoni értékű jogok</t>
  </si>
  <si>
    <t>511. sor Vásárolt anyagok költségei</t>
  </si>
  <si>
    <t>522. sor Bérleti díjak</t>
  </si>
  <si>
    <t>531. sor Hatósági igazgatási, szolgáltatási díjak, illetékek</t>
  </si>
  <si>
    <t>513. sor Egyéb anyagköltség</t>
  </si>
  <si>
    <t>527. sor Posta, telefon, telefax és egyéb telekommunikációs költségek</t>
  </si>
  <si>
    <t>Fizetett (visszaigényelhető) ÁFA</t>
  </si>
  <si>
    <t>114. sor Szellemi termékek:</t>
  </si>
  <si>
    <t>141. sor Üzemi (üzleti) gépek, berendezések, felszerelések</t>
  </si>
  <si>
    <t>143. sor Irodai, igazgatási berendezések és felszerelések</t>
  </si>
  <si>
    <t>Nem Elszámolandó költségek</t>
  </si>
  <si>
    <t>ÖSSZES KIADÁS</t>
  </si>
  <si>
    <t>ÁFA-egyenleg +/- (fizetendő ÁFA esetén –, visszaigényelhető ÁFA esetén +)</t>
  </si>
  <si>
    <t>NETTÓ CASH-FLOW</t>
  </si>
  <si>
    <t>ZÁRÓ PÉNZÜGYI EGYENLEG</t>
  </si>
  <si>
    <t>További évek</t>
  </si>
  <si>
    <t>Naptári évek</t>
  </si>
  <si>
    <t>Működési évek</t>
  </si>
  <si>
    <t>I.</t>
  </si>
  <si>
    <t>Értékesítés nettó árbevétele</t>
  </si>
  <si>
    <t>II.</t>
  </si>
  <si>
    <t>Aktivált saját teljesítmények értéke</t>
  </si>
  <si>
    <t>III.</t>
  </si>
  <si>
    <t>Egyéb bevételek</t>
  </si>
  <si>
    <t>05.</t>
  </si>
  <si>
    <t>Anyagköltség</t>
  </si>
  <si>
    <t>06.</t>
  </si>
  <si>
    <t>06./1</t>
  </si>
  <si>
    <t>Tanácsadás</t>
  </si>
  <si>
    <t>06./2</t>
  </si>
  <si>
    <t>…</t>
  </si>
  <si>
    <t>07.</t>
  </si>
  <si>
    <t>Egyéb szolgáltatások értéke</t>
  </si>
  <si>
    <t>Eladott áruk beszerzési értéke</t>
  </si>
  <si>
    <t>09.</t>
  </si>
  <si>
    <t>Eladott (közvetített) szolgáltatások értéke</t>
  </si>
  <si>
    <t>IV.</t>
  </si>
  <si>
    <t xml:space="preserve">Anyagjellegű ráfordítások (05-09. sorok) </t>
  </si>
  <si>
    <t>10.</t>
  </si>
  <si>
    <t>Bérköltség</t>
  </si>
  <si>
    <t>11.</t>
  </si>
  <si>
    <t>Személyi jellegű egyéb kifizetések</t>
  </si>
  <si>
    <t>12.</t>
  </si>
  <si>
    <t>Bérjárulékok</t>
  </si>
  <si>
    <t>V.</t>
  </si>
  <si>
    <t>Személyi jellegű ráfordítások (10-12. sorok)</t>
  </si>
  <si>
    <t>VI.</t>
  </si>
  <si>
    <t>Értékcsökkenési leírás</t>
  </si>
  <si>
    <t>VII.</t>
  </si>
  <si>
    <t>A.</t>
  </si>
  <si>
    <t>ÜZEMI (ÜZLETI) TEVÉKENYSÉG EREMÉNYE (I+II+III-IV-V-VI-VII. sor)</t>
  </si>
  <si>
    <t>VIII.</t>
  </si>
  <si>
    <t>Pénzügyi műveletek bevételei</t>
  </si>
  <si>
    <t>IX.</t>
  </si>
  <si>
    <t>Pénzügyi műveletek ráfordításai</t>
  </si>
  <si>
    <t>B.</t>
  </si>
  <si>
    <t>PÉNZÜGYI MŰVELETEK EREDMÉNYE (VIII-IX. sor)</t>
  </si>
  <si>
    <t>C.</t>
  </si>
  <si>
    <t xml:space="preserve">Kötelező mellékletek: </t>
  </si>
  <si>
    <t>Melléklet 4. Stratégiai partnerek (tervezett vevők) együttműködési szándéknyilatkozatai</t>
  </si>
  <si>
    <t>Tartalomjegyzék</t>
  </si>
  <si>
    <t>Kitöltési Útmutató</t>
  </si>
  <si>
    <t xml:space="preserve">Mutassa be induló vállalkozásának létrehozásához szükséges (hatósági) engedélyeket, és hogy ezeket a feltételeket hogyan, milyen módon tervezi biztosítani. Térjen ki arra, hogy mely hatóságnál, milyen átfutási idővel, mekkora nehézséggel, milyen költséggel szerezhetőek be az engedélyek.
Amennyiben leendő vállalkozásához nincs szükség engedélyekre, vezesse fel a mezőbe a „Nem engedélyköteles” megjegyzést.
</t>
  </si>
  <si>
    <t>• Írja be a vállalkozás tervezett székhelyét.</t>
  </si>
  <si>
    <t>• Írja be a vállalkozás tervezett telephelyeit. (vagy a „nem releváns kifejezést”)</t>
  </si>
  <si>
    <t xml:space="preserve">Ebben a részben a vállalkozás küldetését és az üzleti ötletet kell bemutatni. 
Ügyeljen arra, hogy 
• a koncepciót egyértelműen, világosan fejtse ki,
• az ötlet realitását, esetleges újszerűségét is értékelni fogják.
</t>
  </si>
  <si>
    <t xml:space="preserve">A vállalkozás tulajdonosi szerkezeténél minden tulajdonost fel kell sorolni, ezért a sorok bővíthetők. A vállalkozás támogatott tulajdonosa kifejezés azt a személyt jelenti, aki a GINOP 5.2.2-14 projektben (vállalkozói képzésben) részt vett. 
</t>
  </si>
  <si>
    <t xml:space="preserve">Értelemszerűen és teljes körűen töltse ki a táblázatot. A jövedelmi céloknál az adózás előtti jövedelmet kell megadni. </t>
  </si>
  <si>
    <t>augusztus</t>
  </si>
  <si>
    <t>október</t>
  </si>
  <si>
    <t>november</t>
  </si>
  <si>
    <t>december</t>
  </si>
  <si>
    <r>
      <t xml:space="preserve">Mutassa be legfőbb kommunikációs eszközöket, amelyeket használni fog és kérjük, választását indokolja! </t>
    </r>
    <r>
      <rPr>
        <sz val="12"/>
        <color indexed="8"/>
        <rFont val="Arial"/>
        <family val="2"/>
        <charset val="238"/>
      </rPr>
      <t>(max. 500 karakter)</t>
    </r>
  </si>
  <si>
    <r>
      <t xml:space="preserve">A termékek, szolgáltatások rövid bemutatása </t>
    </r>
    <r>
      <rPr>
        <sz val="12"/>
        <color indexed="8"/>
        <rFont val="Arial"/>
        <family val="2"/>
        <charset val="238"/>
      </rPr>
      <t>(max. 500 karakterben)</t>
    </r>
  </si>
  <si>
    <r>
      <t xml:space="preserve">A termelés működési folyamatának bemutatása </t>
    </r>
    <r>
      <rPr>
        <sz val="12"/>
        <color indexed="8"/>
        <rFont val="Arial"/>
        <family val="2"/>
        <charset val="238"/>
      </rPr>
      <t>(max. 3000 karakterben)</t>
    </r>
  </si>
  <si>
    <t>Műszaki berendezések, gépek, járművek 
(Ginop-5.2.3 Útmutató)</t>
  </si>
  <si>
    <t>(önköltség kalkuláció és kapacitásszámítás Pénzügyi Terv-ben benne van ÚTMUTATÓBAN: figyeljen oda, amit a CF-ban szerepeltet, számoljon)</t>
  </si>
  <si>
    <t>Tevékenység 11</t>
  </si>
  <si>
    <t>Tevékenység 12</t>
  </si>
  <si>
    <t xml:space="preserve">Az eredményeket hogyan hasznosítja a leendő vállalkozása működésében, valamint termékeinek/ szolgáltatásainak kialakításában? </t>
  </si>
  <si>
    <t>Korcsoport szerinti bemutatás</t>
  </si>
  <si>
    <t>Termék/szolg. 2
(TEÁOR számmal)</t>
  </si>
  <si>
    <t>Termék/szolg. 3
(TEÁOR számmal)</t>
  </si>
  <si>
    <t>Termék/szolg. 4
(TEÁOR számmal)</t>
  </si>
  <si>
    <t>Összesen</t>
  </si>
  <si>
    <t>ÖSSZ:</t>
  </si>
  <si>
    <t>Nevezze meg a piacelemzéshez felhasznált konkrét forrásokat!</t>
  </si>
  <si>
    <r>
      <t xml:space="preserve">Adottságok, személyes tulajdonságok
</t>
    </r>
    <r>
      <rPr>
        <sz val="12"/>
        <color indexed="8"/>
        <rFont val="Arial"/>
        <family val="2"/>
        <charset val="238"/>
      </rPr>
      <t>(összesen 500 karakter)</t>
    </r>
  </si>
  <si>
    <r>
      <t xml:space="preserve">Tudás, szaktudás, szakismeret
</t>
    </r>
    <r>
      <rPr>
        <sz val="12"/>
        <color indexed="8"/>
        <rFont val="Arial"/>
        <family val="2"/>
        <charset val="238"/>
      </rPr>
      <t>(összesen 500 karakter)</t>
    </r>
  </si>
  <si>
    <r>
      <t xml:space="preserve">Gyakorlati tapasztalatok
</t>
    </r>
    <r>
      <rPr>
        <sz val="12"/>
        <color indexed="8"/>
        <rFont val="Arial"/>
        <family val="2"/>
        <charset val="238"/>
      </rPr>
      <t>(összesen 500 karakter)</t>
    </r>
  </si>
  <si>
    <r>
      <t xml:space="preserve">Készségek
</t>
    </r>
    <r>
      <rPr>
        <sz val="12"/>
        <color indexed="8"/>
        <rFont val="Arial"/>
        <family val="2"/>
        <charset val="238"/>
      </rPr>
      <t>(összesen 500 karakter)</t>
    </r>
  </si>
  <si>
    <t>2019.</t>
  </si>
  <si>
    <t>Mutassa be a vállalkozás árpolitikáját! 
(max. 500 karakter)</t>
  </si>
  <si>
    <t>3.  év</t>
  </si>
  <si>
    <r>
      <t xml:space="preserve">Milyen üzenetet szeretne közvetíteni potenciális vásárlói felé? Mit gondoljanak a vállalkozásáról?
</t>
    </r>
    <r>
      <rPr>
        <sz val="12"/>
        <color indexed="8"/>
        <rFont val="Arial"/>
        <family val="2"/>
        <charset val="238"/>
      </rPr>
      <t>(max. 500 karakter)</t>
    </r>
  </si>
  <si>
    <t>8.</t>
  </si>
  <si>
    <t xml:space="preserve">Határozza meg a Vállalkozás tevékenységi területét
</t>
  </si>
  <si>
    <t>Útmutató az Üzleti terv kitöltéséhez</t>
  </si>
  <si>
    <t>2. Kritikus tényezők a vállalkozás indításakor</t>
  </si>
  <si>
    <t>3. A vállalkozás bemutatása</t>
  </si>
  <si>
    <t>4. A vállalkozó bemutatása</t>
  </si>
  <si>
    <t>5. Működési terv</t>
  </si>
  <si>
    <t>6. GANTT diagram</t>
  </si>
  <si>
    <t>7. Piac- és versenytárselemzés</t>
  </si>
  <si>
    <t>9. Kommunikációs terv</t>
  </si>
  <si>
    <t>10.a) Cash-flow előrejelzés 1. év</t>
  </si>
  <si>
    <t>8. Árazás, értékesítési terv</t>
  </si>
  <si>
    <t>11. Eredménykimutatás</t>
  </si>
  <si>
    <t>12. Veszélyforrások, mellékletek</t>
  </si>
  <si>
    <t>Üzleti terv fedlap</t>
  </si>
  <si>
    <t>Az értékesítési és kommunikációs célok elérését érintő potenciális veszélyforrások</t>
  </si>
  <si>
    <t>Kérjük, töltse ki az alábbi ütemtervet az egyes termékek/szolgáltatások negyedéves és éves tervezett értékesítési összegével (ezer Ft-ban)!</t>
  </si>
  <si>
    <r>
      <t xml:space="preserve">Mutassa be a tervezett vállalkozás piacra jutását és értékesítési tevékenységét 
</t>
    </r>
    <r>
      <rPr>
        <sz val="12"/>
        <color indexed="8"/>
        <rFont val="Arial"/>
        <family val="2"/>
        <charset val="238"/>
      </rPr>
      <t>(max. 1000 karakter)</t>
    </r>
    <r>
      <rPr>
        <b/>
        <sz val="12"/>
        <color indexed="8"/>
        <rFont val="Arial"/>
        <family val="2"/>
        <charset val="238"/>
      </rPr>
      <t xml:space="preserve">
</t>
    </r>
  </si>
  <si>
    <t>E kompetenciákon kívül vizsgálja meg, hogy szaktudása, végzettsége, korábbi esetleges munkatapasztalata(i) kapcsolódnak-e, illetve segítik, támogatják-e a megalapítani kívánt vállalkozás üzleti sikerét. Itt térjen ki arra, ha például üzleti, gazdasági tudással, tapasztalattal rendelkezik, illetve ha szakmája a tervezett vállalkozás profiljába vág (pl. Ön pék és pékséget kíván létrehozni).</t>
  </si>
  <si>
    <t>Mutassa be a fix 
(rezsi-) költségeket és a legjellemzőbb termékek, szolgáltatások kalkulált változó 
(= fajlagos) költségeit!</t>
  </si>
  <si>
    <t>Rezsiköltség és fajlagos költség bemutatása</t>
  </si>
  <si>
    <t>Kérjük, maximum 500 karakterben válaszoljon!</t>
  </si>
  <si>
    <t>ADÓZÁS ELŐTTI EREDMÉNY
(+-A+-B. sor)</t>
  </si>
  <si>
    <t>X.</t>
  </si>
  <si>
    <t xml:space="preserve">Lorem ipsum dolor sit amet, consectetur adipiscing elit. Sed convallis massa mi, at interdum ipsum lobortis vitae. Donec rutrum, erosjjjjjj in feugiat malesuada, purus nisi feugiat nisl, placerat mollis elit mauris ac est.  Uuu </t>
  </si>
  <si>
    <t>1. Sorolja fel, milyen engedélyek szükségesek a vállalkozás elindításához/működtetéséhez? 
(max. 500 karakterben)</t>
  </si>
  <si>
    <t>Ehhez segítséget jelent, ha sorra veszi a sikeres vállalkozás alapításához, működtetéséhez szükséges alapvető vállalkozói és vezetői kompetenciákat, képességeket, készségeket, tulajdonságokat:</t>
  </si>
  <si>
    <t xml:space="preserve">1) A tervezői és szervezői képessége, készsége tudatos, rendelkezik az ehhez szükséges kompetenciákkal, mely magában foglalja a jó időgazdálkodást, az elvégzendő feladatok gyors meghatározását, a rendelkezésre álló erőforrások megteremtését, összehangolását és hatékony felhasználását, továbbá a célok és alternatívák kijelölését, mások készségeinek és tehetségének felismerését. 
2) Az információkezelési képesség az információk megszerzésének módját, azok feldolgozását, szűrését, preferenciák rangsorolását és az információk kezelésének hatékony elosztását jelenti. A vállalkozótól ez olyan egyéni és társas kompetenciákat is megkövetel, mint az emlékezet, a kérdezés, a koncentráció vagy az információtartalom értelmezésének, a probléma felismerésének és megfigyelésének képessége, készsége. 
</t>
  </si>
  <si>
    <t xml:space="preserve">1) A tervezői és szervezői képessége, készsége tudatos, rendelkezik az ehhez szükséges kompetenciákkal, mely magában foglalja a jó időgazdálkodást, az elvégzendő feladatok gyors meghatározását, a rendelkezésre álló erőforrások megteremtését, összehangolását és hatékony felhasználását, továbbá a célok és alternatívák kijelölését, mások készségeinek és tehetségének felismerését. 
2) Az információkezelési képesség az információk megszerzésének módját, azok feldolgozását, szűrését, preferenciák rangsorolását és az információk kezelésének hatékony elosztását jelenti. A vállalkozótól ez olyan egyéni és társas kompetenciákat is megkövetel, mint az emlékezet, a kérdezés, a koncentráció vagy az információtartalom értelmezésének, a probléma felismerésének és megfigyelésének képessége, készsége. 
3) A képzési kompetencia nem más, mint a tanácsadásnak, a szaktudás átadásának, a konzultációnak, vagy az érthető magyarázatnak a képessége, illetve a feladatokra való felkészítés. Természetesen a munkatársak fejlesztéséhez, és az önfejlődéshez való hozzájárulás, az erre irányuló motivációs képesség is fontos vezetői tulajdonság. Fontos ugyanakkor annak a belső igénynek és kényszernek a megléte, megteremtése, hogy mindenről tájékozódjon és minden lehetséges esetben tájékoztasson annak érdekében, hogy minél szélesebb körből szerezhessen és fogadhasson be információkat. 
</t>
  </si>
  <si>
    <t xml:space="preserve">Törekedjünk arra, hogy az összes akadályozó, kockázatot jelentő tényezőt térképezzük fel!
Ha már feltérképeztük a veszélyeztető tényezőket, akkor mindegyikre dolgozzunk ki előre megoldási javaslatot. Ezzel előre fel tudunk készülni az előre látható kockázatok megelőzésére, elhárítására, vagy cselekvési tervet dolgozhatunk ki az okozott probléma csökkentése érdekében.  
A hosszútávon eredményes üzleti terv készítésének kulcskérdése, hogy milyen ellenőrzési pontokat építünk be a rendszerbe és már előre milyen korrekciós lépésekre készülünk fel.
Térjen ki egyaránt az üzleti kockázatok (üzleti tervezés, vállalkozásmenedzsment), valamint a működési kockázatok (tűzvész, betörés, lopás, stb.) feltérképezésére is. Az üzleti kockázatok hátterében állhatnak a következő okok:
</t>
  </si>
  <si>
    <t xml:space="preserve">4) Az előadói kompetencia az állandó szereplés és az összpontosított figyelem miatt fontos. A vezetőnek képesnek kell lennie előadást, beszédet tartani, lelkesedni és lelkesíteni, hatásosan érvelni egy-egy döntés mellett vagy ellen, és ha arra van szükség objektívan bemutatni valamit. Szüksége van társas kompetenciákra a tárgyalások, ülések, rendezvények levezetéséhez, a megbeszélések, tájékoztatások megfelelő időben és megfelelő módon történő lebonyolításához. 
5) Az önérvényesítési kompetenciák közül a legfontosabb a dicséret, az elismerés, a nagyrabecsülés kifejezésének képessége. Az alázat, alkalmazkodás képessége, mely az információnyújtásban és adott esetben segítség, támogatás kérésében is megnyilvánul. Ez éppen olyan fontos, mint a kritikára való reagálás, az eltérő vélemények meghallgatása, tudomásul vétele, az eltérő álláspontok ütköztetése, az ellenvetések közlése. Az alkalmas vezetőnek tudnia kell nemet mondania, hiszen az is az önérvényesítés eleme. A saját érzelmeinek felismerése és tudatosítása mellett fontos önérvényesítő képesség mások érzéseinek és véleményének felismerése és elfogadása. 
</t>
  </si>
  <si>
    <t xml:space="preserve">6) A kommunikációs készség a másokra való odafigyelést (animadverto), a hallott információk befogadását, összefoglalását, tömörítését, átadását jelenti. A kiváló kommunikációs készségű vezető nem csak szóban, hanem írásban és idegen nyelven is képes gondolatait közölni, utasítani, egyértelmű és világos instrukciókat adni, vagy mondanivalóját megosztani a közönséggel. A tartalmas beszélgetésekhez a jó kommunikációs készségen kívül empátia is szükséges. 
7) A jó vezető olyan magas szintű társas kompetenciákkal rendelkezik, hogy képes másokat megérteni, elfogadni, bátorítani, támogatni. Hatékonyan tud visszajelzést adni, mások teljesítményét értékelni. Képes kifejezni saját érzéseit, de kordában is tudja tartani őket. Gyorsan felismeri a rendkívüli helyzeteket, szükség esetén gyorsan és határozottan dönt. Jó csapatjátékos 
8) A vállalkozói és vezetési kompetenciák, készségek igen szerteágazóak, mintahogyan a vezető tevékenysége is. Az emberek irányításával kapcsolatban beletartozik a munkaerő toborzása, a csapatépítés, a munkahatékonyság fejlesztése, a tudatos és rendszeres ellenőrzés. Szakmai kompetenciák alapján történik a döntéshozatal, a krízisek kezelése, az új célok kijelölése, az új feladatok meghatározása, a változások előmozdítása. Kiegyensúlyozott lélekre van szükség a stressz kezeléséhez, és a kockázatvállaláshoz, vagyis magához a vállalkozáshoz. </t>
  </si>
  <si>
    <r>
      <t>1. Vezetői összefoglaló</t>
    </r>
    <r>
      <rPr>
        <b/>
        <sz val="12"/>
        <color indexed="8"/>
        <rFont val="Arial"/>
        <family val="2"/>
        <charset val="238"/>
      </rPr>
      <t xml:space="preserve">
</t>
    </r>
  </si>
  <si>
    <t xml:space="preserve">• A fejezetben a vállalkozás jövője kerül bemutatásra, az egy éves működés eredményeként. 
Például:
• Milyen termékeket/szolgáltatásokat tervez előállítani/nyújtani a következő években?
• Mutassa be, hogy az Ön terméke(i)/szolgáltatása(i) milyen piaci pozícióval bír(nak) majd az értékesítési piacon!
</t>
  </si>
  <si>
    <t>Egy éves működés eredményeként elérendő célok bemutatása 
(max. 250 karakterben)</t>
  </si>
  <si>
    <t>Kérjük, röviden fejtse ki, miért szeretne vállalkozni 
(max. 250 karakterben)</t>
  </si>
  <si>
    <t xml:space="preserve">3) A képzési kompetencia nem más, mint a tanácsadásnak, a szaktudás átadásának, a konzultációnak, vagy az érthető magyarázatnak a képessége, illetve a feladatokra való felkészítés. Természetesen a munkatársak fejlesztéséhez, és az önfejlődéshez való hozzájárulás, az erre irányuló motivációs képesség is fontos vezetői tulajdonság. Fontos ugyanakkor annak a belső igénynek és kényszernek a megléte, megteremtése, hogy mindenről tájékozódjon és minden lehetséges esetben tájékoztasson annak érdekében, hogy minél szélesebb körből szerezhessen és fogadhasson be információkat. 
4) Az előadói kompetencia az állandó szereplés és az összpontosított figyelem miatt fontos. A vezetőnek képesnek kell lennie előadást, beszédet tartani, lelkesedni és lelkesíteni, hatásosan érvelni egy-egy döntés mellett vagy ellen, és ha arra van szükség objektívan bemutatni valamit. Szüksége van társas kompetenciákra a tárgyalások, ülések, rendezvények levezetéséhez, a megbeszélések, tájékoztatások megfelelő időben és megfelelő módon történő lebonyolításához. </t>
  </si>
  <si>
    <t xml:space="preserve"> A vállalkozás sikeres működtetéséhez elengedhetetlen, hogy kompetens vállalkozó álljon annak élén. A vállalkozói kompetencia számos összetevőből épül fel, így szükség van az egyén megfelelő személyes tulajdonságaira, (szak)tudására, készségeire és gyakorlati tapasztalatára, jártasságára. Megfelelő önismeret mellett töltse ki önmagáról a táblázatot úgy, hogy a fenti területeken meghatározó jellemzőit egyben értékeli is annak tükrében, hogy a tervezett vállalkozás sikerében segítő vagy gátló tényezőként merülhetnek-e majd fel. Amennyiben a GINOP-5.2.2-14 projekt keretében sor került az Ön esetében kompetenciamérésre és/vagy kompetenciafejlesztésre, javasoljuk az önmagáról megtudott tények beépítését.
</t>
  </si>
  <si>
    <t>Honnan fogja beszerezni az alapanyagokat/árukat/ szolgáltatásokat? 
Ha már született megállapodás a szállítókkal, az miről szól? 
(max. 1000 karakterben)</t>
  </si>
  <si>
    <t>A termelési /szolgáltatási /működési folyamat bemutatása:</t>
  </si>
  <si>
    <t xml:space="preserve">Rendszeres beszállítók bemutatása
• Mutassa be a megalapítandó vállalkozás leendő és tervezett stratégiai partnerségét, tervezett piaci kapcsolatait és az ezzel kapcsolatosan tervezetten megkötésre kerülő szándéknyilatkozatok, együttműködési megállapodások tartalmát!
• A már létrejött együttműködési szándéknyilatkozatok igazolása a jelen útmutató mellékleteként megadott formanyomtatványon lehetséges, és azt az üzleti terv mellékletként kell benyújtani.
</t>
  </si>
  <si>
    <t>Szükséges végzettség/
szaktudás/
munkatapasztalat</t>
  </si>
  <si>
    <t>Tervezett díjazás összege (db/hó/év)</t>
  </si>
  <si>
    <t>Foglalkoztatottak létszámának terve a jövőben
A stratégiai célok figyelembevételével meg lehet határozni azt a mennyiségi és minőségi munkaerő-szükségletet, amely a vállalkozásnál adott időszakban elvégzendő feladatok ellátásához a vállalkozás vezetésének megítélése szerint, munkakörönként szükséges.</t>
  </si>
  <si>
    <t>Tervezett jogviszony
(főállás, mellék-állás, társas vállalkozó)</t>
  </si>
  <si>
    <r>
      <rPr>
        <b/>
        <sz val="16"/>
        <color indexed="8"/>
        <rFont val="Arial"/>
        <family val="2"/>
        <charset val="238"/>
      </rPr>
      <t>Kitöltési Útmutató</t>
    </r>
    <r>
      <rPr>
        <sz val="12"/>
        <color indexed="8"/>
        <rFont val="Arial"/>
        <family val="2"/>
        <charset val="238"/>
      </rPr>
      <t xml:space="preserve">
</t>
    </r>
  </si>
  <si>
    <t>az oldal optimális nagyítási szintje: 70-80%</t>
  </si>
  <si>
    <t>az oldal optimális nagyítási szintje: 60-80%</t>
  </si>
  <si>
    <t>• Írja be a vállalkozás tervezett nevét 
(egyéni vállalkozó esetén a Vezetéknév Keresztnév E.V.)</t>
  </si>
  <si>
    <t>http://www.ksh.hu/apps/vb.teaor_main.teaor08_fa</t>
  </si>
  <si>
    <t>az oldal optimális nagyítási szintje: 70-90%</t>
  </si>
  <si>
    <t>Kovácsné Csilla ev., Ózd</t>
  </si>
  <si>
    <t>Füle Zsuzsanna ev., Ózd</t>
  </si>
  <si>
    <t>Hasonló korrektségű versenytárs</t>
  </si>
  <si>
    <t>Kiemelkedő munkavégzés, precizítás, megfelelő marketing.</t>
  </si>
  <si>
    <t>Hosszú ideig tartó piaci bevezetés</t>
  </si>
  <si>
    <t>Tudatos, megfelelő marketing. Folyamatos szakmai fejlődés.</t>
  </si>
  <si>
    <t>A fogyasztói igény csökkenése</t>
  </si>
  <si>
    <t>Kedvező, megfizethető árakkal kalkulálni, akciókkal kedvezni a vendgeknek.</t>
  </si>
  <si>
    <t>Folyamatos ismeretek szerzése a vállalkozásokról és működésükről.</t>
  </si>
  <si>
    <t>Adótanácsadó felkeresése.</t>
  </si>
  <si>
    <t>Pucsok Györgyné ev., Putnok</t>
  </si>
  <si>
    <t>Magabiztosság, szakmai tapasztalat</t>
  </si>
  <si>
    <t>Precizitás, jó marketing</t>
  </si>
  <si>
    <t>Olcsó árak, szakmai tapasztalat</t>
  </si>
  <si>
    <t>laszlovszki.ingrid.flora@gmail.com</t>
  </si>
  <si>
    <t>30/5297401</t>
  </si>
  <si>
    <t xml:space="preserve">Az elkövetkezendő egy évben folyamatos szakmai képzéseken kívánok részt venni szabadidőmben, amivel még egyedibbé, és különlegessé szeretném tenni vállalkozásomat. </t>
  </si>
  <si>
    <t xml:space="preserve">A célom a már kialakult vendégkör megtartása. A rendelkezésemre álló eszközök folyamatos korszerűbbre cserélése. Ezáltal is magasabb színvonalú szolgáltatás biztosítása. </t>
  </si>
  <si>
    <t>Mert egyéni vállálkozóként lehetőség nyílik a kreativitásom és egyéni ötleteim gátak nélküli kibontakoztatására.</t>
  </si>
  <si>
    <t xml:space="preserve">Egy év múlva szeretném, ha már versenyképes vállalkozás tulajdonosa lehetnék. Három év múlva szeretném a vállalkozás tovább fejlesztését a vendégkörhöz igazított, szükségszerinti helyiségbővítéssel.  </t>
  </si>
  <si>
    <t>További képzéseken való részvétel.</t>
  </si>
  <si>
    <t>5 év szakmai tapasztalat, amely a munkámban magabiztosságot ad.</t>
  </si>
  <si>
    <t>Jó kommunikációs készség, magaiztosság, kiemelkedő szakmai tudás, alázat.</t>
  </si>
  <si>
    <t>Új eszközök beszerzése.</t>
  </si>
  <si>
    <t>Zsúfolt munkakörnyezet</t>
  </si>
  <si>
    <t>Elavult eszközök</t>
  </si>
  <si>
    <t>Továbbképzések hiánya</t>
  </si>
  <si>
    <t>Tartós hajegyenesítés alkamlazása</t>
  </si>
  <si>
    <t>Gyors munkavégzés</t>
  </si>
  <si>
    <t>Precíz munkavégzés</t>
  </si>
  <si>
    <t>Egyediség</t>
  </si>
  <si>
    <t>Magas szakmai tudás</t>
  </si>
  <si>
    <t>Vendégorientáltság</t>
  </si>
  <si>
    <t>Alázat</t>
  </si>
  <si>
    <t xml:space="preserve">Alapvetően költségelvű árképzést alkalmazok, melynek során figyelembe veszem a fix es változó költségeimet, és alakítom ki a profit nagyságát. Ugyanakkor árképzésnél figyelembe veszem  a keresletet, és  a versenytársakról kapott informásciókat. </t>
  </si>
  <si>
    <t>A tényleges árbevétel elmarad az üzleti tervben leírtaktól</t>
  </si>
  <si>
    <t xml:space="preserve">Szakember segítségének igénybevételével új marketing tervet készíteni </t>
  </si>
  <si>
    <t>Fodrász vállalkozó</t>
  </si>
  <si>
    <t>Szakszerű, modern, magas színvonalú szolgáltatásnyújtás, kreatív és munkámra igényes, valamint egyedi igények elérésének lehetősége. Olyan helyen, ahol minden vendég komfortosan érzi magát.</t>
  </si>
  <si>
    <t>Lassulva növekvő, mert a marketingnek el kell jutni az emberekhez.</t>
  </si>
  <si>
    <t>Közvetlen ismerősöktől kérdeztem, hogy van-e a közelben fodrász szalon, és ha van milyen környezetben, feltételekkel dolgozik a fodrász.</t>
  </si>
  <si>
    <t>Az alapanyagokat, termékeket nagykereskedőktől, területi képviselőktől, márkaképviseletektől fogom beszerezni. Hair-line Kft. Még nem született sem írásban sem szóban megállapodás egyelőre.</t>
  </si>
  <si>
    <t>vásárolt anyagok költségei</t>
  </si>
  <si>
    <t>KATA</t>
  </si>
  <si>
    <t>Anyagbeszerzés</t>
  </si>
  <si>
    <t>Kötelező tájékoztatás</t>
  </si>
  <si>
    <t>X</t>
  </si>
  <si>
    <t>Elektronikus formában beküldöm az üzleti tervet excel és pdf formátumban a mellékletek másolataival együtt a honlapon szereplő elvárásoknak megfelelően.</t>
  </si>
  <si>
    <t>"VÁLLALKOZZ ITTHON JUNIOR - GINOP 5.2.2-14-2015-00020" PROGRAM 
ÜZLETI TERV BÍRÁLATI LAP</t>
  </si>
  <si>
    <t>MINŐSÍTÉSI TÉTELEK (csoportonként legalább 30 % teljesítendő, egyetlen 
Minősítési csoport összpontszáma sem lehet 0  pont.)</t>
  </si>
  <si>
    <t xml:space="preserve"> </t>
  </si>
  <si>
    <t xml:space="preserve">Bíráló "A" </t>
  </si>
  <si>
    <t>Minősítési csoport kategóriái</t>
  </si>
  <si>
    <t>Max pont</t>
  </si>
  <si>
    <t>Kapott pont</t>
  </si>
  <si>
    <r>
      <t>I.</t>
    </r>
    <r>
      <rPr>
        <b/>
        <sz val="12"/>
        <color indexed="8"/>
        <rFont val="Verdana"/>
        <family val="2"/>
        <charset val="238"/>
      </rPr>
      <t xml:space="preserve"> KONZISZTENCIA MINŐSÍTÉSE</t>
    </r>
  </si>
  <si>
    <r>
      <t>V.</t>
    </r>
    <r>
      <rPr>
        <b/>
        <sz val="11"/>
        <color indexed="8"/>
        <rFont val="Verdana"/>
        <family val="2"/>
        <charset val="238"/>
      </rPr>
      <t> MŰKÖDÉSI TERV MINŐSÍTÉSE</t>
    </r>
  </si>
  <si>
    <r>
      <t>VII.</t>
    </r>
    <r>
      <rPr>
        <b/>
        <sz val="11"/>
        <color indexed="8"/>
        <rFont val="Verdana"/>
        <family val="2"/>
        <charset val="238"/>
      </rPr>
      <t>  PIAC ÉS VERSENYTÁRSELEMZÉS MINŐSÍTÉSE</t>
    </r>
  </si>
  <si>
    <t>Üzleti terv készítő neve:</t>
  </si>
  <si>
    <r>
      <t>II.</t>
    </r>
    <r>
      <rPr>
        <b/>
        <sz val="12"/>
        <color indexed="8"/>
        <rFont val="Verdana"/>
        <family val="2"/>
        <charset val="238"/>
      </rPr>
      <t> KRITIKUS TÉNYEZŐK MINŐSÍTÉSE</t>
    </r>
  </si>
  <si>
    <r>
      <t xml:space="preserve">VI. </t>
    </r>
    <r>
      <rPr>
        <b/>
        <sz val="11"/>
        <color indexed="8"/>
        <rFont val="Verdana"/>
        <family val="2"/>
        <charset val="238"/>
      </rPr>
      <t>GANTT MINŐSÍTÉSE</t>
    </r>
  </si>
  <si>
    <r>
      <t>VIII.</t>
    </r>
    <r>
      <rPr>
        <b/>
        <sz val="11"/>
        <color indexed="8"/>
        <rFont val="Verdana"/>
        <family val="2"/>
        <charset val="238"/>
      </rPr>
      <t xml:space="preserve">  ÁRAZÁS, ÉRTÉKESÍTÉSI TERV MINŐSÍTÉSE</t>
    </r>
  </si>
  <si>
    <t>Üzleti terv készítő születési dátuma:</t>
  </si>
  <si>
    <r>
      <t>III.</t>
    </r>
    <r>
      <rPr>
        <b/>
        <sz val="12"/>
        <color indexed="8"/>
        <rFont val="Verdana"/>
        <family val="2"/>
        <charset val="238"/>
      </rPr>
      <t> ÜZLETI KONCEPCIÓ MINŐSÍTÉSE</t>
    </r>
  </si>
  <si>
    <r>
      <t>X.</t>
    </r>
    <r>
      <rPr>
        <b/>
        <sz val="11"/>
        <color indexed="8"/>
        <rFont val="Verdana"/>
        <family val="2"/>
        <charset val="238"/>
      </rPr>
      <t> (Xa-Xb-XI- XII) GAZDÁLKODÁSI TÉNYEZŐK MINŐSÍTÉSE</t>
    </r>
  </si>
  <si>
    <r>
      <t>IX.</t>
    </r>
    <r>
      <rPr>
        <b/>
        <sz val="11"/>
        <color indexed="8"/>
        <rFont val="Verdana"/>
        <family val="2"/>
        <charset val="238"/>
      </rPr>
      <t> KOMMUNIKÁCIÓS TERV MINŐSÍTÉSE</t>
    </r>
  </si>
  <si>
    <t>Üzleti terv készítő e-mail címe:</t>
  </si>
  <si>
    <r>
      <t xml:space="preserve">IV. </t>
    </r>
    <r>
      <rPr>
        <b/>
        <sz val="12"/>
        <color indexed="8"/>
        <rFont val="Verdana"/>
        <family val="2"/>
        <charset val="238"/>
      </rPr>
      <t>VÁLLALKOZÓ MINŐSÍTÉSE</t>
    </r>
  </si>
  <si>
    <t>Bíráló szakértő neve:</t>
  </si>
  <si>
    <t>ÖSSZES SZEREZHETŐ:</t>
  </si>
  <si>
    <t xml:space="preserve">ÖSSZES SZEREZHETŐ: </t>
  </si>
  <si>
    <t>Bírálatot végző vállalkozás neve:</t>
  </si>
  <si>
    <t>min 30% -  
25 pont</t>
  </si>
  <si>
    <t>min 30% - 
17 pont</t>
  </si>
  <si>
    <t>min 30% - 
18 pont</t>
  </si>
  <si>
    <t>Bírálat dátuma:</t>
  </si>
  <si>
    <t>Kategória kapott összpontszáma:</t>
  </si>
  <si>
    <t>Eredmény:</t>
  </si>
  <si>
    <t>KO</t>
  </si>
  <si>
    <t>Eredmény/Összes szerzett pontszám:</t>
  </si>
  <si>
    <r>
      <t>Eredmény</t>
    </r>
    <r>
      <rPr>
        <b/>
        <sz val="12"/>
        <color theme="1"/>
        <rFont val="Verdana"/>
        <family val="2"/>
        <charset val="238"/>
      </rPr>
      <t xml:space="preserve"> (minősítési csoportok):</t>
    </r>
  </si>
  <si>
    <t>Ponthatár, melynek elérésekor az ÜT jóváhagyásra javasolt:</t>
  </si>
  <si>
    <r>
      <t>Eredmény</t>
    </r>
    <r>
      <rPr>
        <b/>
        <sz val="12"/>
        <color theme="1"/>
        <rFont val="Verdana"/>
        <family val="2"/>
        <charset val="238"/>
      </rPr>
      <t xml:space="preserve"> 
(KO kritériumok szerint):</t>
    </r>
  </si>
  <si>
    <t>Javaslat:</t>
  </si>
  <si>
    <t>Szerezhető pontszám maximum</t>
  </si>
  <si>
    <t>Szem-pontok (súly szerint)</t>
  </si>
  <si>
    <t>Szerezhető pontszám minimum 
(KO nélkül)</t>
  </si>
  <si>
    <t>Minimálisan elérendő elégséges pontszám (30%)</t>
  </si>
  <si>
    <t>db</t>
  </si>
  <si>
    <t>Szerzett pontszám összesen:</t>
  </si>
  <si>
    <t>MIN</t>
  </si>
  <si>
    <t>MAX</t>
  </si>
  <si>
    <r>
      <t>I.</t>
    </r>
    <r>
      <rPr>
        <b/>
        <sz val="7"/>
        <color indexed="8"/>
        <rFont val="Verdana"/>
        <family val="2"/>
        <charset val="238"/>
      </rPr>
      <t xml:space="preserve">           </t>
    </r>
    <r>
      <rPr>
        <b/>
        <sz val="12"/>
        <color indexed="8"/>
        <rFont val="Verdana"/>
        <family val="2"/>
        <charset val="238"/>
      </rPr>
      <t>KONZISZTENCIA MINŐSÍTÉSE</t>
    </r>
  </si>
  <si>
    <t>2 szempont</t>
  </si>
  <si>
    <t xml:space="preserve">I. 1. szempont: </t>
  </si>
  <si>
    <t>A Vezetői összefoglalóban logikusan és reálisan mutatta-e be a létrehozandó vállalkozást?</t>
  </si>
  <si>
    <t>Pontozás:</t>
  </si>
  <si>
    <t>Jellemző</t>
  </si>
  <si>
    <t>Adható pont</t>
  </si>
  <si>
    <t>Súly</t>
  </si>
  <si>
    <t>Elérhető pont</t>
  </si>
  <si>
    <t>Bíráló pontszám:
megjegyzés:</t>
  </si>
  <si>
    <t>ÜT jóváhagyása</t>
  </si>
  <si>
    <t>Egyáltalán nem</t>
  </si>
  <si>
    <t>Tartaléklistára kerülés</t>
  </si>
  <si>
    <t>Részben</t>
  </si>
  <si>
    <t>ÜT elutasítása</t>
  </si>
  <si>
    <t>Teljes mértékben</t>
  </si>
  <si>
    <t>???????</t>
  </si>
  <si>
    <t>I. 2. szempont:</t>
  </si>
  <si>
    <t xml:space="preserve">A Vezetői összefoglaló konzisztens az ÜT egészével?  </t>
  </si>
  <si>
    <r>
      <t>II.</t>
    </r>
    <r>
      <rPr>
        <b/>
        <sz val="7"/>
        <color indexed="8"/>
        <rFont val="Verdana"/>
        <family val="2"/>
        <charset val="238"/>
      </rPr>
      <t xml:space="preserve">        </t>
    </r>
    <r>
      <rPr>
        <b/>
        <sz val="12"/>
        <color indexed="8"/>
        <rFont val="Verdana"/>
        <family val="2"/>
        <charset val="238"/>
      </rPr>
      <t xml:space="preserve"> KRITIKUS TÉNYEZŐK MINŐSÍTÉSE</t>
    </r>
  </si>
  <si>
    <t>4 szempont</t>
  </si>
  <si>
    <t>II.1 szempont:</t>
  </si>
  <si>
    <t>A szükséges engedélyek kérdéskörének megítélése</t>
  </si>
  <si>
    <t>Megállapítható, hogy nincs körüljárva megfelelően az engedélyeztetés kérdésköre.</t>
  </si>
  <si>
    <t xml:space="preserve">Felsorolta a szükséges engedélyeket, tisztában van a követelményekkel. </t>
  </si>
  <si>
    <t>Utánanézett a követelményeknek, a tevékenység nem engedélyköteles.</t>
  </si>
  <si>
    <t>II.2 szempont:</t>
  </si>
  <si>
    <t>Milyen mértékben függ a vállalkozás elindítása/működtetése szakirányú végzettség(ek)től,  vagy munkahelyi tapasztalatoktól?</t>
  </si>
  <si>
    <t>Nagymértékben és nincs ilyen erőforrás</t>
  </si>
  <si>
    <t>Nagymértékben, de a vállalkozás rendelkezik ilyen erőforrással</t>
  </si>
  <si>
    <t>Nem függ, vagy nagymértékben, de a vállalkozó személyes közreműködőként rendelkezik ezekkel</t>
  </si>
  <si>
    <t>II.3 szempont:</t>
  </si>
  <si>
    <t>Milyen mértékben mérte fel a vállalkozó személyét érintő potenciális veszélyforrásokat? Van-e megfelelő terve az elhárításra?</t>
  </si>
  <si>
    <t>II. 4 szempont:</t>
  </si>
  <si>
    <t>Milyen mértékben mérte fel a vállalkozás működését érintő potenciális veszélyforrásokat? Van-e megfelelő terve az elhárításra?</t>
  </si>
  <si>
    <t>Pontozás</t>
  </si>
  <si>
    <r>
      <t>III.</t>
    </r>
    <r>
      <rPr>
        <b/>
        <sz val="7"/>
        <color indexed="8"/>
        <rFont val="Verdana"/>
        <family val="2"/>
        <charset val="238"/>
      </rPr>
      <t xml:space="preserve">     </t>
    </r>
    <r>
      <rPr>
        <b/>
        <sz val="12"/>
        <color indexed="8"/>
        <rFont val="Verdana"/>
        <family val="2"/>
        <charset val="238"/>
      </rPr>
      <t>ÜZLETI KONCEPCIÓ MINŐSÍTÉSE</t>
    </r>
  </si>
  <si>
    <t>7 szempont</t>
  </si>
  <si>
    <t>III. 1 szempont:</t>
  </si>
  <si>
    <t>A vállalkozás tervezett székhelye a megfelelő régióban van-e?</t>
  </si>
  <si>
    <r>
      <t xml:space="preserve">Nem                                                     </t>
    </r>
    <r>
      <rPr>
        <b/>
        <sz val="12"/>
        <color indexed="10"/>
        <rFont val="Verdana"/>
        <family val="2"/>
        <charset val="238"/>
      </rPr>
      <t>KO</t>
    </r>
  </si>
  <si>
    <t>Elutasítandó</t>
  </si>
  <si>
    <t>Igen</t>
  </si>
  <si>
    <t>III. 2 szempont:</t>
  </si>
  <si>
    <t>A vállalkozás és a tervezett főtevékenysége támogatható-e a GINOP-5.2.3-16 felhívás alapján?</t>
  </si>
  <si>
    <t>III. 3 szempont</t>
  </si>
  <si>
    <t>A profil megítélése.</t>
  </si>
  <si>
    <t>Egyetlen termék, nincs "több lábon állás"</t>
  </si>
  <si>
    <t>Alacsony diverzifikáció</t>
  </si>
  <si>
    <t>Diverzifikált termék paletta, vagy legalább két vállalkozási profil</t>
  </si>
  <si>
    <t>III.4 szempont</t>
  </si>
  <si>
    <t>A támogatott tulajdonos rendelkezik-e a megfelelő (50%-nál nagyobb) tulajdoni hányaddal?</t>
  </si>
  <si>
    <t>III. 5 szempont:</t>
  </si>
  <si>
    <t>Bemutatott üzleti ötlet megítélése</t>
  </si>
  <si>
    <t xml:space="preserve">Nem világos koncepció illetve kevésbé áttekinthető üzleti ötlet </t>
  </si>
  <si>
    <t>Világos koncepció és értékelhető üzleti ötlet</t>
  </si>
  <si>
    <t xml:space="preserve">Ígéretes, innovatív, meggyőző üzleti ötlet </t>
  </si>
  <si>
    <t>III. 6 szempont:</t>
  </si>
  <si>
    <t>Az üzleti ötlet igazodik-e a régió sajátosságaihoz, adott régió szükségleteihez?</t>
  </si>
  <si>
    <t>A regionális sajátosságok részben megjelennek az Üzleti tervben</t>
  </si>
  <si>
    <t>Az üzleti elképzelés nagy mértékben igazodik a régió kitörési pontjaihoz, sajátosságaihoz</t>
  </si>
  <si>
    <t>III. 7. szempont:</t>
  </si>
  <si>
    <t>Üzleti célok és fenntartás megítélése.</t>
  </si>
  <si>
    <t xml:space="preserve">A vállalkozás rövid és hosszú távú üzleti céljai nem reálisak és nem kidolgozottak </t>
  </si>
  <si>
    <t>A vállalkozás rövid és hosszú távú üzleti céljai dinamikusak és esetleg elérhetőek</t>
  </si>
  <si>
    <t>A vállalkozás rövid és hosszú távú üzleti céljai reálisak, kidolgozottak</t>
  </si>
  <si>
    <r>
      <t>IV.</t>
    </r>
    <r>
      <rPr>
        <b/>
        <sz val="7"/>
        <color indexed="8"/>
        <rFont val="Verdana"/>
        <family val="2"/>
        <charset val="238"/>
      </rPr>
      <t xml:space="preserve">       </t>
    </r>
    <r>
      <rPr>
        <b/>
        <sz val="12"/>
        <color indexed="8"/>
        <rFont val="Verdana"/>
        <family val="2"/>
        <charset val="238"/>
      </rPr>
      <t>VÁLLALKOZÓ MINŐSÍTÉSE</t>
    </r>
  </si>
  <si>
    <t>3 szempont</t>
  </si>
  <si>
    <t>IV. 1. szempont</t>
  </si>
  <si>
    <t>Üzleti célok és motiváció minősítése</t>
  </si>
  <si>
    <t xml:space="preserve">Motivációja és céljai nem világosak  </t>
  </si>
  <si>
    <t xml:space="preserve">Motivációja megfelelő, céljai nem reálisak  </t>
  </si>
  <si>
    <t>Céljai és motivációi alapján felismerhető, hogy sikeres vállalkozóvá válhat</t>
  </si>
  <si>
    <t>IV. 2. szempont</t>
  </si>
  <si>
    <t>A vállalkozás sikeréhez vezető személyes erősségek megítélése.</t>
  </si>
  <si>
    <t>A működtetéséhez szükséges alapvető vállalkozói és vezetői kompetenciákkal, képességekkel, készségekkel, tulajdonságokkal nem rendelkezik</t>
  </si>
  <si>
    <t>A működtetéséhez szükséges alapvető vállalkozói és vezetői kompetenciákkal, képességekkel, készségekkel, tulajdonságokkal csak részben rendelkezik</t>
  </si>
  <si>
    <t>A működtetéséhez szükséges alapvető vállalkozói és vezetői kompetenciákkal, képességekkel, készségekkel, tulajdonságokkal teljes körűen rendelkezik</t>
  </si>
  <si>
    <t>IV. 3. szempont</t>
  </si>
  <si>
    <t>A vállalkozás sikeréhez vezető fejlesztendő tényezőket felmérte-e</t>
  </si>
  <si>
    <t>Nem mérte fel kellőképpen</t>
  </si>
  <si>
    <t>Csak részben mérte fel</t>
  </si>
  <si>
    <t>Teljes körűen felmérte, tisztában van a hiányosságaival</t>
  </si>
  <si>
    <r>
      <t>V.</t>
    </r>
    <r>
      <rPr>
        <b/>
        <sz val="7"/>
        <color indexed="8"/>
        <rFont val="Verdana"/>
        <family val="2"/>
        <charset val="238"/>
      </rPr>
      <t xml:space="preserve">          </t>
    </r>
    <r>
      <rPr>
        <b/>
        <sz val="12"/>
        <color indexed="8"/>
        <rFont val="Verdana"/>
        <family val="2"/>
        <charset val="238"/>
      </rPr>
      <t xml:space="preserve"> MŰKÖDÉSI TERV MINŐSÍTÉSE</t>
    </r>
  </si>
  <si>
    <t>6  szempont</t>
  </si>
  <si>
    <t>V.1 szempont</t>
  </si>
  <si>
    <t>A Kulcsfontosságú elemek megtervezés teljes körű és reális, a működés bemutatása meggyőző?</t>
  </si>
  <si>
    <t>V.2 szempont</t>
  </si>
  <si>
    <t>A termelés/szolgáltatás működési folyamatának mérföldkövei logikusak, reálisak, kellően részletezettek és átgondoltak.</t>
  </si>
  <si>
    <t>V.3 szempont</t>
  </si>
  <si>
    <t>Az alapanyagok/áruk/szolgáltatások beszerzési tervének minősítése.</t>
  </si>
  <si>
    <t>Egyáltalán nem átgondolt</t>
  </si>
  <si>
    <t>Részben átgondolt, de kevés konkrétumot tartalmaz, megállapodások nem születtek szállítókkal</t>
  </si>
  <si>
    <t>Teljes mértékben átgondolt, megállapodásokat is kötött szállítókkal</t>
  </si>
  <si>
    <t>V.4 szempont</t>
  </si>
  <si>
    <t>Menedzsment és szervezeti felépítés megítélése, a "Kulcs" emberek iskolai végzettsége.</t>
  </si>
  <si>
    <t>Alacsony végzettségű, nincs sem szakirányú végzettsége, sem szakértelme az adott területen vagy egyéb ismérv.</t>
  </si>
  <si>
    <t>Alacsony végzettségű, de rendelkezik ismeretekkel az adott területen, vagy egyéb ismérv.</t>
  </si>
  <si>
    <t>Középfokú végzettségű egyéb területen, de a vállalkozás profiljában is rendelkezik szaktudással, vagy egyéb ismérv.</t>
  </si>
  <si>
    <t>Felsőfokú végzettségű egyéb területen, de a vállalkozás profiljában is rendelkezik szaktudással, vagy egyéb ismérv.</t>
  </si>
  <si>
    <t>Magasan kvalifikált, a vállalkozás profiljában nagy szaktudással rendelkezik</t>
  </si>
  <si>
    <t>V.5 szempont</t>
  </si>
  <si>
    <t>Menedzsment és szervezeti felépítés megítélése, a "Kulcs" emberek szakmai tapasztalata a vállalkozás profiljában</t>
  </si>
  <si>
    <t>Semmilyen tapasztalattal nem rendelkezik</t>
  </si>
  <si>
    <t>Kezdő szakember</t>
  </si>
  <si>
    <t>Van gyakorlata, tapasztalata az adott területen</t>
  </si>
  <si>
    <t>Igen nagy szakmai tapasztalattal rendelkezik az adott területen</t>
  </si>
  <si>
    <t>V.6 szempont</t>
  </si>
  <si>
    <t>Átgondolta-e a vállalkozás fix, legjellemzőbb és kalkulált változó költségeit?</t>
  </si>
  <si>
    <r>
      <t>Pontozás:</t>
    </r>
    <r>
      <rPr>
        <b/>
        <sz val="12"/>
        <color indexed="8"/>
        <rFont val="Verdana"/>
        <family val="2"/>
        <charset val="238"/>
      </rPr>
      <t xml:space="preserve"> </t>
    </r>
  </si>
  <si>
    <r>
      <t>VI.</t>
    </r>
    <r>
      <rPr>
        <b/>
        <sz val="7"/>
        <color indexed="8"/>
        <rFont val="Verdana"/>
        <family val="2"/>
        <charset val="238"/>
      </rPr>
      <t xml:space="preserve">       </t>
    </r>
    <r>
      <rPr>
        <b/>
        <sz val="12"/>
        <color indexed="8"/>
        <rFont val="Verdana"/>
        <family val="2"/>
        <charset val="238"/>
      </rPr>
      <t>GANTT MINŐSÍTÉSE</t>
    </r>
  </si>
  <si>
    <t>1  szempont</t>
  </si>
  <si>
    <t xml:space="preserve">VI.1 szempont </t>
  </si>
  <si>
    <t>A GANTT diagram megfelelő részletezettségű és megvalósítható.</t>
  </si>
  <si>
    <r>
      <t>VII.</t>
    </r>
    <r>
      <rPr>
        <b/>
        <sz val="7"/>
        <color indexed="8"/>
        <rFont val="Verdana"/>
        <family val="2"/>
        <charset val="238"/>
      </rPr>
      <t>  </t>
    </r>
    <r>
      <rPr>
        <b/>
        <sz val="12"/>
        <color indexed="8"/>
        <rFont val="Verdana"/>
        <family val="2"/>
        <charset val="238"/>
      </rPr>
      <t>PIAC ÉS VERSENYTÁRSELEMZÉS MINŐSÍTÉSE</t>
    </r>
  </si>
  <si>
    <t>VII.1 szempont</t>
  </si>
  <si>
    <t>Piacelemzés megítélése</t>
  </si>
  <si>
    <t>Az elemzés nem megfelelően mérte fel a piacot, kevés a rendelkezésre álló információ</t>
  </si>
  <si>
    <t>Az elemzés részben felmérte a piacot, de kevés forrásból tájékozódott, kevéssé alátámasztottak a megállapítások</t>
  </si>
  <si>
    <t>Az elemzés jól felmérte a piacot, több forrásból tájékozódott, jól alátámasztottak a megállapítások, eredmények</t>
  </si>
  <si>
    <t>VII. 2 szempont</t>
  </si>
  <si>
    <t>Célpiac és trendek elemzésének megítélése</t>
  </si>
  <si>
    <t>Az üzleti célcsoport nem definiálható megfelelően</t>
  </si>
  <si>
    <t>A üzleti célcsoportot felmérte, de a potenciális ügyfeleket nem elemezte megfelelően</t>
  </si>
  <si>
    <t>A üzleti célcsoport megfelelően felmérte, potenciális ügyfeleket megfelelően elemezte</t>
  </si>
  <si>
    <t>VII. 3 szempont</t>
  </si>
  <si>
    <t>Kiszolgálni kívánt Vevői igények.</t>
  </si>
  <si>
    <t>A vevői igények nem megalapozottak.</t>
  </si>
  <si>
    <t>A vevői igények megalapozottak.</t>
  </si>
  <si>
    <t>VII.4 szempont</t>
  </si>
  <si>
    <t>Versenytársak felmérése</t>
  </si>
  <si>
    <t>Nem mérte fel elég jól versenytársait, nincs tisztában versenyhelyzetével</t>
  </si>
  <si>
    <t>Kis mértékben mérte fel versenytársait</t>
  </si>
  <si>
    <t>Jól felmérte versenytársait, tisztában van a versenyhelyzetével</t>
  </si>
  <si>
    <t>VII. 5 szempont</t>
  </si>
  <si>
    <t>Termék és szolgáltatás megítélése</t>
  </si>
  <si>
    <t>Nehezen megítélhető, vagy nem megfelelő színvonalú termék vagy szolgáltatás</t>
  </si>
  <si>
    <t>Megfelelő színvonalú, átlagos termék vagy szolgáltatás</t>
  </si>
  <si>
    <t>Jó minőségű termék vagy szolgáltatás</t>
  </si>
  <si>
    <t>Kiemelkedő minőségű vagy felfutóban lévő termék vagy szolgáltatás</t>
  </si>
  <si>
    <t>Innovatív, egyedi termék vagy szolgáltatás</t>
  </si>
  <si>
    <t>VII.6 szempont</t>
  </si>
  <si>
    <t>Versenyelőny megítélése</t>
  </si>
  <si>
    <t>Versenyképtelen, igen erős a konkurencia, magasak az új versenytársak piacra lépési esélyei</t>
  </si>
  <si>
    <t>Átlagos a versenypozíciója</t>
  </si>
  <si>
    <t>Jelentős versenyelőnnyel rendelkezik, vagy gyengébb a konkurencia, vagy zárt, felosztott piac</t>
  </si>
  <si>
    <t>VII.7 szempont</t>
  </si>
  <si>
    <t>A vállalkozás erősségeinek és gyengeségeinek felmérésének megítélése.</t>
  </si>
  <si>
    <t xml:space="preserve">Nem mérte fel pontosan </t>
  </si>
  <si>
    <t xml:space="preserve">Kis mértékben mérte fel </t>
  </si>
  <si>
    <t xml:space="preserve">Jól felmérte </t>
  </si>
  <si>
    <r>
      <t>VIII.</t>
    </r>
    <r>
      <rPr>
        <b/>
        <sz val="7"/>
        <color indexed="8"/>
        <rFont val="Verdana"/>
        <family val="2"/>
        <charset val="238"/>
      </rPr>
      <t xml:space="preserve"> </t>
    </r>
    <r>
      <rPr>
        <b/>
        <sz val="12"/>
        <color indexed="8"/>
        <rFont val="Verdana"/>
        <family val="2"/>
        <charset val="238"/>
      </rPr>
      <t xml:space="preserve"> ÁRAZÁS, ÉRTÉKESÍTÉSI TERV MINŐSÍTÉSE</t>
    </r>
  </si>
  <si>
    <t xml:space="preserve">VIII.1 szempont </t>
  </si>
  <si>
    <t>A vállalkozás árpolitikája megalapozott és reális?</t>
  </si>
  <si>
    <t xml:space="preserve">VIII.2 szempont </t>
  </si>
  <si>
    <t>A vállalkozás értékesítési terve megvalósítható és reális?</t>
  </si>
  <si>
    <r>
      <t>IX.</t>
    </r>
    <r>
      <rPr>
        <b/>
        <sz val="7"/>
        <color indexed="8"/>
        <rFont val="Verdana"/>
        <family val="2"/>
        <charset val="238"/>
      </rPr>
      <t xml:space="preserve">       </t>
    </r>
    <r>
      <rPr>
        <b/>
        <sz val="12"/>
        <color indexed="8"/>
        <rFont val="Verdana"/>
        <family val="2"/>
        <charset val="238"/>
      </rPr>
      <t xml:space="preserve"> KOMMUNIKÁCIÓS TERV MINŐSÍTÉSE</t>
    </r>
  </si>
  <si>
    <t>IX.1 szempont</t>
  </si>
  <si>
    <t>A vállalkozás profiljához illeszkedő, megfelelő kommunikációs eszközöket választott és költségeit életszerűen ütemezte.</t>
  </si>
  <si>
    <t>Nem megfelelő, vagy nem elegendő kommunikációs eszközt tervezett</t>
  </si>
  <si>
    <t>Megfelelő kommunikációs eszközöket tervezett, de a költségek mértéke, ütemezése nem megalapozott</t>
  </si>
  <si>
    <t>Megfelelő kommunikációs eszközöket tervezett, a költségek mértéke, ütemezése megalapozott</t>
  </si>
  <si>
    <t>IX.2 szempont</t>
  </si>
  <si>
    <t>A kommunikációs célok elérését érintő potenciális veszélyforrásokat felmérte-e, elhárításukra megfelelő tervet dolgozott-e ki?</t>
  </si>
  <si>
    <r>
      <t>X.</t>
    </r>
    <r>
      <rPr>
        <b/>
        <sz val="7"/>
        <color indexed="8"/>
        <rFont val="Verdana"/>
        <family val="2"/>
        <charset val="238"/>
      </rPr>
      <t xml:space="preserve">          </t>
    </r>
    <r>
      <rPr>
        <b/>
        <sz val="12"/>
        <color indexed="8"/>
        <rFont val="Verdana"/>
        <family val="2"/>
        <charset val="238"/>
      </rPr>
      <t>(Xa-Xb-XI- XII) GAZDÁLKODÁSI TÉNYEZŐK MINŐSÍTÉSE</t>
    </r>
  </si>
  <si>
    <t>5 szempont</t>
  </si>
  <si>
    <t>Abszolút kritérium: nem megfelelő tervezés esetén elutasításra kerül az üzleti terv!</t>
  </si>
  <si>
    <t>X.1 szempont</t>
  </si>
  <si>
    <t>Eredmény terve reális és megvalósítható, a bevételek és kiadások alátámasztása részletes és megfelelő</t>
  </si>
  <si>
    <t>Általánosságban igen</t>
  </si>
  <si>
    <t>Jól kidolgozott és részletezett eredményterv</t>
  </si>
  <si>
    <t>X.2 szempont</t>
  </si>
  <si>
    <t>Vállalkozás tervezett éves jövedelmezőségi mutatója 
(=Tervezett éves üzemi tevékenység eredménye / Tervezett éves értékesítés nettó árbevétele)</t>
  </si>
  <si>
    <r>
      <t xml:space="preserve">0%&gt;                                                   </t>
    </r>
    <r>
      <rPr>
        <b/>
        <sz val="12"/>
        <color indexed="10"/>
        <rFont val="Verdana"/>
        <family val="2"/>
        <charset val="238"/>
      </rPr>
      <t>KO</t>
    </r>
  </si>
  <si>
    <t>Alacsony: 0%≤ és &gt;2%</t>
  </si>
  <si>
    <t>Közepes: 2%≤ és ≥7%</t>
  </si>
  <si>
    <t>Magas: &gt;7%</t>
  </si>
  <si>
    <t>X.3 szempont</t>
  </si>
  <si>
    <t>Cash-flow terve reális és megvalósítható, folyamatosan stabil pozitív cash-flowt tartalmaz</t>
  </si>
  <si>
    <t>Negatív CF esetén                                KO</t>
  </si>
  <si>
    <t>Alacsony, de tartható likviditás</t>
  </si>
  <si>
    <t>Megfelelő likviditás, reális CF terv</t>
  </si>
  <si>
    <t>X.4 szempont</t>
  </si>
  <si>
    <t>A tervezett elszámolható költségek megfelelnek a GINOP-5.2.3-16 felhívás útmutatójának.</t>
  </si>
  <si>
    <t>X.5 szempont</t>
  </si>
  <si>
    <t>A vállalkozás pénzügyi helyzetét érintő potenciális veszélyforrásokat számba vette és megfelelő terve van az elhárításukra</t>
  </si>
  <si>
    <t>NMRVA</t>
  </si>
  <si>
    <t>Dudás Tímea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</si>
</sst>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0\ &quot;Ft&quot;;[Red]\-#,##0\ &quot;Ft&quot;"/>
    <numFmt numFmtId="8" formatCode="#,##0.00\ &quot;Ft&quot;;[Red]\-#,##0.00\ &quot;Ft&quot;"/>
    <numFmt numFmtId="44" formatCode="_-* #,##0.00\ &quot;Ft&quot;_-;\-* #,##0.00\ &quot;Ft&quot;_-;_-* &quot;-&quot;??\ &quot;Ft&quot;_-;_-@_-"/>
    <numFmt numFmtId="43" formatCode="_-* #,##0.00\ _F_t_-;\-* #,##0.00\ _F_t_-;_-* &quot;-&quot;??\ _F_t_-;_-@_-"/>
    <numFmt numFmtId="164" formatCode="#,##0\ &quot;Ft&quot;"/>
    <numFmt numFmtId="165" formatCode="_-* #,##0.00\ [$Ft-40E]_-;\-* #,##0.00\ [$Ft-40E]_-;_-* &quot;-&quot;??\ [$Ft-40E]_-;_-@_-"/>
    <numFmt numFmtId="166" formatCode="_-* #,##0\ _F_t_-;\-* #,##0\ _F_t_-;_-* &quot;-&quot;??\ _F_t_-;_-@_-"/>
    <numFmt numFmtId="167" formatCode="0.00000"/>
  </numFmts>
  <fonts count="118">
    <font>
      <sz val="11"/>
      <color theme="1"/>
      <name val="Calibri"/>
      <family val="2"/>
      <charset val="238"/>
      <scheme val="minor"/>
    </font>
    <font>
      <b/>
      <sz val="16"/>
      <color indexed="8"/>
      <name val="Arial"/>
      <family val="2"/>
      <charset val="238"/>
    </font>
    <font>
      <b/>
      <sz val="12"/>
      <color indexed="8"/>
      <name val="Arial"/>
      <family val="2"/>
      <charset val="238"/>
    </font>
    <font>
      <b/>
      <sz val="12"/>
      <color indexed="10"/>
      <name val="Arial"/>
      <family val="2"/>
      <charset val="238"/>
    </font>
    <font>
      <sz val="10"/>
      <name val="Arial"/>
      <family val="2"/>
      <charset val="238"/>
    </font>
    <font>
      <sz val="20"/>
      <color indexed="8"/>
      <name val="Arial"/>
      <family val="2"/>
      <charset val="238"/>
    </font>
    <font>
      <sz val="12"/>
      <color indexed="8"/>
      <name val="Arial"/>
      <family val="2"/>
      <charset val="238"/>
    </font>
    <font>
      <b/>
      <sz val="18"/>
      <name val="Arial"/>
      <family val="2"/>
      <charset val="238"/>
    </font>
    <font>
      <b/>
      <sz val="22"/>
      <color indexed="8"/>
      <name val="Arial"/>
      <family val="2"/>
      <charset val="238"/>
    </font>
    <font>
      <sz val="11"/>
      <color indexed="8"/>
      <name val="Arial"/>
      <family val="2"/>
      <charset val="238"/>
    </font>
    <font>
      <b/>
      <sz val="11"/>
      <color indexed="8"/>
      <name val="Arial"/>
      <family val="2"/>
      <charset val="238"/>
    </font>
    <font>
      <b/>
      <sz val="8"/>
      <color indexed="8"/>
      <name val="Arial"/>
      <family val="2"/>
      <charset val="238"/>
    </font>
    <font>
      <sz val="7"/>
      <color indexed="8"/>
      <name val="Arial"/>
      <family val="2"/>
      <charset val="238"/>
    </font>
    <font>
      <i/>
      <sz val="12"/>
      <color indexed="8"/>
      <name val="Arial"/>
      <family val="2"/>
      <charset val="238"/>
    </font>
    <font>
      <i/>
      <sz val="12"/>
      <name val="Arial"/>
      <family val="2"/>
      <charset val="238"/>
    </font>
    <font>
      <b/>
      <sz val="18"/>
      <color indexed="8"/>
      <name val="Arial"/>
      <family val="2"/>
      <charset val="238"/>
    </font>
    <font>
      <sz val="14"/>
      <color indexed="8"/>
      <name val="Arial"/>
      <family val="2"/>
      <charset val="238"/>
    </font>
    <font>
      <b/>
      <i/>
      <sz val="12"/>
      <color indexed="55"/>
      <name val="Arial"/>
      <family val="2"/>
      <charset val="238"/>
    </font>
    <font>
      <b/>
      <u/>
      <sz val="12"/>
      <color indexed="8"/>
      <name val="Arial"/>
      <family val="2"/>
      <charset val="238"/>
    </font>
    <font>
      <sz val="12"/>
      <name val="Arial"/>
      <family val="2"/>
      <charset val="238"/>
    </font>
    <font>
      <u/>
      <sz val="12"/>
      <name val="Arial"/>
      <family val="2"/>
      <charset val="238"/>
    </font>
    <font>
      <b/>
      <sz val="24"/>
      <color indexed="8"/>
      <name val="Arial"/>
      <family val="2"/>
      <charset val="238"/>
    </font>
    <font>
      <sz val="16"/>
      <color indexed="8"/>
      <name val="Arial"/>
      <family val="2"/>
      <charset val="238"/>
    </font>
    <font>
      <b/>
      <sz val="10"/>
      <color indexed="8"/>
      <name val="Arial"/>
      <family val="2"/>
      <charset val="238"/>
    </font>
    <font>
      <b/>
      <sz val="12"/>
      <color indexed="56"/>
      <name val="Arial"/>
      <family val="2"/>
      <charset val="238"/>
    </font>
    <font>
      <b/>
      <i/>
      <sz val="12"/>
      <color indexed="8"/>
      <name val="Arial"/>
      <family val="2"/>
      <charset val="238"/>
    </font>
    <font>
      <sz val="10"/>
      <color indexed="8"/>
      <name val="Arial"/>
      <family val="2"/>
      <charset val="238"/>
    </font>
    <font>
      <b/>
      <u/>
      <sz val="10"/>
      <color indexed="8"/>
      <name val="Arial"/>
      <family val="2"/>
      <charset val="238"/>
    </font>
    <font>
      <b/>
      <u/>
      <sz val="12"/>
      <color indexed="13"/>
      <name val="Arial"/>
      <family val="2"/>
      <charset val="238"/>
    </font>
    <font>
      <sz val="9"/>
      <color indexed="8"/>
      <name val="Arial"/>
      <family val="2"/>
      <charset val="238"/>
    </font>
    <font>
      <b/>
      <sz val="12"/>
      <name val="Arial"/>
      <family val="2"/>
      <charset val="238"/>
    </font>
    <font>
      <b/>
      <sz val="18"/>
      <color indexed="30"/>
      <name val="Arial"/>
      <family val="2"/>
      <charset val="238"/>
    </font>
    <font>
      <b/>
      <u/>
      <sz val="12"/>
      <name val="Arial"/>
      <family val="2"/>
      <charset val="238"/>
    </font>
    <font>
      <sz val="11"/>
      <color indexed="8"/>
      <name val="Calibri"/>
      <family val="2"/>
      <charset val="238"/>
    </font>
    <font>
      <b/>
      <sz val="14"/>
      <color indexed="8"/>
      <name val="Arial"/>
      <family val="2"/>
      <charset val="238"/>
    </font>
    <font>
      <sz val="12"/>
      <color indexed="10"/>
      <name val="Arial"/>
      <family val="2"/>
      <charset val="238"/>
    </font>
    <font>
      <i/>
      <u/>
      <sz val="12"/>
      <color indexed="10"/>
      <name val="Arial"/>
      <family val="2"/>
      <charset val="238"/>
    </font>
    <font>
      <u/>
      <sz val="12"/>
      <color indexed="51"/>
      <name val="Arial"/>
      <family val="2"/>
      <charset val="238"/>
    </font>
    <font>
      <sz val="22"/>
      <color indexed="8"/>
      <name val="Arial"/>
      <family val="2"/>
      <charset val="238"/>
    </font>
    <font>
      <sz val="8"/>
      <color indexed="9"/>
      <name val="Arial"/>
      <family val="2"/>
      <charset val="238"/>
    </font>
    <font>
      <b/>
      <u/>
      <sz val="12"/>
      <color indexed="10"/>
      <name val="Arial"/>
      <family val="2"/>
      <charset val="238"/>
    </font>
    <font>
      <b/>
      <i/>
      <sz val="12"/>
      <color indexed="10"/>
      <name val="Arial"/>
      <family val="2"/>
      <charset val="238"/>
    </font>
    <font>
      <sz val="8"/>
      <color indexed="55"/>
      <name val="Arial"/>
      <family val="2"/>
      <charset val="238"/>
    </font>
    <font>
      <sz val="12"/>
      <color indexed="55"/>
      <name val="Arial"/>
      <family val="2"/>
      <charset val="238"/>
    </font>
    <font>
      <sz val="8"/>
      <color indexed="9"/>
      <name val="Arial"/>
      <family val="2"/>
      <charset val="238"/>
    </font>
    <font>
      <b/>
      <sz val="9"/>
      <color indexed="8"/>
      <name val="Arial"/>
      <family val="2"/>
      <charset val="238"/>
    </font>
    <font>
      <u/>
      <sz val="12"/>
      <color indexed="12"/>
      <name val="Calibri"/>
      <family val="2"/>
      <charset val="238"/>
    </font>
    <font>
      <sz val="12"/>
      <color indexed="22"/>
      <name val="Arial"/>
      <family val="2"/>
      <charset val="238"/>
    </font>
    <font>
      <u/>
      <sz val="10"/>
      <color indexed="62"/>
      <name val="Arial"/>
      <family val="2"/>
      <charset val="238"/>
    </font>
    <font>
      <u/>
      <sz val="12"/>
      <color indexed="12"/>
      <name val="Arial"/>
      <family val="2"/>
      <charset val="238"/>
    </font>
    <font>
      <b/>
      <u/>
      <sz val="14"/>
      <name val="Arial"/>
      <family val="2"/>
      <charset val="238"/>
    </font>
    <font>
      <u/>
      <sz val="14"/>
      <name val="Arial"/>
      <family val="2"/>
      <charset val="238"/>
    </font>
    <font>
      <b/>
      <u/>
      <sz val="18"/>
      <color indexed="30"/>
      <name val="Arial"/>
      <family val="2"/>
      <charset val="238"/>
    </font>
    <font>
      <b/>
      <u/>
      <sz val="16"/>
      <color indexed="8"/>
      <name val="Arial"/>
      <family val="2"/>
      <charset val="238"/>
    </font>
    <font>
      <b/>
      <u/>
      <sz val="18"/>
      <color indexed="8"/>
      <name val="Arial"/>
      <family val="2"/>
      <charset val="238"/>
    </font>
    <font>
      <b/>
      <i/>
      <sz val="14"/>
      <color indexed="8"/>
      <name val="Arial"/>
      <family val="2"/>
      <charset val="238"/>
    </font>
    <font>
      <i/>
      <sz val="14"/>
      <color indexed="8"/>
      <name val="Arial"/>
      <family val="2"/>
      <charset val="238"/>
    </font>
    <font>
      <b/>
      <i/>
      <u/>
      <sz val="12"/>
      <color indexed="10"/>
      <name val="Arial"/>
      <family val="2"/>
      <charset val="238"/>
    </font>
    <font>
      <i/>
      <sz val="12"/>
      <color indexed="10"/>
      <name val="Arial"/>
      <family val="2"/>
      <charset val="238"/>
    </font>
    <font>
      <i/>
      <sz val="16"/>
      <color indexed="8"/>
      <name val="Arial"/>
      <family val="2"/>
      <charset val="238"/>
    </font>
    <font>
      <i/>
      <u/>
      <sz val="16"/>
      <color indexed="8"/>
      <name val="Arial"/>
      <family val="2"/>
      <charset val="238"/>
    </font>
    <font>
      <b/>
      <sz val="11"/>
      <color indexed="81"/>
      <name val="Arial"/>
      <family val="2"/>
      <charset val="238"/>
    </font>
    <font>
      <sz val="11"/>
      <color indexed="81"/>
      <name val="Arial"/>
      <family val="2"/>
      <charset val="238"/>
    </font>
    <font>
      <sz val="10"/>
      <color indexed="81"/>
      <name val="Arial"/>
      <family val="2"/>
      <charset val="238"/>
    </font>
    <font>
      <sz val="9"/>
      <color indexed="81"/>
      <name val="Segoe UI"/>
      <family val="2"/>
      <charset val="238"/>
    </font>
    <font>
      <b/>
      <sz val="9"/>
      <color indexed="81"/>
      <name val="Segoe UI"/>
      <family val="2"/>
      <charset val="238"/>
    </font>
    <font>
      <b/>
      <u/>
      <sz val="11"/>
      <color indexed="8"/>
      <name val="Arial"/>
      <family val="2"/>
      <charset val="238"/>
    </font>
    <font>
      <b/>
      <sz val="11"/>
      <color indexed="8"/>
      <name val="Calibri"/>
      <family val="2"/>
      <charset val="238"/>
    </font>
    <font>
      <sz val="11"/>
      <color indexed="9"/>
      <name val="Calibri"/>
      <family val="2"/>
      <charset val="238"/>
    </font>
    <font>
      <b/>
      <sz val="22"/>
      <color indexed="8"/>
      <name val="Calibri"/>
      <family val="2"/>
      <charset val="238"/>
    </font>
    <font>
      <sz val="14"/>
      <color indexed="8"/>
      <name val="Calibri"/>
      <family val="2"/>
      <charset val="238"/>
    </font>
    <font>
      <sz val="12"/>
      <color indexed="8"/>
      <name val="Calibri"/>
      <family val="2"/>
      <charset val="238"/>
    </font>
    <font>
      <b/>
      <sz val="14"/>
      <color indexed="8"/>
      <name val="Calibri"/>
      <family val="2"/>
      <charset val="238"/>
    </font>
    <font>
      <b/>
      <sz val="12"/>
      <color indexed="8"/>
      <name val="Calibri"/>
      <family val="2"/>
      <charset val="238"/>
    </font>
    <font>
      <b/>
      <sz val="16"/>
      <color indexed="8"/>
      <name val="Calibri"/>
      <family val="2"/>
      <charset val="238"/>
    </font>
    <font>
      <b/>
      <u/>
      <sz val="18"/>
      <color indexed="12"/>
      <name val="Calibri"/>
      <family val="2"/>
      <charset val="238"/>
    </font>
    <font>
      <b/>
      <sz val="10"/>
      <color indexed="8"/>
      <name val="Calibri"/>
      <family val="2"/>
      <charset val="238"/>
    </font>
    <font>
      <sz val="16"/>
      <color indexed="8"/>
      <name val="Calibri"/>
      <family val="2"/>
      <charset val="238"/>
    </font>
    <font>
      <sz val="11"/>
      <name val="Calibri"/>
      <family val="2"/>
      <charset val="238"/>
    </font>
    <font>
      <sz val="11"/>
      <color indexed="10"/>
      <name val="Calibri"/>
      <family val="2"/>
      <charset val="238"/>
    </font>
    <font>
      <sz val="8"/>
      <name val="Calibri"/>
      <family val="2"/>
      <charset val="238"/>
    </font>
    <font>
      <sz val="11"/>
      <color theme="1"/>
      <name val="Calibri"/>
      <family val="2"/>
      <charset val="238"/>
      <scheme val="minor"/>
    </font>
    <font>
      <u/>
      <sz val="11"/>
      <color theme="10"/>
      <name val="Calibri"/>
      <family val="2"/>
      <charset val="238"/>
      <scheme val="minor"/>
    </font>
    <font>
      <u/>
      <sz val="7.7"/>
      <color theme="10"/>
      <name val="Calibri"/>
      <family val="2"/>
      <charset val="238"/>
    </font>
    <font>
      <sz val="10"/>
      <color rgb="FF000000"/>
      <name val="Sans"/>
    </font>
    <font>
      <sz val="11"/>
      <color rgb="FF9C0006"/>
      <name val="Calibri"/>
      <family val="2"/>
      <charset val="238"/>
      <scheme val="minor"/>
    </font>
    <font>
      <b/>
      <sz val="11"/>
      <color theme="1"/>
      <name val="Verdana"/>
      <family val="2"/>
      <charset val="238"/>
    </font>
    <font>
      <sz val="20"/>
      <color theme="1"/>
      <name val="Verdana"/>
      <family val="2"/>
      <charset val="238"/>
    </font>
    <font>
      <sz val="11"/>
      <color theme="1"/>
      <name val="Verdana"/>
      <family val="2"/>
      <charset val="238"/>
    </font>
    <font>
      <b/>
      <sz val="16"/>
      <color theme="1"/>
      <name val="Verdana"/>
      <family val="2"/>
      <charset val="238"/>
    </font>
    <font>
      <b/>
      <sz val="14"/>
      <color theme="1"/>
      <name val="Verdana"/>
      <family val="2"/>
      <charset val="238"/>
    </font>
    <font>
      <sz val="14"/>
      <color theme="1"/>
      <name val="Verdana"/>
      <family val="2"/>
      <charset val="238"/>
    </font>
    <font>
      <b/>
      <sz val="12"/>
      <color theme="1"/>
      <name val="Verdana"/>
      <family val="2"/>
      <charset val="238"/>
    </font>
    <font>
      <b/>
      <sz val="12"/>
      <color indexed="8"/>
      <name val="Verdana"/>
      <family val="2"/>
      <charset val="238"/>
    </font>
    <font>
      <b/>
      <sz val="18"/>
      <color theme="1"/>
      <name val="Verdana"/>
      <family val="2"/>
      <charset val="238"/>
    </font>
    <font>
      <b/>
      <sz val="11"/>
      <color indexed="8"/>
      <name val="Verdana"/>
      <family val="2"/>
      <charset val="238"/>
    </font>
    <font>
      <b/>
      <sz val="22"/>
      <color theme="1"/>
      <name val="Verdana"/>
      <family val="2"/>
      <charset val="238"/>
    </font>
    <font>
      <b/>
      <sz val="16"/>
      <color rgb="FF9C0006"/>
      <name val="Verdana"/>
      <family val="2"/>
      <charset val="238"/>
    </font>
    <font>
      <b/>
      <sz val="12"/>
      <color rgb="FF9C0006"/>
      <name val="Verdana"/>
      <family val="2"/>
      <charset val="238"/>
    </font>
    <font>
      <b/>
      <sz val="18"/>
      <color rgb="FF9C0006"/>
      <name val="Verdana"/>
      <family val="2"/>
      <charset val="238"/>
    </font>
    <font>
      <sz val="18"/>
      <color rgb="FF9C0006"/>
      <name val="Verdana"/>
      <family val="2"/>
      <charset val="238"/>
    </font>
    <font>
      <b/>
      <sz val="20"/>
      <color theme="1"/>
      <name val="Verdana"/>
      <family val="2"/>
      <charset val="238"/>
    </font>
    <font>
      <b/>
      <sz val="18"/>
      <color theme="7" tint="0.79998168889431442"/>
      <name val="Verdana"/>
      <family val="2"/>
      <charset val="238"/>
    </font>
    <font>
      <b/>
      <sz val="26"/>
      <color theme="1"/>
      <name val="Verdana"/>
      <family val="2"/>
      <charset val="238"/>
    </font>
    <font>
      <b/>
      <sz val="24"/>
      <color theme="1"/>
      <name val="Verdana"/>
      <family val="2"/>
      <charset val="238"/>
    </font>
    <font>
      <b/>
      <sz val="12"/>
      <name val="Verdana"/>
      <family val="2"/>
      <charset val="238"/>
    </font>
    <font>
      <sz val="16"/>
      <color theme="1"/>
      <name val="Verdana"/>
      <family val="2"/>
      <charset val="238"/>
    </font>
    <font>
      <b/>
      <sz val="16"/>
      <color rgb="FFFF0000"/>
      <name val="Verdana"/>
      <family val="2"/>
      <charset val="238"/>
    </font>
    <font>
      <b/>
      <sz val="28"/>
      <color theme="1"/>
      <name val="Verdana"/>
      <family val="2"/>
      <charset val="238"/>
    </font>
    <font>
      <b/>
      <u/>
      <sz val="11"/>
      <color theme="1"/>
      <name val="Verdana"/>
      <family val="2"/>
      <charset val="238"/>
    </font>
    <font>
      <b/>
      <sz val="7"/>
      <color indexed="8"/>
      <name val="Verdana"/>
      <family val="2"/>
      <charset val="238"/>
    </font>
    <font>
      <sz val="10"/>
      <color theme="1"/>
      <name val="Verdana"/>
      <family val="2"/>
      <charset val="238"/>
    </font>
    <font>
      <b/>
      <sz val="20"/>
      <color rgb="FFFF0000"/>
      <name val="Verdana"/>
      <family val="2"/>
      <charset val="238"/>
    </font>
    <font>
      <b/>
      <sz val="12"/>
      <color rgb="FF0070C0"/>
      <name val="Verdana"/>
      <family val="2"/>
      <charset val="238"/>
    </font>
    <font>
      <sz val="12"/>
      <color theme="1"/>
      <name val="Verdana"/>
      <family val="2"/>
      <charset val="238"/>
    </font>
    <font>
      <b/>
      <sz val="12"/>
      <color theme="0"/>
      <name val="Verdana"/>
      <family val="2"/>
      <charset val="238"/>
    </font>
    <font>
      <b/>
      <sz val="12"/>
      <color indexed="10"/>
      <name val="Verdana"/>
      <family val="2"/>
      <charset val="238"/>
    </font>
    <font>
      <b/>
      <sz val="12"/>
      <color rgb="FFFF0000"/>
      <name val="Verdana"/>
      <family val="2"/>
      <charset val="238"/>
    </font>
  </fonts>
  <fills count="2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1"/>
        <bgColor indexed="64"/>
      </patternFill>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44"/>
        <bgColor indexed="64"/>
      </patternFill>
    </fill>
    <fill>
      <patternFill patternType="solid">
        <fgColor indexed="36"/>
        <bgColor indexed="64"/>
      </patternFill>
    </fill>
    <fill>
      <patternFill patternType="solid">
        <fgColor indexed="60"/>
        <bgColor indexed="64"/>
      </patternFill>
    </fill>
    <fill>
      <patternFill patternType="solid">
        <fgColor rgb="FFFFC7CE"/>
      </patternFill>
    </fill>
    <fill>
      <patternFill patternType="solid">
        <fgColor rgb="FFFFFF99"/>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0000"/>
        <bgColor indexed="64"/>
      </patternFill>
    </fill>
  </fills>
  <borders count="190">
    <border>
      <left/>
      <right/>
      <top/>
      <bottom/>
      <diagonal/>
    </border>
    <border>
      <left style="medium">
        <color indexed="64"/>
      </left>
      <right/>
      <top/>
      <bottom style="medium">
        <color indexed="8"/>
      </bottom>
      <diagonal/>
    </border>
    <border>
      <left style="medium">
        <color indexed="64"/>
      </left>
      <right/>
      <top/>
      <bottom/>
      <diagonal/>
    </border>
    <border>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64"/>
      </left>
      <right style="medium">
        <color indexed="8"/>
      </right>
      <top style="medium">
        <color indexed="64"/>
      </top>
      <bottom style="medium">
        <color indexed="64"/>
      </bottom>
      <diagonal/>
    </border>
    <border>
      <left style="medium">
        <color indexed="8"/>
      </left>
      <right/>
      <top style="medium">
        <color indexed="8"/>
      </top>
      <bottom style="medium">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8"/>
      </left>
      <right/>
      <top style="medium">
        <color indexed="8"/>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8"/>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bottom style="medium">
        <color indexed="8"/>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medium">
        <color indexed="8"/>
      </right>
      <top/>
      <bottom style="medium">
        <color indexed="8"/>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8"/>
      </bottom>
      <diagonal/>
    </border>
    <border>
      <left/>
      <right style="medium">
        <color indexed="8"/>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style="medium">
        <color indexed="8"/>
      </right>
      <top style="medium">
        <color indexed="64"/>
      </top>
      <bottom style="medium">
        <color indexed="64"/>
      </bottom>
      <diagonal/>
    </border>
    <border>
      <left/>
      <right style="medium">
        <color indexed="8"/>
      </right>
      <top style="medium">
        <color indexed="64"/>
      </top>
      <bottom/>
      <diagonal/>
    </border>
    <border>
      <left style="medium">
        <color indexed="8"/>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10"/>
      </right>
      <top style="medium">
        <color indexed="64"/>
      </top>
      <bottom style="medium">
        <color indexed="8"/>
      </bottom>
      <diagonal/>
    </border>
    <border>
      <left style="medium">
        <color indexed="64"/>
      </left>
      <right style="medium">
        <color indexed="64"/>
      </right>
      <top style="medium">
        <color indexed="64"/>
      </top>
      <bottom style="medium">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8"/>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bottom style="medium">
        <color indexed="8"/>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8"/>
      </right>
      <top/>
      <bottom style="medium">
        <color indexed="8"/>
      </bottom>
      <diagonal/>
    </border>
    <border>
      <left style="thick">
        <color indexed="64"/>
      </left>
      <right/>
      <top/>
      <bottom/>
      <diagonal/>
    </border>
    <border>
      <left/>
      <right style="thick">
        <color indexed="64"/>
      </right>
      <top/>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style="medium">
        <color indexed="8"/>
      </right>
      <top style="medium">
        <color indexed="64"/>
      </top>
      <bottom style="medium">
        <color indexed="64"/>
      </bottom>
      <diagonal/>
    </border>
    <border>
      <left/>
      <right style="thick">
        <color indexed="64"/>
      </right>
      <top/>
      <bottom style="medium">
        <color indexed="8"/>
      </bottom>
      <diagonal/>
    </border>
    <border>
      <left style="thick">
        <color indexed="64"/>
      </left>
      <right style="medium">
        <color indexed="8"/>
      </right>
      <top/>
      <bottom style="thick">
        <color indexed="64"/>
      </bottom>
      <diagonal/>
    </border>
    <border>
      <left/>
      <right style="medium">
        <color indexed="8"/>
      </right>
      <top/>
      <bottom style="thick">
        <color indexed="64"/>
      </bottom>
      <diagonal/>
    </border>
    <border>
      <left/>
      <right style="thick">
        <color indexed="64"/>
      </right>
      <top/>
      <bottom style="thick">
        <color indexed="64"/>
      </bottom>
      <diagonal/>
    </border>
    <border>
      <left/>
      <right style="medium">
        <color indexed="64"/>
      </right>
      <top style="thick">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8"/>
      </left>
      <right style="thick">
        <color indexed="64"/>
      </right>
      <top style="medium">
        <color indexed="64"/>
      </top>
      <bottom/>
      <diagonal/>
    </border>
    <border>
      <left style="thick">
        <color indexed="64"/>
      </left>
      <right style="medium">
        <color indexed="8"/>
      </right>
      <top style="medium">
        <color indexed="64"/>
      </top>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medium">
        <color indexed="64"/>
      </right>
      <top/>
      <bottom style="medium">
        <color indexed="64"/>
      </bottom>
      <diagonal/>
    </border>
    <border>
      <left/>
      <right style="thick">
        <color indexed="64"/>
      </right>
      <top style="medium">
        <color indexed="8"/>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style="thick">
        <color indexed="64"/>
      </right>
      <top style="medium">
        <color indexed="8"/>
      </top>
      <bottom style="medium">
        <color indexed="8"/>
      </bottom>
      <diagonal/>
    </border>
    <border>
      <left style="thick">
        <color indexed="64"/>
      </left>
      <right/>
      <top style="medium">
        <color indexed="8"/>
      </top>
      <bottom style="medium">
        <color indexed="8"/>
      </bottom>
      <diagonal/>
    </border>
    <border>
      <left style="thick">
        <color indexed="64"/>
      </left>
      <right/>
      <top style="medium">
        <color indexed="64"/>
      </top>
      <bottom style="medium">
        <color indexed="8"/>
      </bottom>
      <diagonal/>
    </border>
    <border>
      <left style="thick">
        <color indexed="64"/>
      </left>
      <right/>
      <top/>
      <bottom style="medium">
        <color indexed="8"/>
      </bottom>
      <diagonal/>
    </border>
    <border>
      <left style="thick">
        <color indexed="64"/>
      </left>
      <right/>
      <top/>
      <bottom style="thick">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8"/>
      </bottom>
      <diagonal/>
    </border>
    <border>
      <left style="medium">
        <color indexed="64"/>
      </left>
      <right style="thin">
        <color indexed="64"/>
      </right>
      <top/>
      <bottom style="medium">
        <color indexed="64"/>
      </bottom>
      <diagonal/>
    </border>
    <border>
      <left style="medium">
        <color indexed="64"/>
      </left>
      <right style="thin">
        <color indexed="64"/>
      </right>
      <top/>
      <bottom style="medium">
        <color indexed="8"/>
      </bottom>
      <diagonal/>
    </border>
    <border>
      <left style="thin">
        <color indexed="64"/>
      </left>
      <right style="thin">
        <color indexed="64"/>
      </right>
      <top/>
      <bottom style="medium">
        <color indexed="8"/>
      </bottom>
      <diagonal/>
    </border>
    <border>
      <left style="thin">
        <color indexed="64"/>
      </left>
      <right style="medium">
        <color indexed="64"/>
      </right>
      <top style="medium">
        <color indexed="64"/>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style="medium">
        <color indexed="8"/>
      </bottom>
      <diagonal/>
    </border>
    <border>
      <left style="thick">
        <color indexed="64"/>
      </left>
      <right style="medium">
        <color indexed="8"/>
      </right>
      <top/>
      <bottom/>
      <diagonal/>
    </border>
    <border>
      <left style="thick">
        <color indexed="64"/>
      </left>
      <right style="medium">
        <color indexed="8"/>
      </right>
      <top/>
      <bottom style="medium">
        <color indexed="64"/>
      </bottom>
      <diagonal/>
    </border>
    <border>
      <left style="thick">
        <color indexed="64"/>
      </left>
      <right style="medium">
        <color indexed="8"/>
      </right>
      <top style="medium">
        <color indexed="8"/>
      </top>
      <bottom style="medium">
        <color indexed="8"/>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8"/>
      </top>
      <bottom/>
      <diagonal/>
    </border>
    <border>
      <left style="thin">
        <color indexed="64"/>
      </left>
      <right style="medium">
        <color indexed="64"/>
      </right>
      <top/>
      <bottom/>
      <diagonal/>
    </border>
    <border>
      <left style="medium">
        <color indexed="64"/>
      </left>
      <right style="medium">
        <color indexed="10"/>
      </right>
      <top/>
      <bottom style="medium">
        <color indexed="8"/>
      </bottom>
      <diagonal/>
    </border>
    <border>
      <left style="medium">
        <color indexed="64"/>
      </left>
      <right style="medium">
        <color indexed="10"/>
      </right>
      <top/>
      <bottom style="medium">
        <color indexed="64"/>
      </bottom>
      <diagonal/>
    </border>
    <border>
      <left style="medium">
        <color indexed="64"/>
      </left>
      <right style="medium">
        <color indexed="64"/>
      </right>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ck">
        <color indexed="64"/>
      </left>
      <right/>
      <top/>
      <bottom style="thin">
        <color indexed="64"/>
      </bottom>
      <diagonal/>
    </border>
    <border>
      <left style="medium">
        <color indexed="8"/>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style="medium">
        <color indexed="64"/>
      </right>
      <top style="medium">
        <color indexed="8"/>
      </top>
      <bottom/>
      <diagonal/>
    </border>
    <border>
      <left style="medium">
        <color indexed="8"/>
      </left>
      <right/>
      <top/>
      <bottom style="medium">
        <color indexed="64"/>
      </bottom>
      <diagonal/>
    </border>
    <border>
      <left style="medium">
        <color indexed="8"/>
      </left>
      <right/>
      <top/>
      <bottom/>
      <diagonal/>
    </border>
    <border>
      <left style="medium">
        <color indexed="8"/>
      </left>
      <right/>
      <top style="medium">
        <color indexed="64"/>
      </top>
      <bottom style="medium">
        <color indexed="8"/>
      </bottom>
      <diagonal/>
    </border>
    <border>
      <left/>
      <right style="medium">
        <color indexed="8"/>
      </right>
      <top style="medium">
        <color indexed="64"/>
      </top>
      <bottom style="medium">
        <color indexed="8"/>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top style="medium">
        <color indexed="8"/>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8"/>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thin">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8"/>
      </top>
      <bottom/>
      <diagonal/>
    </border>
    <border>
      <left/>
      <right style="medium">
        <color indexed="64"/>
      </right>
      <top style="medium">
        <color indexed="8"/>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1">
    <xf numFmtId="0" fontId="0" fillId="0" borderId="0"/>
    <xf numFmtId="43" fontId="33" fillId="0" borderId="0" applyFont="0" applyFill="0" applyBorder="0" applyAlignment="0" applyProtection="0"/>
    <xf numFmtId="43" fontId="33" fillId="0" borderId="0" applyFont="0" applyFill="0" applyBorder="0" applyAlignment="0" applyProtection="0"/>
    <xf numFmtId="0" fontId="83" fillId="0" borderId="0" applyNumberFormat="0" applyFill="0" applyBorder="0" applyAlignment="0" applyProtection="0">
      <alignment vertical="top"/>
      <protection locked="0"/>
    </xf>
    <xf numFmtId="0" fontId="82" fillId="0" borderId="0" applyNumberFormat="0" applyFill="0" applyBorder="0" applyAlignment="0" applyProtection="0"/>
    <xf numFmtId="0" fontId="4" fillId="0" borderId="0"/>
    <xf numFmtId="0" fontId="81" fillId="0" borderId="0"/>
    <xf numFmtId="0" fontId="84" fillId="0" borderId="0"/>
    <xf numFmtId="44" fontId="33" fillId="0" borderId="0" applyFont="0" applyFill="0" applyBorder="0" applyAlignment="0" applyProtection="0"/>
    <xf numFmtId="9" fontId="33" fillId="0" borderId="0" applyFont="0" applyFill="0" applyBorder="0" applyAlignment="0" applyProtection="0"/>
    <xf numFmtId="0" fontId="85" fillId="13" borderId="0" applyNumberFormat="0" applyBorder="0" applyAlignment="0" applyProtection="0"/>
  </cellStyleXfs>
  <cellXfs count="140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xf>
    <xf numFmtId="0" fontId="6" fillId="2" borderId="0" xfId="0" applyFont="1" applyFill="1" applyAlignment="1">
      <alignment vertical="center"/>
    </xf>
    <xf numFmtId="0" fontId="2" fillId="3" borderId="0" xfId="0" applyFont="1" applyFill="1" applyAlignment="1">
      <alignment vertical="center" wrapText="1"/>
    </xf>
    <xf numFmtId="0" fontId="6" fillId="4" borderId="0" xfId="0" applyFont="1" applyFill="1" applyBorder="1" applyAlignment="1">
      <alignment vertical="center"/>
    </xf>
    <xf numFmtId="0" fontId="8" fillId="2" borderId="0" xfId="0" applyFont="1" applyFill="1" applyBorder="1" applyAlignment="1">
      <alignmen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xf>
    <xf numFmtId="0" fontId="9" fillId="2" borderId="0" xfId="0" applyFont="1" applyFill="1"/>
    <xf numFmtId="0" fontId="9" fillId="2" borderId="0" xfId="0" applyFont="1" applyFill="1" applyAlignment="1">
      <alignment vertical="center"/>
    </xf>
    <xf numFmtId="0" fontId="8" fillId="2" borderId="0" xfId="0" applyFont="1" applyFill="1" applyAlignment="1">
      <alignment vertical="center"/>
    </xf>
    <xf numFmtId="164" fontId="12" fillId="2" borderId="0" xfId="0" applyNumberFormat="1" applyFont="1" applyFill="1" applyAlignment="1">
      <alignment horizontal="right" vertical="center"/>
    </xf>
    <xf numFmtId="1" fontId="12" fillId="2" borderId="0" xfId="0" applyNumberFormat="1" applyFont="1" applyFill="1" applyAlignment="1">
      <alignment horizontal="right" vertical="center"/>
    </xf>
    <xf numFmtId="1" fontId="9" fillId="2" borderId="0" xfId="0" applyNumberFormat="1" applyFont="1" applyFill="1" applyAlignment="1">
      <alignment vertical="center"/>
    </xf>
    <xf numFmtId="0" fontId="6"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vertical="center" wrapText="1"/>
    </xf>
    <xf numFmtId="0" fontId="6" fillId="2" borderId="0" xfId="0" applyFont="1" applyFill="1" applyAlignment="1">
      <alignment horizontal="justify" vertical="center"/>
    </xf>
    <xf numFmtId="0" fontId="6" fillId="2" borderId="0" xfId="0" applyFont="1" applyFill="1" applyAlignment="1">
      <alignment horizontal="left" vertical="center"/>
    </xf>
    <xf numFmtId="0" fontId="15" fillId="2" borderId="0" xfId="0" applyFont="1" applyFill="1" applyAlignment="1">
      <alignment horizontal="left" vertical="center"/>
    </xf>
    <xf numFmtId="0" fontId="13" fillId="2" borderId="0" xfId="0" applyFont="1" applyFill="1" applyAlignment="1">
      <alignment horizontal="left" vertical="center" inden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2" fillId="2" borderId="9"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xf numFmtId="0" fontId="6" fillId="4" borderId="0" xfId="0" applyFont="1" applyFill="1" applyBorder="1" applyAlignment="1">
      <alignment vertical="top" wrapText="1"/>
    </xf>
    <xf numFmtId="0" fontId="6" fillId="2" borderId="0" xfId="0" applyFont="1" applyFill="1" applyBorder="1" applyAlignment="1">
      <alignment vertical="center"/>
    </xf>
    <xf numFmtId="0" fontId="19" fillId="2" borderId="0" xfId="0" applyFont="1" applyFill="1" applyBorder="1" applyAlignment="1">
      <alignment vertical="center"/>
    </xf>
    <xf numFmtId="0" fontId="9" fillId="2" borderId="0" xfId="0" applyFont="1" applyFill="1" applyBorder="1"/>
    <xf numFmtId="0" fontId="9" fillId="2" borderId="0" xfId="0" applyFont="1" applyFill="1" applyBorder="1" applyAlignment="1">
      <alignment vertical="center"/>
    </xf>
    <xf numFmtId="0" fontId="20" fillId="2" borderId="0" xfId="3" applyFont="1" applyFill="1" applyBorder="1" applyAlignment="1" applyProtection="1">
      <alignment vertical="center"/>
    </xf>
    <xf numFmtId="0" fontId="6" fillId="2" borderId="0" xfId="0" applyFont="1" applyFill="1" applyBorder="1" applyAlignment="1">
      <alignment wrapText="1"/>
    </xf>
    <xf numFmtId="0" fontId="9" fillId="0" borderId="0" xfId="0" applyFont="1" applyAlignment="1">
      <alignment vertical="center"/>
    </xf>
    <xf numFmtId="0" fontId="9" fillId="0" borderId="0" xfId="0" applyFont="1" applyAlignment="1"/>
    <xf numFmtId="0" fontId="1" fillId="0" borderId="0" xfId="0" applyFont="1" applyAlignment="1">
      <alignment horizontal="right" vertical="center"/>
    </xf>
    <xf numFmtId="0" fontId="16" fillId="2" borderId="0" xfId="0" applyFont="1" applyFill="1" applyAlignment="1">
      <alignment vertical="center"/>
    </xf>
    <xf numFmtId="0" fontId="13" fillId="2" borderId="12" xfId="0" applyFont="1" applyFill="1" applyBorder="1" applyAlignment="1">
      <alignment vertical="center"/>
    </xf>
    <xf numFmtId="0" fontId="2" fillId="2" borderId="1" xfId="0" applyFont="1" applyFill="1" applyBorder="1" applyAlignment="1">
      <alignment vertical="center" wrapText="1"/>
    </xf>
    <xf numFmtId="0" fontId="2" fillId="2" borderId="13" xfId="0" applyFont="1" applyFill="1" applyBorder="1" applyAlignment="1">
      <alignment vertical="center" wrapText="1"/>
    </xf>
    <xf numFmtId="0" fontId="10" fillId="2" borderId="14" xfId="0" applyFont="1" applyFill="1" applyBorder="1" applyAlignment="1">
      <alignment horizontal="left" vertical="center" wrapText="1"/>
    </xf>
    <xf numFmtId="0" fontId="2" fillId="2" borderId="12" xfId="0" applyFont="1" applyFill="1" applyBorder="1" applyAlignment="1">
      <alignment vertical="center" wrapText="1"/>
    </xf>
    <xf numFmtId="0" fontId="13" fillId="2" borderId="15"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7" xfId="0" applyFont="1" applyFill="1" applyBorder="1" applyAlignment="1">
      <alignment vertical="center"/>
    </xf>
    <xf numFmtId="0" fontId="6" fillId="0" borderId="0" xfId="0" applyFont="1" applyAlignment="1">
      <alignment vertical="center" wrapText="1"/>
    </xf>
    <xf numFmtId="0" fontId="9" fillId="0" borderId="0" xfId="0" applyFont="1" applyBorder="1" applyAlignment="1">
      <alignment vertical="center"/>
    </xf>
    <xf numFmtId="0" fontId="2" fillId="2" borderId="1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2" fillId="2" borderId="15" xfId="0" applyFont="1" applyFill="1" applyBorder="1" applyAlignment="1">
      <alignment vertical="center" wrapText="1"/>
    </xf>
    <xf numFmtId="0" fontId="2" fillId="2" borderId="14"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9" fillId="2" borderId="0" xfId="3" applyFont="1" applyFill="1" applyBorder="1" applyAlignment="1" applyProtection="1">
      <alignment vertical="center"/>
    </xf>
    <xf numFmtId="0" fontId="6" fillId="0" borderId="0" xfId="0" applyFont="1" applyAlignment="1">
      <alignment vertical="center"/>
    </xf>
    <xf numFmtId="0" fontId="13" fillId="2" borderId="0" xfId="0" applyFont="1" applyFill="1" applyBorder="1" applyAlignment="1">
      <alignment horizontal="left" vertical="center"/>
    </xf>
    <xf numFmtId="0" fontId="14" fillId="2" borderId="0" xfId="0" applyFont="1" applyFill="1" applyBorder="1" applyAlignment="1">
      <alignment vertical="center" wrapText="1"/>
    </xf>
    <xf numFmtId="0" fontId="6" fillId="2" borderId="0" xfId="0" applyFont="1" applyFill="1" applyBorder="1" applyAlignment="1">
      <alignment vertical="center" wrapText="1"/>
    </xf>
    <xf numFmtId="0" fontId="6" fillId="4" borderId="0" xfId="0" applyFont="1" applyFill="1" applyBorder="1" applyAlignment="1">
      <alignment horizontal="center" vertical="center" wrapText="1"/>
    </xf>
    <xf numFmtId="0" fontId="19" fillId="0" borderId="0" xfId="5" applyFont="1" applyAlignment="1">
      <alignment vertical="center"/>
    </xf>
    <xf numFmtId="0" fontId="19" fillId="0" borderId="0" xfId="5" applyFont="1" applyBorder="1" applyAlignment="1">
      <alignment vertical="center"/>
    </xf>
    <xf numFmtId="0" fontId="6" fillId="2" borderId="0" xfId="0" applyFont="1" applyFill="1" applyBorder="1" applyAlignment="1">
      <alignment horizontal="justify" vertical="center" wrapText="1"/>
    </xf>
    <xf numFmtId="0" fontId="6" fillId="3" borderId="22" xfId="0" applyFont="1" applyFill="1" applyBorder="1" applyAlignment="1">
      <alignment vertical="center"/>
    </xf>
    <xf numFmtId="0" fontId="26" fillId="3" borderId="22" xfId="0" applyFont="1" applyFill="1" applyBorder="1" applyAlignment="1">
      <alignment vertical="center" wrapText="1"/>
    </xf>
    <xf numFmtId="0" fontId="9" fillId="3" borderId="22" xfId="0" applyFont="1" applyFill="1" applyBorder="1" applyAlignment="1">
      <alignment vertical="center" wrapText="1"/>
    </xf>
    <xf numFmtId="0" fontId="30" fillId="0" borderId="0" xfId="5" applyFont="1" applyAlignment="1">
      <alignment vertical="center"/>
    </xf>
    <xf numFmtId="0" fontId="8" fillId="2" borderId="0" xfId="0" applyFont="1" applyFill="1" applyAlignment="1">
      <alignment horizontal="center" vertical="center"/>
    </xf>
    <xf numFmtId="0" fontId="2" fillId="2" borderId="15" xfId="0" applyFont="1" applyFill="1" applyBorder="1" applyAlignment="1">
      <alignment horizontal="left" vertical="center" wrapText="1" indent="1"/>
    </xf>
    <xf numFmtId="0" fontId="19" fillId="2" borderId="0" xfId="0" applyFont="1" applyFill="1" applyAlignment="1">
      <alignment vertical="center"/>
    </xf>
    <xf numFmtId="0" fontId="2" fillId="2" borderId="0" xfId="0" applyFont="1" applyFill="1" applyAlignment="1">
      <alignment horizontal="left" vertical="center" indent="1"/>
    </xf>
    <xf numFmtId="0" fontId="1" fillId="2" borderId="0" xfId="0" applyFont="1" applyFill="1" applyAlignment="1">
      <alignment horizontal="left" vertical="center" indent="1"/>
    </xf>
    <xf numFmtId="0" fontId="2" fillId="2" borderId="23" xfId="0" applyFont="1" applyFill="1" applyBorder="1" applyAlignment="1">
      <alignment horizontal="center" vertical="center" wrapText="1"/>
    </xf>
    <xf numFmtId="0" fontId="13" fillId="2" borderId="21" xfId="0" applyFont="1" applyFill="1" applyBorder="1" applyAlignment="1">
      <alignment horizontal="left" vertical="center"/>
    </xf>
    <xf numFmtId="0" fontId="6" fillId="2" borderId="21" xfId="0" applyFont="1" applyFill="1" applyBorder="1" applyAlignment="1">
      <alignment vertical="center"/>
    </xf>
    <xf numFmtId="0" fontId="3" fillId="2" borderId="24" xfId="0" applyFont="1" applyFill="1" applyBorder="1" applyAlignment="1">
      <alignment horizontal="center" vertical="center" wrapText="1"/>
    </xf>
    <xf numFmtId="0" fontId="6" fillId="2" borderId="0" xfId="0" applyFont="1" applyFill="1" applyAlignment="1">
      <alignment horizontal="left" vertical="center" indent="1"/>
    </xf>
    <xf numFmtId="0" fontId="6" fillId="3" borderId="0" xfId="0" applyFont="1" applyFill="1" applyBorder="1" applyAlignment="1">
      <alignment vertical="center"/>
    </xf>
    <xf numFmtId="0" fontId="6" fillId="3" borderId="0" xfId="0" applyFont="1" applyFill="1" applyBorder="1" applyAlignment="1">
      <alignment vertical="top" wrapText="1"/>
    </xf>
    <xf numFmtId="0" fontId="6" fillId="3" borderId="15" xfId="0" applyFont="1" applyFill="1" applyBorder="1" applyAlignment="1">
      <alignment vertical="center" wrapText="1"/>
    </xf>
    <xf numFmtId="0" fontId="6" fillId="3" borderId="0" xfId="0" applyFont="1" applyFill="1" applyAlignment="1">
      <alignment vertical="center"/>
    </xf>
    <xf numFmtId="0" fontId="2" fillId="2" borderId="1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13" fillId="2" borderId="12" xfId="0" applyFont="1" applyFill="1" applyBorder="1" applyAlignment="1">
      <alignment horizontal="left" vertical="center" indent="1"/>
    </xf>
    <xf numFmtId="0" fontId="3" fillId="2" borderId="21" xfId="0" applyFont="1" applyFill="1" applyBorder="1" applyAlignment="1">
      <alignment horizontal="center" vertical="center" wrapText="1"/>
    </xf>
    <xf numFmtId="0" fontId="6" fillId="2" borderId="5" xfId="0" applyFont="1" applyFill="1" applyBorder="1" applyAlignment="1">
      <alignment horizontal="left" vertical="center" wrapText="1" indent="1"/>
    </xf>
    <xf numFmtId="0" fontId="2" fillId="2" borderId="5" xfId="0" applyFont="1" applyFill="1" applyBorder="1" applyAlignment="1">
      <alignment horizontal="left" vertical="center" wrapText="1" indent="1"/>
    </xf>
    <xf numFmtId="0" fontId="10" fillId="3" borderId="25" xfId="0" applyFont="1" applyFill="1" applyBorder="1" applyAlignment="1">
      <alignment vertical="center" wrapText="1"/>
    </xf>
    <xf numFmtId="0" fontId="26" fillId="3" borderId="26" xfId="0" applyFont="1" applyFill="1" applyBorder="1" applyAlignment="1">
      <alignment vertical="center" wrapText="1"/>
    </xf>
    <xf numFmtId="164" fontId="6" fillId="2" borderId="0" xfId="0" applyNumberFormat="1" applyFont="1" applyFill="1" applyAlignment="1">
      <alignment vertical="center"/>
    </xf>
    <xf numFmtId="0" fontId="6" fillId="2" borderId="0" xfId="0" applyFont="1" applyFill="1" applyAlignment="1">
      <alignment horizontal="center" vertical="center"/>
    </xf>
    <xf numFmtId="0" fontId="2" fillId="2" borderId="0" xfId="0" applyFont="1" applyFill="1" applyBorder="1" applyAlignment="1">
      <alignment horizontal="left" vertical="center" wrapText="1" indent="1"/>
    </xf>
    <xf numFmtId="0" fontId="2" fillId="4"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6" fillId="3" borderId="2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30" xfId="0" applyFont="1" applyFill="1" applyBorder="1" applyAlignment="1">
      <alignment horizontal="center" vertical="center" wrapText="1"/>
    </xf>
    <xf numFmtId="0" fontId="19" fillId="0" borderId="0" xfId="5" applyFont="1" applyAlignment="1">
      <alignment horizontal="justify" vertical="center"/>
    </xf>
    <xf numFmtId="0" fontId="29" fillId="4" borderId="0" xfId="0" applyFont="1" applyFill="1" applyBorder="1" applyAlignment="1">
      <alignment vertical="top" wrapText="1"/>
    </xf>
    <xf numFmtId="0" fontId="6" fillId="2" borderId="31" xfId="0" applyFont="1" applyFill="1" applyBorder="1" applyAlignment="1">
      <alignment vertical="center"/>
    </xf>
    <xf numFmtId="0" fontId="6" fillId="2" borderId="30" xfId="0" applyFont="1" applyFill="1" applyBorder="1" applyAlignment="1">
      <alignment vertical="center"/>
    </xf>
    <xf numFmtId="0" fontId="5" fillId="2" borderId="0" xfId="0" applyFont="1" applyFill="1" applyBorder="1" applyAlignment="1">
      <alignment vertical="center"/>
    </xf>
    <xf numFmtId="0" fontId="6" fillId="2" borderId="32" xfId="0" applyFont="1" applyFill="1" applyBorder="1" applyAlignment="1">
      <alignment vertical="center"/>
    </xf>
    <xf numFmtId="0" fontId="10" fillId="3" borderId="24" xfId="0" applyFont="1" applyFill="1" applyBorder="1" applyAlignment="1">
      <alignment horizontal="center" vertical="center" wrapText="1"/>
    </xf>
    <xf numFmtId="0" fontId="7" fillId="3" borderId="33" xfId="0" applyFont="1" applyFill="1" applyBorder="1" applyAlignment="1">
      <alignment horizontal="center" vertical="center"/>
    </xf>
    <xf numFmtId="0" fontId="6" fillId="2" borderId="13" xfId="0" applyFont="1" applyFill="1" applyBorder="1" applyAlignment="1">
      <alignment vertical="center"/>
    </xf>
    <xf numFmtId="0" fontId="7" fillId="3" borderId="24" xfId="0" applyFont="1" applyFill="1" applyBorder="1" applyAlignment="1">
      <alignment horizontal="center" vertical="center"/>
    </xf>
    <xf numFmtId="0" fontId="7" fillId="0" borderId="0" xfId="5" applyFont="1" applyAlignment="1">
      <alignment horizontal="center" vertical="center" wrapText="1"/>
    </xf>
    <xf numFmtId="0" fontId="19" fillId="0" borderId="0" xfId="5" applyFont="1" applyAlignment="1">
      <alignment horizontal="justify" vertical="center" wrapText="1"/>
    </xf>
    <xf numFmtId="0" fontId="19" fillId="0" borderId="0" xfId="5" applyFont="1" applyBorder="1" applyAlignment="1">
      <alignment horizontal="justify" vertical="center" wrapText="1"/>
    </xf>
    <xf numFmtId="0" fontId="30" fillId="0" borderId="0" xfId="5" applyFont="1" applyAlignment="1">
      <alignment horizontal="justify" vertical="center" wrapText="1"/>
    </xf>
    <xf numFmtId="0" fontId="32" fillId="0" borderId="0" xfId="5" applyFont="1" applyAlignment="1">
      <alignment horizontal="justify" vertical="center" wrapText="1"/>
    </xf>
    <xf numFmtId="9" fontId="2" fillId="2" borderId="14" xfId="0" applyNumberFormat="1" applyFont="1" applyFill="1" applyBorder="1" applyAlignment="1" applyProtection="1">
      <alignment horizontal="center" vertical="center" wrapText="1"/>
      <protection locked="0"/>
    </xf>
    <xf numFmtId="9" fontId="2" fillId="2" borderId="34" xfId="0" applyNumberFormat="1" applyFont="1" applyFill="1" applyBorder="1" applyAlignment="1" applyProtection="1">
      <alignment horizontal="center" vertical="center" wrapText="1"/>
      <protection locked="0"/>
    </xf>
    <xf numFmtId="9" fontId="2" fillId="2" borderId="35" xfId="0" applyNumberFormat="1" applyFont="1" applyFill="1" applyBorder="1" applyAlignment="1" applyProtection="1">
      <alignment horizontal="center" vertical="center" wrapText="1"/>
      <protection locked="0"/>
    </xf>
    <xf numFmtId="9" fontId="2" fillId="2" borderId="17" xfId="0" applyNumberFormat="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locked="0"/>
    </xf>
    <xf numFmtId="0" fontId="6" fillId="3" borderId="24" xfId="0" applyFont="1" applyFill="1" applyBorder="1" applyAlignment="1">
      <alignment vertical="center" wrapText="1"/>
    </xf>
    <xf numFmtId="164" fontId="2" fillId="2" borderId="36" xfId="0" applyNumberFormat="1" applyFont="1" applyFill="1" applyBorder="1" applyAlignment="1" applyProtection="1">
      <alignment horizontal="center" vertical="center" wrapText="1"/>
      <protection locked="0"/>
    </xf>
    <xf numFmtId="0" fontId="6" fillId="2" borderId="21"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37"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36" xfId="0" applyFont="1" applyFill="1" applyBorder="1" applyAlignment="1" applyProtection="1">
      <alignment vertical="center" wrapText="1"/>
      <protection locked="0"/>
    </xf>
    <xf numFmtId="0" fontId="6" fillId="2" borderId="38" xfId="0" applyFont="1" applyFill="1" applyBorder="1" applyAlignment="1" applyProtection="1">
      <alignment vertical="center" wrapText="1"/>
      <protection locked="0"/>
    </xf>
    <xf numFmtId="0" fontId="6" fillId="2" borderId="15" xfId="0" applyFont="1" applyFill="1" applyBorder="1" applyAlignment="1">
      <alignment horizontal="center" vertical="center" wrapText="1"/>
    </xf>
    <xf numFmtId="0" fontId="6" fillId="0" borderId="14" xfId="0" applyFont="1" applyFill="1" applyBorder="1" applyAlignment="1" applyProtection="1">
      <alignment vertical="center" wrapText="1"/>
      <protection locked="0"/>
    </xf>
    <xf numFmtId="0" fontId="6" fillId="0" borderId="39" xfId="0" applyFont="1" applyFill="1" applyBorder="1" applyAlignment="1" applyProtection="1">
      <alignment vertical="center" wrapText="1"/>
      <protection locked="0"/>
    </xf>
    <xf numFmtId="0" fontId="17" fillId="0" borderId="37" xfId="0" applyFont="1" applyFill="1" applyBorder="1" applyAlignment="1" applyProtection="1">
      <alignment horizontal="center" vertical="center" wrapText="1"/>
      <protection locked="0"/>
    </xf>
    <xf numFmtId="0" fontId="17" fillId="0" borderId="40" xfId="0" applyFont="1" applyFill="1" applyBorder="1" applyAlignment="1" applyProtection="1">
      <alignment horizontal="center" vertical="center" wrapText="1"/>
      <protection locked="0"/>
    </xf>
    <xf numFmtId="0" fontId="6" fillId="0" borderId="41" xfId="0" applyFont="1" applyFill="1" applyBorder="1" applyAlignment="1" applyProtection="1">
      <alignment vertical="center" wrapText="1"/>
      <protection locked="0"/>
    </xf>
    <xf numFmtId="9" fontId="2" fillId="0" borderId="14" xfId="9" applyFont="1" applyFill="1" applyBorder="1" applyAlignment="1" applyProtection="1">
      <alignment horizontal="center" vertical="center" wrapText="1"/>
      <protection locked="0"/>
    </xf>
    <xf numFmtId="0" fontId="2" fillId="2" borderId="42" xfId="0" applyFont="1" applyFill="1" applyBorder="1" applyAlignment="1">
      <alignment horizontal="center" vertical="center" wrapText="1"/>
    </xf>
    <xf numFmtId="0" fontId="6" fillId="0" borderId="16" xfId="0" applyFont="1" applyFill="1" applyBorder="1" applyAlignment="1" applyProtection="1">
      <alignment vertical="center" wrapText="1"/>
      <protection locked="0"/>
    </xf>
    <xf numFmtId="0" fontId="6" fillId="0" borderId="34" xfId="0" applyFont="1" applyFill="1" applyBorder="1" applyAlignment="1" applyProtection="1">
      <alignment vertical="center" wrapText="1"/>
      <protection locked="0"/>
    </xf>
    <xf numFmtId="0" fontId="6" fillId="0" borderId="43" xfId="0" applyFont="1" applyFill="1" applyBorder="1" applyAlignment="1" applyProtection="1">
      <alignment vertical="center" wrapText="1"/>
      <protection locked="0"/>
    </xf>
    <xf numFmtId="0" fontId="6" fillId="0" borderId="35" xfId="0" applyFont="1" applyFill="1" applyBorder="1" applyAlignment="1" applyProtection="1">
      <alignment vertical="center" wrapText="1"/>
      <protection locked="0"/>
    </xf>
    <xf numFmtId="0" fontId="6" fillId="0" borderId="17" xfId="0" applyFont="1" applyFill="1" applyBorder="1" applyAlignment="1" applyProtection="1">
      <alignment vertical="center" wrapText="1"/>
      <protection locked="0"/>
    </xf>
    <xf numFmtId="0" fontId="23" fillId="2" borderId="10" xfId="0" applyFont="1" applyFill="1" applyBorder="1" applyAlignment="1" applyProtection="1">
      <alignment horizontal="center" vertical="center" wrapText="1"/>
      <protection locked="0"/>
    </xf>
    <xf numFmtId="0" fontId="2" fillId="2" borderId="44" xfId="0" applyFont="1" applyFill="1" applyBorder="1" applyAlignment="1">
      <alignment horizontal="center" vertical="center" wrapText="1"/>
    </xf>
    <xf numFmtId="0" fontId="6" fillId="2" borderId="23" xfId="0" applyFont="1" applyFill="1" applyBorder="1" applyAlignment="1">
      <alignment vertical="center" wrapText="1"/>
    </xf>
    <xf numFmtId="0" fontId="2" fillId="2" borderId="45" xfId="0" applyFont="1" applyFill="1" applyBorder="1" applyAlignment="1">
      <alignment horizontal="center" vertical="center" wrapText="1"/>
    </xf>
    <xf numFmtId="0" fontId="6" fillId="2" borderId="45" xfId="0" applyFont="1" applyFill="1" applyBorder="1" applyAlignment="1">
      <alignment vertical="center" wrapText="1"/>
    </xf>
    <xf numFmtId="0" fontId="6" fillId="0" borderId="1" xfId="0" applyFont="1" applyFill="1" applyBorder="1" applyAlignment="1" applyProtection="1">
      <alignment vertical="center" wrapText="1"/>
      <protection locked="0"/>
    </xf>
    <xf numFmtId="3" fontId="6" fillId="0" borderId="14" xfId="0" applyNumberFormat="1" applyFont="1" applyFill="1" applyBorder="1" applyAlignment="1" applyProtection="1">
      <alignment horizontal="right" vertical="center" wrapText="1"/>
      <protection locked="0"/>
    </xf>
    <xf numFmtId="0" fontId="6" fillId="2" borderId="7" xfId="0" applyFont="1" applyFill="1" applyBorder="1" applyAlignment="1">
      <alignment vertical="center"/>
    </xf>
    <xf numFmtId="0" fontId="2" fillId="0" borderId="13" xfId="0" applyFont="1" applyFill="1" applyBorder="1" applyAlignment="1" applyProtection="1">
      <alignment vertical="center" wrapText="1"/>
      <protection locked="0"/>
    </xf>
    <xf numFmtId="0" fontId="2" fillId="2" borderId="46"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7" xfId="0" applyFont="1" applyFill="1" applyBorder="1" applyAlignment="1">
      <alignment horizontal="center" vertical="center"/>
    </xf>
    <xf numFmtId="0" fontId="5" fillId="2" borderId="7" xfId="0" applyFont="1" applyFill="1" applyBorder="1" applyAlignment="1">
      <alignment vertical="center"/>
    </xf>
    <xf numFmtId="0" fontId="8" fillId="2" borderId="17" xfId="0" applyFont="1" applyFill="1" applyBorder="1" applyAlignment="1">
      <alignment horizontal="center" vertical="center"/>
    </xf>
    <xf numFmtId="0" fontId="7" fillId="5" borderId="33" xfId="0" applyFont="1" applyFill="1" applyBorder="1" applyAlignment="1">
      <alignment horizontal="center" vertical="center"/>
    </xf>
    <xf numFmtId="0" fontId="2" fillId="4" borderId="33" xfId="0" applyFont="1" applyFill="1" applyBorder="1" applyAlignment="1">
      <alignment vertical="center"/>
    </xf>
    <xf numFmtId="0" fontId="13" fillId="2" borderId="2" xfId="0" applyFont="1" applyFill="1" applyBorder="1" applyAlignment="1">
      <alignment vertical="center"/>
    </xf>
    <xf numFmtId="0" fontId="3" fillId="2" borderId="32" xfId="0" applyFont="1" applyFill="1" applyBorder="1" applyAlignment="1">
      <alignment horizontal="left" vertical="center"/>
    </xf>
    <xf numFmtId="0" fontId="7" fillId="3" borderId="47" xfId="0" applyFont="1" applyFill="1" applyBorder="1" applyAlignment="1">
      <alignment horizontal="center" vertical="center"/>
    </xf>
    <xf numFmtId="0" fontId="39" fillId="2" borderId="0" xfId="0" applyFont="1" applyFill="1" applyBorder="1" applyAlignment="1">
      <alignment vertical="center" textRotation="90"/>
    </xf>
    <xf numFmtId="0" fontId="13" fillId="2" borderId="24" xfId="0" applyFont="1" applyFill="1" applyBorder="1" applyAlignment="1">
      <alignment horizontal="left" vertical="center"/>
    </xf>
    <xf numFmtId="0" fontId="1" fillId="2" borderId="12" xfId="0" applyFont="1" applyFill="1" applyBorder="1" applyAlignment="1">
      <alignment horizontal="left" vertical="center" indent="1"/>
    </xf>
    <xf numFmtId="0" fontId="2" fillId="2" borderId="43" xfId="0" applyFont="1" applyFill="1" applyBorder="1" applyAlignment="1">
      <alignment horizontal="left" vertical="center" wrapText="1" indent="1"/>
    </xf>
    <xf numFmtId="0" fontId="2" fillId="2" borderId="16" xfId="0" applyFont="1" applyFill="1" applyBorder="1" applyAlignment="1">
      <alignment horizontal="left" vertical="center" wrapText="1" indent="1"/>
    </xf>
    <xf numFmtId="0" fontId="6" fillId="2" borderId="21" xfId="0" applyFont="1" applyFill="1" applyBorder="1"/>
    <xf numFmtId="0" fontId="6" fillId="2" borderId="24" xfId="0" applyFont="1" applyFill="1" applyBorder="1"/>
    <xf numFmtId="0" fontId="2" fillId="2" borderId="45" xfId="0" applyFont="1" applyFill="1" applyBorder="1" applyAlignment="1">
      <alignment horizontal="right" vertical="center" wrapText="1"/>
    </xf>
    <xf numFmtId="0" fontId="42" fillId="2" borderId="15" xfId="0" applyFont="1" applyFill="1" applyBorder="1" applyAlignment="1">
      <alignment vertical="center" textRotation="90"/>
    </xf>
    <xf numFmtId="0" fontId="43" fillId="2" borderId="0" xfId="0" applyFont="1" applyFill="1" applyAlignment="1">
      <alignment vertical="center"/>
    </xf>
    <xf numFmtId="0" fontId="44" fillId="2" borderId="0" xfId="0" applyFont="1" applyFill="1" applyBorder="1" applyAlignment="1">
      <alignment vertical="center" textRotation="90"/>
    </xf>
    <xf numFmtId="0" fontId="10" fillId="3" borderId="0"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23" fillId="2" borderId="28" xfId="0" applyFont="1" applyFill="1" applyBorder="1" applyAlignment="1">
      <alignment horizontal="left" vertical="center" wrapText="1" indent="1"/>
    </xf>
    <xf numFmtId="0" fontId="23" fillId="2" borderId="40" xfId="0" applyFont="1" applyFill="1" applyBorder="1" applyAlignment="1">
      <alignment horizontal="left" vertical="center" wrapText="1" indent="1"/>
    </xf>
    <xf numFmtId="0" fontId="23" fillId="2" borderId="50" xfId="0" applyFont="1" applyFill="1" applyBorder="1" applyAlignment="1">
      <alignment horizontal="left" vertical="center" wrapText="1" indent="1"/>
    </xf>
    <xf numFmtId="0" fontId="1" fillId="2" borderId="8"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51" xfId="0" applyFont="1" applyFill="1" applyBorder="1" applyAlignment="1" applyProtection="1">
      <alignment horizontal="center" vertical="center"/>
      <protection locked="0"/>
    </xf>
    <xf numFmtId="3" fontId="45" fillId="0" borderId="14" xfId="0" applyNumberFormat="1" applyFont="1" applyFill="1" applyBorder="1" applyAlignment="1" applyProtection="1">
      <alignment vertical="center" wrapText="1"/>
      <protection locked="0"/>
    </xf>
    <xf numFmtId="3" fontId="45" fillId="0" borderId="14" xfId="0" applyNumberFormat="1" applyFont="1" applyFill="1" applyBorder="1" applyAlignment="1">
      <alignment vertical="center" wrapText="1"/>
    </xf>
    <xf numFmtId="0" fontId="46" fillId="0" borderId="0" xfId="3" applyFont="1" applyAlignment="1" applyProtection="1">
      <alignment horizontal="justify" vertical="center" wrapText="1"/>
    </xf>
    <xf numFmtId="0" fontId="1" fillId="2" borderId="52"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54" xfId="0" applyFont="1" applyFill="1" applyBorder="1" applyAlignment="1" applyProtection="1">
      <alignment horizontal="center" vertical="center"/>
      <protection locked="0"/>
    </xf>
    <xf numFmtId="0" fontId="6" fillId="2" borderId="55"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9" xfId="0" applyFont="1" applyFill="1" applyBorder="1" applyAlignment="1" applyProtection="1">
      <alignment vertical="center" wrapText="1"/>
      <protection locked="0"/>
    </xf>
    <xf numFmtId="0" fontId="6" fillId="2" borderId="51" xfId="0" applyFont="1" applyFill="1" applyBorder="1" applyAlignment="1" applyProtection="1">
      <alignment vertical="center" wrapText="1"/>
      <protection locked="0"/>
    </xf>
    <xf numFmtId="0" fontId="6" fillId="2" borderId="56" xfId="0" applyFont="1" applyFill="1" applyBorder="1" applyAlignment="1" applyProtection="1">
      <alignment vertical="center" wrapText="1"/>
      <protection locked="0"/>
    </xf>
    <xf numFmtId="0" fontId="6" fillId="2" borderId="19" xfId="0" applyFont="1" applyFill="1" applyBorder="1" applyAlignment="1" applyProtection="1">
      <alignment vertical="center" wrapText="1"/>
      <protection locked="0"/>
    </xf>
    <xf numFmtId="0" fontId="47" fillId="2" borderId="0" xfId="0" applyFont="1" applyFill="1" applyAlignment="1">
      <alignment horizontal="center" vertical="center"/>
    </xf>
    <xf numFmtId="3" fontId="26" fillId="0" borderId="14" xfId="0" applyNumberFormat="1" applyFont="1" applyFill="1" applyBorder="1" applyAlignment="1" applyProtection="1">
      <alignment horizontal="right" vertical="center" wrapText="1"/>
      <protection locked="0"/>
    </xf>
    <xf numFmtId="3" fontId="26" fillId="0" borderId="57" xfId="0" applyNumberFormat="1" applyFont="1" applyFill="1" applyBorder="1" applyAlignment="1" applyProtection="1">
      <alignment horizontal="right" vertical="center" wrapText="1"/>
      <protection locked="0"/>
    </xf>
    <xf numFmtId="3" fontId="26" fillId="0" borderId="23" xfId="0" applyNumberFormat="1" applyFont="1" applyFill="1" applyBorder="1" applyAlignment="1" applyProtection="1">
      <alignment horizontal="right" vertical="center" wrapText="1"/>
      <protection locked="0"/>
    </xf>
    <xf numFmtId="3" fontId="26" fillId="0" borderId="35" xfId="0" applyNumberFormat="1" applyFont="1" applyFill="1" applyBorder="1" applyAlignment="1" applyProtection="1">
      <alignment horizontal="right" vertical="center" wrapText="1"/>
      <protection locked="0"/>
    </xf>
    <xf numFmtId="0" fontId="6" fillId="2" borderId="14" xfId="0" applyFont="1" applyFill="1" applyBorder="1" applyAlignment="1" applyProtection="1">
      <alignment vertical="center" wrapText="1"/>
      <protection locked="0"/>
    </xf>
    <xf numFmtId="0" fontId="6" fillId="2" borderId="14"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left" vertical="center"/>
    </xf>
    <xf numFmtId="0" fontId="2" fillId="2" borderId="24" xfId="0" applyFont="1" applyFill="1" applyBorder="1" applyAlignment="1">
      <alignment horizontal="center" vertical="center" wrapText="1"/>
    </xf>
    <xf numFmtId="0" fontId="6" fillId="2" borderId="3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center" vertical="center"/>
      <protection locked="0"/>
    </xf>
    <xf numFmtId="0" fontId="10" fillId="2" borderId="16"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39" fillId="2" borderId="12" xfId="0" applyFont="1" applyFill="1" applyBorder="1" applyAlignment="1">
      <alignment vertical="center" textRotation="90"/>
    </xf>
    <xf numFmtId="0" fontId="42" fillId="2" borderId="12" xfId="0" applyFont="1" applyFill="1" applyBorder="1" applyAlignment="1">
      <alignment vertical="center" textRotation="90"/>
    </xf>
    <xf numFmtId="0" fontId="6" fillId="3" borderId="32" xfId="0" applyFont="1" applyFill="1" applyBorder="1" applyAlignment="1">
      <alignment vertical="center"/>
    </xf>
    <xf numFmtId="0" fontId="6" fillId="3" borderId="32" xfId="0" applyFont="1" applyFill="1" applyBorder="1" applyAlignment="1">
      <alignment vertical="center" wrapText="1"/>
    </xf>
    <xf numFmtId="0" fontId="2" fillId="2" borderId="2" xfId="0" applyFont="1" applyFill="1" applyBorder="1" applyAlignment="1">
      <alignment horizontal="left" vertical="center" indent="1"/>
    </xf>
    <xf numFmtId="164" fontId="6" fillId="2" borderId="32" xfId="0" applyNumberFormat="1" applyFont="1" applyFill="1" applyBorder="1" applyAlignment="1">
      <alignment vertical="center"/>
    </xf>
    <xf numFmtId="164" fontId="6" fillId="2" borderId="17" xfId="0" applyNumberFormat="1" applyFont="1" applyFill="1" applyBorder="1" applyAlignment="1">
      <alignment vertical="center"/>
    </xf>
    <xf numFmtId="0" fontId="2" fillId="2" borderId="2" xfId="0" applyFont="1" applyFill="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2" xfId="0" applyFont="1" applyFill="1" applyBorder="1" applyAlignment="1">
      <alignment vertical="center"/>
    </xf>
    <xf numFmtId="0" fontId="6" fillId="2" borderId="2" xfId="0" applyFont="1" applyFill="1" applyBorder="1" applyAlignment="1">
      <alignment horizontal="justify" vertical="center" wrapText="1"/>
    </xf>
    <xf numFmtId="0" fontId="24" fillId="3" borderId="58" xfId="0" applyFont="1" applyFill="1" applyBorder="1" applyAlignment="1">
      <alignment vertical="center"/>
    </xf>
    <xf numFmtId="0" fontId="6" fillId="3" borderId="32" xfId="0" applyFont="1" applyFill="1" applyBorder="1" applyAlignment="1">
      <alignment vertical="top" wrapText="1"/>
    </xf>
    <xf numFmtId="0" fontId="6" fillId="3" borderId="59" xfId="0" applyFont="1" applyFill="1" applyBorder="1" applyAlignment="1">
      <alignment vertical="top" wrapText="1"/>
    </xf>
    <xf numFmtId="0" fontId="26" fillId="3" borderId="32" xfId="0" applyFont="1" applyFill="1" applyBorder="1" applyAlignment="1">
      <alignment vertical="center" wrapText="1"/>
    </xf>
    <xf numFmtId="0" fontId="26" fillId="3" borderId="32" xfId="0" applyFont="1" applyFill="1" applyBorder="1" applyAlignment="1">
      <alignment vertical="top" wrapText="1"/>
    </xf>
    <xf numFmtId="0" fontId="18" fillId="3" borderId="32" xfId="0" applyFont="1" applyFill="1" applyBorder="1" applyAlignment="1">
      <alignment horizontal="left" vertical="center" wrapText="1"/>
    </xf>
    <xf numFmtId="0" fontId="9" fillId="3" borderId="32" xfId="0" applyFont="1" applyFill="1" applyBorder="1" applyAlignment="1">
      <alignment vertical="center" wrapText="1"/>
    </xf>
    <xf numFmtId="0" fontId="26" fillId="3" borderId="17" xfId="0" applyFont="1" applyFill="1" applyBorder="1" applyAlignment="1">
      <alignment vertical="center" wrapText="1"/>
    </xf>
    <xf numFmtId="0" fontId="6" fillId="2" borderId="24" xfId="0" applyFont="1" applyFill="1" applyBorder="1" applyAlignment="1">
      <alignment vertical="center"/>
    </xf>
    <xf numFmtId="0" fontId="7" fillId="3" borderId="30" xfId="0" applyFont="1" applyFill="1" applyBorder="1" applyAlignment="1">
      <alignment horizontal="center" vertical="center"/>
    </xf>
    <xf numFmtId="0" fontId="2" fillId="3" borderId="24" xfId="0" applyFont="1" applyFill="1" applyBorder="1" applyAlignment="1">
      <alignment vertical="center" wrapText="1"/>
    </xf>
    <xf numFmtId="0" fontId="6" fillId="3" borderId="24" xfId="0" applyFont="1" applyFill="1" applyBorder="1" applyAlignment="1">
      <alignment vertical="center"/>
    </xf>
    <xf numFmtId="0" fontId="9" fillId="3" borderId="24" xfId="0" applyFont="1" applyFill="1" applyBorder="1" applyAlignment="1">
      <alignment vertical="top" wrapText="1"/>
    </xf>
    <xf numFmtId="164" fontId="6" fillId="2" borderId="32" xfId="0" applyNumberFormat="1" applyFont="1" applyFill="1" applyBorder="1" applyAlignment="1">
      <alignment vertical="center" wrapText="1"/>
    </xf>
    <xf numFmtId="0" fontId="15" fillId="2" borderId="60" xfId="0" applyFont="1" applyFill="1" applyBorder="1" applyAlignment="1">
      <alignment horizontal="left" vertical="center" indent="1"/>
    </xf>
    <xf numFmtId="164" fontId="6" fillId="2" borderId="30" xfId="0" applyNumberFormat="1" applyFont="1" applyFill="1" applyBorder="1" applyAlignment="1">
      <alignment vertical="center"/>
    </xf>
    <xf numFmtId="0" fontId="2" fillId="2" borderId="13" xfId="0" applyFont="1" applyFill="1" applyBorder="1" applyAlignment="1">
      <alignment horizontal="left" vertical="center" indent="1"/>
    </xf>
    <xf numFmtId="0" fontId="2" fillId="2" borderId="14"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15" fillId="2" borderId="12" xfId="0" applyFont="1" applyFill="1" applyBorder="1" applyAlignment="1">
      <alignment horizontal="left" vertical="center"/>
    </xf>
    <xf numFmtId="0" fontId="15" fillId="2" borderId="21" xfId="0" applyFont="1" applyFill="1" applyBorder="1" applyAlignment="1">
      <alignment horizontal="left" vertical="center"/>
    </xf>
    <xf numFmtId="0" fontId="2" fillId="4" borderId="24" xfId="0" applyFont="1" applyFill="1" applyBorder="1" applyAlignment="1">
      <alignment vertical="center" wrapText="1"/>
    </xf>
    <xf numFmtId="0" fontId="6" fillId="4" borderId="24" xfId="0" applyFont="1" applyFill="1" applyBorder="1" applyAlignment="1">
      <alignment vertical="top" wrapText="1"/>
    </xf>
    <xf numFmtId="0" fontId="19" fillId="4" borderId="24" xfId="0" applyFont="1" applyFill="1" applyBorder="1" applyAlignment="1">
      <alignment vertical="top" wrapText="1"/>
    </xf>
    <xf numFmtId="0" fontId="26" fillId="4" borderId="24" xfId="0" applyFont="1" applyFill="1" applyBorder="1" applyAlignment="1">
      <alignment vertical="top" wrapText="1"/>
    </xf>
    <xf numFmtId="0" fontId="15" fillId="2" borderId="60" xfId="0" applyFont="1" applyFill="1" applyBorder="1" applyAlignment="1">
      <alignment horizontal="left" vertical="center"/>
    </xf>
    <xf numFmtId="0" fontId="15" fillId="2" borderId="31" xfId="0" applyFont="1" applyFill="1" applyBorder="1" applyAlignment="1">
      <alignment horizontal="left" vertical="center"/>
    </xf>
    <xf numFmtId="0" fontId="10" fillId="3" borderId="30" xfId="0" applyFont="1" applyFill="1" applyBorder="1" applyAlignment="1">
      <alignment vertical="center" wrapText="1"/>
    </xf>
    <xf numFmtId="0" fontId="2" fillId="3" borderId="32" xfId="0" applyFont="1" applyFill="1" applyBorder="1" applyAlignment="1">
      <alignment horizontal="center" vertical="center" wrapText="1"/>
    </xf>
    <xf numFmtId="0" fontId="6" fillId="2" borderId="0" xfId="0" applyFont="1" applyFill="1" applyBorder="1"/>
    <xf numFmtId="0" fontId="1" fillId="2" borderId="2" xfId="0" applyFont="1" applyFill="1" applyBorder="1" applyAlignment="1">
      <alignment horizontal="left" vertical="center" indent="1"/>
    </xf>
    <xf numFmtId="0" fontId="2" fillId="2" borderId="2" xfId="0" applyFont="1" applyFill="1" applyBorder="1" applyAlignment="1" applyProtection="1">
      <alignment horizontal="left" vertical="center" indent="1"/>
      <protection locked="0"/>
    </xf>
    <xf numFmtId="0" fontId="6" fillId="2" borderId="0" xfId="0" applyFont="1" applyFill="1" applyBorder="1" applyProtection="1">
      <protection locked="0"/>
    </xf>
    <xf numFmtId="0" fontId="6" fillId="3" borderId="32" xfId="0" applyFont="1" applyFill="1" applyBorder="1" applyAlignment="1" applyProtection="1">
      <alignment vertical="center" wrapText="1"/>
      <protection locked="0"/>
    </xf>
    <xf numFmtId="0" fontId="26" fillId="3" borderId="30" xfId="0" applyFont="1" applyFill="1" applyBorder="1" applyAlignment="1">
      <alignment vertical="center" wrapText="1"/>
    </xf>
    <xf numFmtId="0" fontId="46" fillId="2" borderId="30" xfId="3" applyFont="1" applyFill="1" applyBorder="1" applyAlignment="1" applyProtection="1">
      <alignment horizontal="justify" vertical="center" wrapText="1"/>
    </xf>
    <xf numFmtId="0" fontId="46" fillId="2" borderId="32" xfId="3" applyFont="1" applyFill="1" applyBorder="1" applyAlignment="1" applyProtection="1">
      <alignment horizontal="justify" vertical="center" wrapText="1"/>
    </xf>
    <xf numFmtId="0" fontId="46" fillId="2" borderId="17" xfId="3" applyFont="1" applyFill="1" applyBorder="1" applyAlignment="1" applyProtection="1">
      <alignment horizontal="justify" vertical="center" wrapText="1"/>
    </xf>
    <xf numFmtId="0" fontId="6" fillId="2" borderId="32" xfId="0" applyFont="1" applyFill="1" applyBorder="1"/>
    <xf numFmtId="0" fontId="6" fillId="2" borderId="32" xfId="0" applyFont="1" applyFill="1" applyBorder="1" applyProtection="1">
      <protection locked="0"/>
    </xf>
    <xf numFmtId="0" fontId="8" fillId="2" borderId="31" xfId="0" applyFont="1" applyFill="1" applyBorder="1" applyAlignment="1">
      <alignment horizontal="center" vertical="center"/>
    </xf>
    <xf numFmtId="0" fontId="8" fillId="2" borderId="30" xfId="0" applyFont="1" applyFill="1" applyBorder="1" applyAlignment="1">
      <alignment horizontal="center" vertical="center"/>
    </xf>
    <xf numFmtId="3" fontId="6" fillId="0" borderId="37" xfId="0" applyNumberFormat="1" applyFont="1" applyFill="1" applyBorder="1" applyAlignment="1">
      <alignment horizontal="right" vertical="center" wrapText="1"/>
    </xf>
    <xf numFmtId="3" fontId="6" fillId="0" borderId="27" xfId="0" applyNumberFormat="1" applyFont="1" applyFill="1" applyBorder="1" applyAlignment="1">
      <alignment horizontal="right" vertical="center" wrapText="1"/>
    </xf>
    <xf numFmtId="3" fontId="6" fillId="0" borderId="28" xfId="0" applyNumberFormat="1" applyFont="1" applyFill="1" applyBorder="1" applyAlignment="1">
      <alignment horizontal="right" vertical="center" wrapText="1"/>
    </xf>
    <xf numFmtId="3" fontId="6" fillId="0" borderId="40" xfId="0" applyNumberFormat="1" applyFont="1" applyFill="1" applyBorder="1" applyAlignment="1">
      <alignment horizontal="right" vertical="center" wrapText="1"/>
    </xf>
    <xf numFmtId="3" fontId="6" fillId="0" borderId="36" xfId="0" applyNumberFormat="1" applyFont="1" applyFill="1" applyBorder="1" applyAlignment="1">
      <alignment horizontal="right" vertical="center" wrapText="1"/>
    </xf>
    <xf numFmtId="3" fontId="6" fillId="0" borderId="50" xfId="0" applyNumberFormat="1" applyFont="1" applyFill="1" applyBorder="1" applyAlignment="1">
      <alignment horizontal="right" vertical="center" wrapText="1"/>
    </xf>
    <xf numFmtId="3" fontId="6" fillId="0" borderId="37" xfId="0" applyNumberFormat="1" applyFont="1" applyFill="1" applyBorder="1" applyAlignment="1" applyProtection="1">
      <alignment horizontal="right" vertical="center" wrapText="1"/>
      <protection locked="0"/>
    </xf>
    <xf numFmtId="0" fontId="6" fillId="4" borderId="32" xfId="0" applyFont="1" applyFill="1" applyBorder="1" applyAlignment="1">
      <alignment vertical="top" wrapText="1"/>
    </xf>
    <xf numFmtId="3" fontId="6" fillId="0" borderId="38" xfId="0" applyNumberFormat="1" applyFont="1" applyFill="1" applyBorder="1" applyAlignment="1">
      <alignment horizontal="right" vertical="center" wrapText="1"/>
    </xf>
    <xf numFmtId="3" fontId="6" fillId="0" borderId="62" xfId="0" applyNumberFormat="1" applyFont="1" applyFill="1" applyBorder="1" applyAlignment="1">
      <alignment horizontal="right" vertical="center" wrapText="1"/>
    </xf>
    <xf numFmtId="3" fontId="6" fillId="0" borderId="55" xfId="0" applyNumberFormat="1" applyFont="1" applyFill="1" applyBorder="1" applyAlignment="1">
      <alignment horizontal="right" vertical="center" wrapText="1"/>
    </xf>
    <xf numFmtId="3" fontId="6" fillId="0" borderId="63" xfId="0" applyNumberFormat="1" applyFont="1" applyFill="1" applyBorder="1" applyAlignment="1">
      <alignment horizontal="right" vertical="center" wrapText="1"/>
    </xf>
    <xf numFmtId="3" fontId="6" fillId="0" borderId="19" xfId="0" applyNumberFormat="1" applyFont="1" applyFill="1" applyBorder="1" applyAlignment="1">
      <alignment horizontal="right" vertical="center" wrapText="1"/>
    </xf>
    <xf numFmtId="3" fontId="6" fillId="0" borderId="20" xfId="0" applyNumberFormat="1" applyFont="1" applyFill="1" applyBorder="1" applyAlignment="1">
      <alignment horizontal="right" vertical="center" wrapText="1"/>
    </xf>
    <xf numFmtId="0" fontId="2" fillId="4" borderId="24" xfId="0" applyFont="1" applyFill="1" applyBorder="1" applyAlignment="1">
      <alignment vertical="top" wrapText="1"/>
    </xf>
    <xf numFmtId="0" fontId="2" fillId="2" borderId="41" xfId="0" applyFont="1" applyFill="1" applyBorder="1" applyAlignment="1">
      <alignment horizontal="left" vertical="center" wrapText="1"/>
    </xf>
    <xf numFmtId="3" fontId="2" fillId="0" borderId="50" xfId="0" applyNumberFormat="1" applyFont="1" applyFill="1" applyBorder="1" applyAlignment="1">
      <alignment horizontal="right" vertical="center" wrapText="1"/>
    </xf>
    <xf numFmtId="3" fontId="6" fillId="0" borderId="55" xfId="0" applyNumberFormat="1" applyFont="1" applyFill="1" applyBorder="1" applyAlignment="1">
      <alignment vertical="center" wrapText="1"/>
    </xf>
    <xf numFmtId="0" fontId="2" fillId="2" borderId="60" xfId="0" applyFont="1" applyFill="1" applyBorder="1" applyAlignment="1">
      <alignment vertical="center" wrapText="1"/>
    </xf>
    <xf numFmtId="0" fontId="2" fillId="2" borderId="31" xfId="0" applyFont="1" applyFill="1" applyBorder="1" applyAlignment="1">
      <alignment vertical="center" wrapText="1"/>
    </xf>
    <xf numFmtId="1" fontId="2" fillId="2" borderId="31" xfId="0" applyNumberFormat="1" applyFont="1" applyFill="1" applyBorder="1" applyAlignment="1">
      <alignment vertical="center" wrapText="1"/>
    </xf>
    <xf numFmtId="1" fontId="2" fillId="2" borderId="30" xfId="0" applyNumberFormat="1" applyFont="1" applyFill="1" applyBorder="1" applyAlignment="1">
      <alignment vertical="center" wrapText="1"/>
    </xf>
    <xf numFmtId="0" fontId="8" fillId="2" borderId="60" xfId="0" applyFont="1" applyFill="1" applyBorder="1" applyAlignment="1">
      <alignment horizontal="left" vertical="center"/>
    </xf>
    <xf numFmtId="0" fontId="2" fillId="2" borderId="0" xfId="0" applyFont="1" applyFill="1" applyBorder="1" applyAlignment="1">
      <alignment vertical="center" wrapText="1"/>
    </xf>
    <xf numFmtId="1" fontId="2" fillId="2" borderId="0" xfId="0" applyNumberFormat="1" applyFont="1" applyFill="1" applyBorder="1" applyAlignment="1">
      <alignment vertical="center" wrapText="1"/>
    </xf>
    <xf numFmtId="1" fontId="2" fillId="2" borderId="32" xfId="0" applyNumberFormat="1" applyFont="1" applyFill="1" applyBorder="1" applyAlignment="1">
      <alignment vertical="center" wrapText="1"/>
    </xf>
    <xf numFmtId="0" fontId="34" fillId="2" borderId="8" xfId="0" applyFont="1" applyFill="1" applyBorder="1" applyAlignment="1">
      <alignment horizontal="center" vertical="center" wrapText="1"/>
    </xf>
    <xf numFmtId="0" fontId="2" fillId="2" borderId="27" xfId="0" applyNumberFormat="1" applyFont="1" applyFill="1" applyBorder="1" applyAlignment="1">
      <alignment horizontal="center" vertical="center" wrapText="1"/>
    </xf>
    <xf numFmtId="1" fontId="2" fillId="2" borderId="27" xfId="0" applyNumberFormat="1" applyFont="1" applyFill="1" applyBorder="1" applyAlignment="1">
      <alignment horizontal="center" vertical="center" wrapText="1"/>
    </xf>
    <xf numFmtId="1" fontId="2" fillId="2" borderId="28" xfId="0" applyNumberFormat="1" applyFont="1" applyFill="1" applyBorder="1" applyAlignment="1">
      <alignment horizontal="center" vertical="center" wrapText="1"/>
    </xf>
    <xf numFmtId="0" fontId="23" fillId="2" borderId="36" xfId="0" applyNumberFormat="1" applyFont="1" applyFill="1" applyBorder="1" applyAlignment="1">
      <alignment horizontal="center" vertical="center" wrapText="1"/>
    </xf>
    <xf numFmtId="1" fontId="2" fillId="2" borderId="50"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5" fillId="0" borderId="0" xfId="5" applyFont="1" applyAlignment="1">
      <alignment horizontal="justify" vertical="center" wrapText="1"/>
    </xf>
    <xf numFmtId="0" fontId="30" fillId="2" borderId="0" xfId="3" applyFont="1" applyFill="1" applyBorder="1" applyAlignment="1" applyProtection="1">
      <alignment vertical="center"/>
    </xf>
    <xf numFmtId="0" fontId="6" fillId="3" borderId="26" xfId="0" applyFont="1" applyFill="1" applyBorder="1" applyAlignment="1">
      <alignment vertical="center"/>
    </xf>
    <xf numFmtId="0" fontId="6" fillId="2" borderId="64" xfId="0" applyFont="1" applyFill="1" applyBorder="1" applyAlignment="1" applyProtection="1">
      <alignment vertical="center"/>
      <protection locked="0"/>
    </xf>
    <xf numFmtId="164" fontId="6" fillId="2" borderId="63" xfId="0" applyNumberFormat="1" applyFont="1" applyFill="1" applyBorder="1" applyAlignment="1" applyProtection="1">
      <alignment vertical="center"/>
      <protection locked="0"/>
    </xf>
    <xf numFmtId="0" fontId="6" fillId="2" borderId="65" xfId="0" applyFont="1" applyFill="1" applyBorder="1" applyAlignment="1" applyProtection="1">
      <alignment vertical="center"/>
      <protection locked="0"/>
    </xf>
    <xf numFmtId="164" fontId="6" fillId="2" borderId="40" xfId="0" applyNumberFormat="1" applyFont="1" applyFill="1" applyBorder="1" applyAlignment="1" applyProtection="1">
      <alignment vertical="center"/>
      <protection locked="0"/>
    </xf>
    <xf numFmtId="0" fontId="15" fillId="2" borderId="66" xfId="0" applyFont="1" applyFill="1" applyBorder="1" applyAlignment="1">
      <alignment horizontal="left" vertical="center" indent="1"/>
    </xf>
    <xf numFmtId="0" fontId="6" fillId="2" borderId="67" xfId="0" applyFont="1" applyFill="1" applyBorder="1" applyAlignment="1">
      <alignment vertical="center"/>
    </xf>
    <xf numFmtId="0" fontId="6" fillId="2" borderId="68" xfId="0" applyFont="1" applyFill="1" applyBorder="1" applyAlignment="1">
      <alignment horizontal="left" vertical="center" wrapText="1" indent="1"/>
    </xf>
    <xf numFmtId="0" fontId="2" fillId="2" borderId="68" xfId="0" applyFont="1" applyFill="1" applyBorder="1" applyAlignment="1">
      <alignment horizontal="left" vertical="center" wrapText="1" indent="1"/>
    </xf>
    <xf numFmtId="0" fontId="2" fillId="2" borderId="69" xfId="0" applyFont="1" applyFill="1" applyBorder="1" applyAlignment="1">
      <alignment horizontal="left" vertical="center" wrapText="1" indent="1"/>
    </xf>
    <xf numFmtId="0" fontId="6" fillId="2" borderId="70" xfId="0" applyFont="1" applyFill="1" applyBorder="1" applyAlignment="1">
      <alignment horizontal="center" vertical="center" wrapText="1"/>
    </xf>
    <xf numFmtId="0" fontId="15" fillId="2" borderId="71" xfId="0" applyFont="1" applyFill="1" applyBorder="1" applyAlignment="1">
      <alignment horizontal="left" vertical="center" indent="1"/>
    </xf>
    <xf numFmtId="164" fontId="6" fillId="2" borderId="72" xfId="0" applyNumberFormat="1" applyFont="1" applyFill="1" applyBorder="1" applyAlignment="1">
      <alignment vertical="center"/>
    </xf>
    <xf numFmtId="0" fontId="6" fillId="2" borderId="71" xfId="0" applyFont="1" applyFill="1" applyBorder="1" applyAlignment="1">
      <alignment horizontal="left" vertical="center" indent="1"/>
    </xf>
    <xf numFmtId="0" fontId="2" fillId="2" borderId="73" xfId="0" applyFont="1" applyFill="1" applyBorder="1" applyAlignment="1" applyProtection="1">
      <alignment vertical="center"/>
      <protection locked="0"/>
    </xf>
    <xf numFmtId="164" fontId="2" fillId="2" borderId="74" xfId="0" applyNumberFormat="1" applyFont="1" applyFill="1" applyBorder="1" applyAlignment="1" applyProtection="1">
      <alignment vertical="center"/>
      <protection locked="0"/>
    </xf>
    <xf numFmtId="0" fontId="15" fillId="2" borderId="75" xfId="0" applyFont="1" applyFill="1" applyBorder="1" applyAlignment="1">
      <alignment horizontal="left" vertical="center" indent="1"/>
    </xf>
    <xf numFmtId="0" fontId="6" fillId="2" borderId="76" xfId="0" applyFont="1" applyFill="1" applyBorder="1" applyAlignment="1">
      <alignment vertical="center"/>
    </xf>
    <xf numFmtId="164" fontId="6" fillId="2" borderId="77" xfId="0" applyNumberFormat="1" applyFont="1" applyFill="1" applyBorder="1" applyAlignment="1">
      <alignment vertical="center"/>
    </xf>
    <xf numFmtId="0" fontId="2" fillId="2" borderId="78" xfId="0" applyFont="1" applyFill="1" applyBorder="1" applyAlignment="1">
      <alignment horizontal="left" vertical="center" indent="1"/>
    </xf>
    <xf numFmtId="164" fontId="6" fillId="2" borderId="79" xfId="0" applyNumberFormat="1" applyFont="1" applyFill="1" applyBorder="1" applyAlignment="1">
      <alignment vertical="center"/>
    </xf>
    <xf numFmtId="0" fontId="2" fillId="2" borderId="80" xfId="0" applyFont="1" applyFill="1" applyBorder="1" applyAlignment="1">
      <alignment horizontal="left" vertical="center" wrapText="1" indent="1"/>
    </xf>
    <xf numFmtId="164" fontId="2" fillId="2" borderId="72" xfId="0" applyNumberFormat="1" applyFont="1" applyFill="1" applyBorder="1" applyAlignment="1">
      <alignment horizontal="center" vertical="center" wrapText="1"/>
    </xf>
    <xf numFmtId="0" fontId="6" fillId="2" borderId="68" xfId="0" applyFont="1" applyFill="1" applyBorder="1" applyAlignment="1" applyProtection="1">
      <alignment horizontal="left" vertical="center" wrapText="1" indent="1"/>
      <protection locked="0"/>
    </xf>
    <xf numFmtId="164" fontId="6" fillId="2" borderId="81" xfId="0" applyNumberFormat="1" applyFont="1" applyFill="1" applyBorder="1" applyAlignment="1" applyProtection="1">
      <alignment vertical="center" wrapText="1"/>
      <protection locked="0"/>
    </xf>
    <xf numFmtId="0" fontId="6" fillId="2" borderId="82" xfId="0" applyFont="1" applyFill="1" applyBorder="1" applyAlignment="1" applyProtection="1">
      <alignment horizontal="left" vertical="center" wrapText="1" indent="1"/>
      <protection locked="0"/>
    </xf>
    <xf numFmtId="0" fontId="6" fillId="2" borderId="83" xfId="0" applyFont="1" applyFill="1" applyBorder="1" applyAlignment="1" applyProtection="1">
      <alignment vertical="center" wrapText="1"/>
      <protection locked="0"/>
    </xf>
    <xf numFmtId="164" fontId="6" fillId="2" borderId="84" xfId="0" applyNumberFormat="1" applyFont="1" applyFill="1" applyBorder="1" applyAlignment="1" applyProtection="1">
      <alignment vertical="center" wrapText="1"/>
      <protection locked="0"/>
    </xf>
    <xf numFmtId="0" fontId="13" fillId="2" borderId="66" xfId="0" applyFont="1" applyFill="1" applyBorder="1" applyAlignment="1">
      <alignment vertical="center"/>
    </xf>
    <xf numFmtId="0" fontId="13" fillId="2" borderId="85" xfId="0" applyFont="1" applyFill="1" applyBorder="1" applyAlignment="1">
      <alignment horizontal="left" vertical="center"/>
    </xf>
    <xf numFmtId="0" fontId="13" fillId="2" borderId="71" xfId="0" applyFont="1" applyFill="1" applyBorder="1" applyAlignment="1">
      <alignment vertical="center"/>
    </xf>
    <xf numFmtId="0" fontId="6" fillId="3" borderId="30" xfId="0" applyFont="1" applyFill="1" applyBorder="1" applyAlignment="1">
      <alignment vertical="center"/>
    </xf>
    <xf numFmtId="0" fontId="15" fillId="2" borderId="86" xfId="0" applyFont="1" applyFill="1" applyBorder="1" applyAlignment="1">
      <alignment horizontal="left" vertical="center" indent="1"/>
    </xf>
    <xf numFmtId="164" fontId="6" fillId="2" borderId="87" xfId="0" applyNumberFormat="1" applyFont="1" applyFill="1" applyBorder="1" applyAlignment="1">
      <alignment vertical="center"/>
    </xf>
    <xf numFmtId="0" fontId="6" fillId="2" borderId="86" xfId="0" applyFont="1" applyFill="1" applyBorder="1" applyAlignment="1">
      <alignment horizontal="left" vertical="center" wrapText="1" indent="1"/>
    </xf>
    <xf numFmtId="164" fontId="2" fillId="2" borderId="88" xfId="0" applyNumberFormat="1" applyFont="1" applyFill="1" applyBorder="1" applyAlignment="1">
      <alignment horizontal="center" vertical="center" wrapText="1"/>
    </xf>
    <xf numFmtId="0" fontId="2" fillId="2" borderId="89" xfId="0" applyFont="1" applyFill="1" applyBorder="1" applyAlignment="1">
      <alignment horizontal="left" vertical="center" wrapText="1" indent="1"/>
    </xf>
    <xf numFmtId="164" fontId="6" fillId="2" borderId="87" xfId="0" applyNumberFormat="1" applyFont="1" applyFill="1" applyBorder="1" applyAlignment="1">
      <alignment vertical="center" wrapText="1"/>
    </xf>
    <xf numFmtId="0" fontId="6" fillId="2" borderId="90" xfId="0" applyFont="1" applyFill="1" applyBorder="1" applyAlignment="1">
      <alignment horizontal="left" vertical="center" wrapText="1" indent="1"/>
    </xf>
    <xf numFmtId="164" fontId="6" fillId="2" borderId="91" xfId="0" applyNumberFormat="1" applyFont="1" applyFill="1" applyBorder="1" applyAlignment="1" applyProtection="1">
      <alignment vertical="center" wrapText="1"/>
      <protection locked="0"/>
    </xf>
    <xf numFmtId="0" fontId="6" fillId="2" borderId="92" xfId="0" applyFont="1" applyFill="1" applyBorder="1" applyAlignment="1">
      <alignment horizontal="left" vertical="center" wrapText="1" indent="1"/>
    </xf>
    <xf numFmtId="164" fontId="6" fillId="2" borderId="93" xfId="0" applyNumberFormat="1" applyFont="1" applyFill="1" applyBorder="1" applyAlignment="1" applyProtection="1">
      <alignment vertical="center" wrapText="1"/>
      <protection locked="0"/>
    </xf>
    <xf numFmtId="0" fontId="6" fillId="2" borderId="94" xfId="0" applyFont="1" applyFill="1" applyBorder="1" applyAlignment="1">
      <alignment horizontal="left" vertical="center" wrapText="1" indent="1"/>
    </xf>
    <xf numFmtId="164" fontId="6" fillId="2" borderId="95" xfId="0" applyNumberFormat="1" applyFont="1" applyFill="1" applyBorder="1" applyAlignment="1" applyProtection="1">
      <alignment vertical="center" wrapText="1"/>
      <protection locked="0"/>
    </xf>
    <xf numFmtId="164" fontId="6" fillId="2" borderId="96" xfId="0" applyNumberFormat="1" applyFont="1" applyFill="1" applyBorder="1" applyAlignment="1" applyProtection="1">
      <alignment vertical="center" wrapText="1"/>
      <protection locked="0"/>
    </xf>
    <xf numFmtId="0" fontId="6" fillId="2" borderId="97" xfId="0" applyFont="1" applyFill="1" applyBorder="1" applyAlignment="1">
      <alignment horizontal="left" vertical="center" wrapText="1" indent="1"/>
    </xf>
    <xf numFmtId="164" fontId="6" fillId="2" borderId="98" xfId="0" applyNumberFormat="1" applyFont="1" applyFill="1" applyBorder="1" applyAlignment="1" applyProtection="1">
      <alignment vertical="center" wrapText="1"/>
      <protection locked="0"/>
    </xf>
    <xf numFmtId="0" fontId="6" fillId="2" borderId="99" xfId="0" applyFont="1" applyFill="1" applyBorder="1" applyAlignment="1">
      <alignment horizontal="left" vertical="center" wrapText="1" indent="1"/>
    </xf>
    <xf numFmtId="164" fontId="6" fillId="2" borderId="100" xfId="0" applyNumberFormat="1" applyFont="1" applyFill="1" applyBorder="1" applyAlignment="1" applyProtection="1">
      <alignment vertical="center" wrapText="1"/>
      <protection locked="0"/>
    </xf>
    <xf numFmtId="164" fontId="6" fillId="2" borderId="72" xfId="0" applyNumberFormat="1" applyFont="1" applyFill="1" applyBorder="1" applyAlignment="1">
      <alignment vertical="center" wrapText="1"/>
    </xf>
    <xf numFmtId="0" fontId="6" fillId="2" borderId="71" xfId="0" applyFont="1" applyFill="1" applyBorder="1" applyAlignment="1">
      <alignment horizontal="left" vertical="center" wrapText="1" indent="1"/>
    </xf>
    <xf numFmtId="0" fontId="6" fillId="3" borderId="101" xfId="0" applyFont="1" applyFill="1" applyBorder="1" applyAlignment="1">
      <alignment horizontal="left" vertical="center" wrapText="1" indent="1"/>
    </xf>
    <xf numFmtId="0" fontId="6" fillId="3" borderId="97" xfId="0" applyFont="1" applyFill="1" applyBorder="1" applyAlignment="1">
      <alignment horizontal="left" vertical="center" wrapText="1" indent="1"/>
    </xf>
    <xf numFmtId="0" fontId="6" fillId="3" borderId="99" xfId="0" applyFont="1" applyFill="1" applyBorder="1" applyAlignment="1">
      <alignment horizontal="left" vertical="center" wrapText="1" indent="1"/>
    </xf>
    <xf numFmtId="0" fontId="6" fillId="2" borderId="69" xfId="0" applyFont="1" applyFill="1" applyBorder="1" applyAlignment="1">
      <alignment horizontal="left" vertical="center" wrapText="1" indent="1"/>
    </xf>
    <xf numFmtId="164" fontId="6" fillId="2" borderId="70" xfId="0" applyNumberFormat="1" applyFont="1" applyFill="1" applyBorder="1" applyAlignment="1">
      <alignment vertical="center"/>
    </xf>
    <xf numFmtId="0" fontId="2" fillId="2" borderId="102" xfId="0" applyFont="1" applyFill="1" applyBorder="1" applyAlignment="1">
      <alignment horizontal="left" vertical="center" wrapText="1" indent="1"/>
    </xf>
    <xf numFmtId="0" fontId="6" fillId="3" borderId="0" xfId="0" applyFont="1" applyFill="1" applyBorder="1" applyAlignment="1">
      <alignment vertical="center" wrapText="1"/>
    </xf>
    <xf numFmtId="0" fontId="2" fillId="2" borderId="103" xfId="0" applyFont="1" applyFill="1" applyBorder="1" applyAlignment="1">
      <alignment vertical="center" wrapText="1"/>
    </xf>
    <xf numFmtId="0" fontId="6" fillId="2" borderId="104" xfId="0" applyFont="1" applyFill="1" applyBorder="1" applyAlignment="1">
      <alignment horizontal="center" vertical="center" wrapText="1"/>
    </xf>
    <xf numFmtId="0" fontId="6" fillId="2" borderId="105" xfId="0" applyFont="1" applyFill="1" applyBorder="1" applyAlignment="1" applyProtection="1">
      <alignment vertical="center" wrapText="1"/>
    </xf>
    <xf numFmtId="0" fontId="6" fillId="0" borderId="97" xfId="0" applyFont="1" applyFill="1" applyBorder="1" applyAlignment="1" applyProtection="1">
      <alignment vertical="center"/>
      <protection locked="0"/>
    </xf>
    <xf numFmtId="0" fontId="6" fillId="0" borderId="106" xfId="0" applyFont="1" applyFill="1" applyBorder="1" applyAlignment="1" applyProtection="1">
      <alignment vertical="center"/>
      <protection locked="0"/>
    </xf>
    <xf numFmtId="0" fontId="38" fillId="0" borderId="107" xfId="0" applyFont="1" applyFill="1" applyBorder="1" applyAlignment="1" applyProtection="1">
      <alignment horizontal="center" vertical="center" wrapText="1"/>
      <protection locked="0"/>
    </xf>
    <xf numFmtId="0" fontId="38" fillId="0" borderId="108" xfId="0" applyFont="1" applyFill="1" applyBorder="1" applyAlignment="1" applyProtection="1">
      <alignment horizontal="center" vertical="center" wrapText="1"/>
      <protection locked="0"/>
    </xf>
    <xf numFmtId="0" fontId="6" fillId="0" borderId="109" xfId="0" applyFont="1" applyFill="1" applyBorder="1" applyAlignment="1" applyProtection="1">
      <alignment vertical="center"/>
      <protection locked="0"/>
    </xf>
    <xf numFmtId="0" fontId="38" fillId="0" borderId="27" xfId="0" applyFont="1" applyFill="1" applyBorder="1" applyAlignment="1" applyProtection="1">
      <alignment horizontal="center" vertical="center" wrapText="1"/>
      <protection locked="0"/>
    </xf>
    <xf numFmtId="0" fontId="38" fillId="0" borderId="91" xfId="0" applyFont="1" applyFill="1" applyBorder="1" applyAlignment="1" applyProtection="1">
      <alignment horizontal="center" vertical="center" wrapText="1"/>
      <protection locked="0"/>
    </xf>
    <xf numFmtId="0" fontId="38" fillId="0" borderId="37" xfId="0" applyFont="1" applyFill="1" applyBorder="1" applyAlignment="1" applyProtection="1">
      <alignment horizontal="center" vertical="center" wrapText="1"/>
      <protection locked="0"/>
    </xf>
    <xf numFmtId="0" fontId="38" fillId="0" borderId="93" xfId="0" applyFont="1" applyFill="1" applyBorder="1" applyAlignment="1" applyProtection="1">
      <alignment horizontal="center" vertical="center" wrapText="1"/>
      <protection locked="0"/>
    </xf>
    <xf numFmtId="0" fontId="8" fillId="2" borderId="78" xfId="0" applyFont="1" applyFill="1" applyBorder="1" applyAlignment="1">
      <alignment horizontal="center" vertical="center"/>
    </xf>
    <xf numFmtId="0" fontId="8" fillId="2" borderId="79" xfId="0" applyFont="1" applyFill="1" applyBorder="1" applyAlignment="1">
      <alignment horizontal="center" vertical="center"/>
    </xf>
    <xf numFmtId="0" fontId="2" fillId="2" borderId="69" xfId="0" applyFont="1" applyFill="1" applyBorder="1" applyAlignment="1">
      <alignment horizontal="left" vertical="center"/>
    </xf>
    <xf numFmtId="0" fontId="6" fillId="2" borderId="70" xfId="0" applyFont="1" applyFill="1" applyBorder="1" applyAlignment="1">
      <alignment vertical="center"/>
    </xf>
    <xf numFmtId="0" fontId="2" fillId="2" borderId="110" xfId="0" applyFont="1" applyFill="1" applyBorder="1" applyAlignment="1">
      <alignment vertical="center" wrapText="1"/>
    </xf>
    <xf numFmtId="0" fontId="11" fillId="2" borderId="111" xfId="0" applyFont="1" applyFill="1" applyBorder="1" applyAlignment="1">
      <alignment horizontal="center" vertical="center" wrapText="1"/>
    </xf>
    <xf numFmtId="9" fontId="2" fillId="0" borderId="112" xfId="9" applyFont="1" applyFill="1" applyBorder="1" applyAlignment="1">
      <alignment horizontal="center" vertical="center"/>
    </xf>
    <xf numFmtId="9" fontId="2" fillId="0" borderId="113" xfId="9" applyFont="1" applyFill="1" applyBorder="1" applyAlignment="1">
      <alignment horizontal="center" vertical="center"/>
    </xf>
    <xf numFmtId="9" fontId="2" fillId="0" borderId="114" xfId="9" applyFont="1" applyFill="1" applyBorder="1" applyAlignment="1">
      <alignment horizontal="center" vertical="center"/>
    </xf>
    <xf numFmtId="9" fontId="2" fillId="0" borderId="115" xfId="9" applyFont="1" applyFill="1" applyBorder="1" applyAlignment="1">
      <alignment horizontal="center" vertical="center"/>
    </xf>
    <xf numFmtId="0" fontId="6" fillId="2" borderId="69" xfId="0" applyFont="1" applyFill="1" applyBorder="1" applyAlignment="1">
      <alignment vertical="center"/>
    </xf>
    <xf numFmtId="0" fontId="2" fillId="2" borderId="116" xfId="0" applyFont="1" applyFill="1" applyBorder="1" applyAlignment="1">
      <alignment horizontal="center" vertical="center" wrapText="1"/>
    </xf>
    <xf numFmtId="0" fontId="2" fillId="0" borderId="81" xfId="0" applyFont="1" applyFill="1" applyBorder="1" applyAlignment="1">
      <alignment horizontal="right" vertical="center" wrapText="1"/>
    </xf>
    <xf numFmtId="3" fontId="2" fillId="0" borderId="81" xfId="0" applyNumberFormat="1" applyFont="1" applyFill="1" applyBorder="1" applyAlignment="1">
      <alignment horizontal="right" vertical="center" wrapText="1"/>
    </xf>
    <xf numFmtId="0" fontId="3" fillId="2" borderId="69" xfId="0" applyFont="1" applyFill="1" applyBorder="1" applyAlignment="1">
      <alignment vertical="center"/>
    </xf>
    <xf numFmtId="0" fontId="6" fillId="2" borderId="117" xfId="0" applyFont="1" applyFill="1" applyBorder="1" applyAlignment="1">
      <alignment vertical="center" wrapText="1"/>
    </xf>
    <xf numFmtId="0" fontId="7" fillId="5" borderId="24" xfId="0" applyFont="1" applyFill="1" applyBorder="1" applyAlignment="1">
      <alignment horizontal="center" vertical="center"/>
    </xf>
    <xf numFmtId="0" fontId="6" fillId="4" borderId="24" xfId="0" applyFont="1" applyFill="1" applyBorder="1" applyAlignment="1">
      <alignment vertical="center"/>
    </xf>
    <xf numFmtId="0" fontId="6" fillId="4" borderId="30" xfId="0" applyFont="1" applyFill="1" applyBorder="1" applyAlignment="1">
      <alignment vertical="center"/>
    </xf>
    <xf numFmtId="0" fontId="6" fillId="4" borderId="32" xfId="0" applyFont="1" applyFill="1" applyBorder="1" applyAlignment="1">
      <alignment vertical="center"/>
    </xf>
    <xf numFmtId="0" fontId="6" fillId="4" borderId="17" xfId="0" applyFont="1" applyFill="1" applyBorder="1" applyAlignment="1">
      <alignment vertical="center"/>
    </xf>
    <xf numFmtId="0" fontId="2" fillId="2" borderId="69" xfId="0" applyFont="1" applyFill="1" applyBorder="1" applyAlignment="1">
      <alignment vertical="center" wrapText="1"/>
    </xf>
    <xf numFmtId="0" fontId="2" fillId="2" borderId="72" xfId="0" applyFont="1" applyFill="1" applyBorder="1" applyAlignment="1">
      <alignment horizontal="center" vertical="center" wrapText="1"/>
    </xf>
    <xf numFmtId="0" fontId="2" fillId="0" borderId="70" xfId="0" applyFont="1" applyFill="1" applyBorder="1" applyAlignment="1">
      <alignment horizontal="right" vertical="center" wrapText="1"/>
    </xf>
    <xf numFmtId="0" fontId="2" fillId="0" borderId="72" xfId="0" applyFont="1" applyFill="1" applyBorder="1" applyAlignment="1">
      <alignment horizontal="right" vertical="center" wrapText="1"/>
    </xf>
    <xf numFmtId="0" fontId="2" fillId="0" borderId="79" xfId="0" applyFont="1" applyFill="1" applyBorder="1" applyAlignment="1">
      <alignment horizontal="right" vertical="center" wrapText="1"/>
    </xf>
    <xf numFmtId="0" fontId="6" fillId="2" borderId="69" xfId="0" applyFont="1" applyFill="1" applyBorder="1" applyAlignment="1">
      <alignment horizontal="justify" vertical="center"/>
    </xf>
    <xf numFmtId="0" fontId="2" fillId="2" borderId="118" xfId="0" applyFont="1" applyFill="1" applyBorder="1" applyAlignment="1">
      <alignment horizontal="center" vertical="center" wrapText="1"/>
    </xf>
    <xf numFmtId="0" fontId="6" fillId="0" borderId="119" xfId="0" applyFont="1" applyFill="1" applyBorder="1" applyAlignment="1" applyProtection="1">
      <alignment vertical="center" wrapText="1"/>
      <protection locked="0"/>
    </xf>
    <xf numFmtId="0" fontId="6" fillId="0" borderId="120" xfId="0" applyFont="1" applyFill="1" applyBorder="1" applyAlignment="1" applyProtection="1">
      <alignment vertical="center" wrapText="1"/>
      <protection locked="0"/>
    </xf>
    <xf numFmtId="0" fontId="35" fillId="0" borderId="0" xfId="5" applyFont="1" applyAlignment="1">
      <alignment horizontal="left" vertical="center" wrapText="1"/>
    </xf>
    <xf numFmtId="0" fontId="34" fillId="2" borderId="121" xfId="0" applyFont="1" applyFill="1" applyBorder="1" applyAlignment="1">
      <alignment vertical="center" wrapText="1"/>
    </xf>
    <xf numFmtId="0" fontId="34" fillId="2" borderId="122" xfId="0" applyFont="1" applyFill="1" applyBorder="1" applyAlignment="1">
      <alignment vertical="center" wrapText="1"/>
    </xf>
    <xf numFmtId="0" fontId="34" fillId="2" borderId="41" xfId="0" applyFont="1" applyFill="1" applyBorder="1" applyAlignment="1">
      <alignment horizontal="center" vertical="center" wrapText="1"/>
    </xf>
    <xf numFmtId="3" fontId="16" fillId="2" borderId="1" xfId="0" applyNumberFormat="1" applyFont="1" applyFill="1" applyBorder="1" applyAlignment="1">
      <alignment vertical="center" wrapText="1"/>
    </xf>
    <xf numFmtId="3" fontId="16" fillId="0" borderId="123" xfId="0" applyNumberFormat="1" applyFont="1" applyFill="1" applyBorder="1" applyAlignment="1" applyProtection="1">
      <alignment horizontal="right" vertical="center" wrapText="1"/>
    </xf>
    <xf numFmtId="0" fontId="55" fillId="2" borderId="1" xfId="0" applyFont="1" applyFill="1" applyBorder="1" applyAlignment="1">
      <alignment horizontal="left" vertical="center" wrapText="1"/>
    </xf>
    <xf numFmtId="3" fontId="16" fillId="0" borderId="124" xfId="0" applyNumberFormat="1" applyFont="1" applyFill="1" applyBorder="1" applyAlignment="1">
      <alignment horizontal="right" vertical="center" wrapText="1"/>
    </xf>
    <xf numFmtId="3" fontId="16" fillId="0" borderId="125" xfId="0" applyNumberFormat="1" applyFont="1" applyFill="1" applyBorder="1" applyAlignment="1">
      <alignment vertical="center" wrapText="1"/>
    </xf>
    <xf numFmtId="3" fontId="16" fillId="0" borderId="126" xfId="0" applyNumberFormat="1" applyFont="1" applyFill="1" applyBorder="1" applyAlignment="1">
      <alignment horizontal="right" vertical="center" wrapText="1"/>
    </xf>
    <xf numFmtId="0" fontId="34" fillId="2" borderId="12" xfId="0" applyFont="1" applyFill="1" applyBorder="1" applyAlignment="1">
      <alignment vertical="center"/>
    </xf>
    <xf numFmtId="0" fontId="34" fillId="2" borderId="13" xfId="0" applyFont="1" applyFill="1" applyBorder="1" applyAlignment="1">
      <alignment horizontal="left" vertical="center" wrapText="1"/>
    </xf>
    <xf numFmtId="0" fontId="16" fillId="0" borderId="0" xfId="0" applyFont="1" applyFill="1" applyAlignment="1">
      <alignment vertical="center"/>
    </xf>
    <xf numFmtId="0" fontId="6" fillId="0" borderId="0" xfId="0" applyFont="1" applyFill="1" applyAlignment="1">
      <alignment vertical="center"/>
    </xf>
    <xf numFmtId="164" fontId="6" fillId="0" borderId="0" xfId="0" applyNumberFormat="1" applyFont="1" applyFill="1" applyAlignment="1">
      <alignment horizontal="right" vertical="center"/>
    </xf>
    <xf numFmtId="1" fontId="6" fillId="0" borderId="0" xfId="0" applyNumberFormat="1" applyFont="1" applyFill="1" applyAlignment="1">
      <alignment horizontal="right" vertical="center"/>
    </xf>
    <xf numFmtId="1" fontId="6" fillId="0" borderId="0" xfId="0" applyNumberFormat="1" applyFont="1" applyFill="1" applyAlignment="1">
      <alignment vertical="center"/>
    </xf>
    <xf numFmtId="164" fontId="12" fillId="0" borderId="0" xfId="0" applyNumberFormat="1" applyFont="1" applyFill="1" applyAlignment="1">
      <alignment horizontal="right" vertical="center"/>
    </xf>
    <xf numFmtId="1" fontId="12" fillId="0" borderId="0" xfId="0" applyNumberFormat="1" applyFont="1" applyFill="1" applyAlignment="1">
      <alignment horizontal="right" vertical="center"/>
    </xf>
    <xf numFmtId="1" fontId="9" fillId="0" borderId="0" xfId="0" applyNumberFormat="1" applyFont="1" applyFill="1" applyAlignment="1">
      <alignment vertical="center"/>
    </xf>
    <xf numFmtId="0" fontId="22" fillId="0" borderId="0" xfId="0" applyFont="1" applyFill="1" applyAlignment="1">
      <alignment vertical="center"/>
    </xf>
    <xf numFmtId="1" fontId="22" fillId="0" borderId="0" xfId="0" applyNumberFormat="1" applyFont="1" applyFill="1" applyAlignment="1">
      <alignment horizontal="right" vertical="center"/>
    </xf>
    <xf numFmtId="1" fontId="22" fillId="0" borderId="0" xfId="0" applyNumberFormat="1" applyFont="1" applyFill="1" applyAlignment="1">
      <alignment vertical="center"/>
    </xf>
    <xf numFmtId="0" fontId="10" fillId="2" borderId="43" xfId="0" applyFont="1" applyFill="1" applyBorder="1" applyAlignment="1">
      <alignment horizontal="left" vertical="center" wrapText="1"/>
    </xf>
    <xf numFmtId="0" fontId="16" fillId="2" borderId="24" xfId="0" applyFont="1" applyFill="1" applyBorder="1" applyAlignment="1">
      <alignment vertical="center"/>
    </xf>
    <xf numFmtId="0" fontId="34" fillId="2" borderId="28" xfId="0" applyFont="1" applyFill="1" applyBorder="1" applyAlignment="1">
      <alignment horizontal="center" vertical="center" wrapText="1"/>
    </xf>
    <xf numFmtId="0" fontId="34" fillId="2" borderId="50" xfId="0" applyFont="1" applyFill="1" applyBorder="1" applyAlignment="1">
      <alignment horizontal="center" vertical="center" wrapText="1"/>
    </xf>
    <xf numFmtId="3" fontId="16" fillId="0" borderId="127" xfId="0" applyNumberFormat="1" applyFont="1" applyFill="1" applyBorder="1" applyAlignment="1" applyProtection="1">
      <alignment horizontal="right" vertical="center" wrapText="1"/>
    </xf>
    <xf numFmtId="3" fontId="16" fillId="0" borderId="128" xfId="0" applyNumberFormat="1" applyFont="1" applyFill="1" applyBorder="1" applyAlignment="1">
      <alignment horizontal="right" vertical="center" wrapText="1"/>
    </xf>
    <xf numFmtId="3" fontId="16" fillId="0" borderId="129" xfId="0" applyNumberFormat="1" applyFont="1" applyFill="1" applyBorder="1" applyAlignment="1">
      <alignment horizontal="right" vertical="center" wrapText="1"/>
    </xf>
    <xf numFmtId="3" fontId="16" fillId="0" borderId="40" xfId="0" applyNumberFormat="1" applyFont="1" applyFill="1" applyBorder="1" applyAlignment="1">
      <alignment horizontal="right" vertical="center" wrapText="1"/>
    </xf>
    <xf numFmtId="3" fontId="16" fillId="0" borderId="50" xfId="0" applyNumberFormat="1" applyFont="1" applyFill="1" applyBorder="1" applyAlignment="1">
      <alignment horizontal="right" vertical="center" wrapText="1"/>
    </xf>
    <xf numFmtId="0" fontId="6" fillId="2" borderId="130" xfId="0" applyFont="1" applyFill="1" applyBorder="1" applyAlignment="1">
      <alignment horizontal="left" vertical="center" wrapText="1" indent="1"/>
    </xf>
    <xf numFmtId="0" fontId="6" fillId="2" borderId="80" xfId="0" applyFont="1" applyFill="1" applyBorder="1" applyAlignment="1">
      <alignment horizontal="left" vertical="center" wrapText="1" indent="1"/>
    </xf>
    <xf numFmtId="0" fontId="2" fillId="2" borderId="131" xfId="0" applyFont="1" applyFill="1" applyBorder="1" applyAlignment="1">
      <alignment horizontal="left" vertical="center" wrapText="1" indent="1"/>
    </xf>
    <xf numFmtId="0" fontId="2" fillId="2" borderId="69" xfId="0" applyFont="1" applyFill="1" applyBorder="1" applyAlignment="1">
      <alignment horizontal="left" vertical="center" indent="1"/>
    </xf>
    <xf numFmtId="0" fontId="6" fillId="2" borderId="0" xfId="0" applyFont="1" applyFill="1" applyBorder="1" applyAlignment="1">
      <alignment horizontal="left" vertical="center" indent="1"/>
    </xf>
    <xf numFmtId="0" fontId="5" fillId="2" borderId="0" xfId="0" applyFont="1" applyFill="1" applyBorder="1" applyAlignment="1">
      <alignment horizontal="left" vertical="center" indent="1"/>
    </xf>
    <xf numFmtId="0" fontId="6" fillId="2" borderId="70" xfId="0" applyFont="1" applyFill="1" applyBorder="1" applyAlignment="1">
      <alignment horizontal="left" vertical="center" indent="1"/>
    </xf>
    <xf numFmtId="0" fontId="2" fillId="2" borderId="132" xfId="0" applyFont="1" applyFill="1" applyBorder="1" applyAlignment="1">
      <alignment horizontal="left" vertical="center" wrapText="1" indent="1"/>
    </xf>
    <xf numFmtId="0" fontId="2" fillId="2" borderId="86" xfId="0" applyFont="1" applyFill="1" applyBorder="1" applyAlignment="1">
      <alignment horizontal="left" vertical="center" indent="1"/>
    </xf>
    <xf numFmtId="0" fontId="6" fillId="2" borderId="31" xfId="0" applyFont="1" applyFill="1" applyBorder="1" applyAlignment="1">
      <alignment horizontal="left" vertical="center" indent="1"/>
    </xf>
    <xf numFmtId="0" fontId="5" fillId="2" borderId="31" xfId="0" applyFont="1" applyFill="1" applyBorder="1" applyAlignment="1">
      <alignment horizontal="left" vertical="center" indent="1"/>
    </xf>
    <xf numFmtId="0" fontId="6" fillId="2" borderId="87" xfId="0" applyFont="1" applyFill="1" applyBorder="1" applyAlignment="1">
      <alignment horizontal="left" vertical="center" indent="1"/>
    </xf>
    <xf numFmtId="0" fontId="2" fillId="2" borderId="110" xfId="0" applyFont="1" applyFill="1" applyBorder="1" applyAlignment="1">
      <alignment horizontal="left" vertical="center" wrapText="1" indent="1"/>
    </xf>
    <xf numFmtId="0" fontId="13" fillId="2" borderId="71" xfId="0" applyFont="1" applyFill="1" applyBorder="1" applyAlignment="1">
      <alignment horizontal="left" vertical="center" indent="1"/>
    </xf>
    <xf numFmtId="0" fontId="2" fillId="2" borderId="120" xfId="0" applyFont="1" applyFill="1" applyBorder="1" applyAlignment="1">
      <alignment horizontal="left" vertical="center" wrapText="1" indent="1"/>
    </xf>
    <xf numFmtId="0" fontId="2" fillId="2" borderId="119" xfId="0" applyFont="1" applyFill="1" applyBorder="1" applyAlignment="1">
      <alignment horizontal="left" vertical="center" wrapText="1" indent="1"/>
    </xf>
    <xf numFmtId="3" fontId="16" fillId="0" borderId="20" xfId="0" applyNumberFormat="1" applyFont="1" applyFill="1" applyBorder="1" applyAlignment="1">
      <alignment horizontal="right" vertical="center" wrapText="1"/>
    </xf>
    <xf numFmtId="3" fontId="6" fillId="0" borderId="133" xfId="0" applyNumberFormat="1" applyFont="1" applyFill="1" applyBorder="1" applyAlignment="1">
      <alignment horizontal="right" vertical="center" wrapText="1"/>
    </xf>
    <xf numFmtId="3" fontId="6" fillId="0" borderId="58" xfId="0" applyNumberFormat="1" applyFont="1" applyFill="1" applyBorder="1" applyAlignment="1">
      <alignment horizontal="right" vertical="center" wrapText="1"/>
    </xf>
    <xf numFmtId="3" fontId="6" fillId="2" borderId="64" xfId="0" applyNumberFormat="1" applyFont="1" applyFill="1" applyBorder="1" applyAlignment="1">
      <alignment vertical="center" wrapText="1"/>
    </xf>
    <xf numFmtId="3" fontId="6" fillId="2" borderId="65" xfId="0" applyNumberFormat="1" applyFont="1" applyFill="1" applyBorder="1" applyAlignment="1">
      <alignment vertical="center" wrapText="1"/>
    </xf>
    <xf numFmtId="3" fontId="6" fillId="2" borderId="134" xfId="0" applyNumberFormat="1" applyFont="1" applyFill="1" applyBorder="1" applyAlignment="1">
      <alignment vertical="center" wrapText="1"/>
    </xf>
    <xf numFmtId="3" fontId="16" fillId="2" borderId="2" xfId="0" applyNumberFormat="1" applyFont="1" applyFill="1" applyBorder="1" applyAlignment="1">
      <alignment vertical="center" wrapText="1"/>
    </xf>
    <xf numFmtId="3" fontId="6" fillId="0" borderId="135" xfId="0" applyNumberFormat="1" applyFont="1" applyFill="1" applyBorder="1" applyAlignment="1" applyProtection="1">
      <alignment horizontal="right" vertical="center" wrapText="1"/>
      <protection locked="0"/>
    </xf>
    <xf numFmtId="3" fontId="6" fillId="0" borderId="136" xfId="0" applyNumberFormat="1" applyFont="1" applyFill="1" applyBorder="1" applyAlignment="1" applyProtection="1">
      <alignment horizontal="right" vertical="center" wrapText="1"/>
      <protection locked="0"/>
    </xf>
    <xf numFmtId="0" fontId="22" fillId="0" borderId="0" xfId="0" applyFont="1" applyFill="1" applyAlignment="1">
      <alignment vertical="center" wrapText="1"/>
    </xf>
    <xf numFmtId="0" fontId="44" fillId="2" borderId="12" xfId="0" applyFont="1" applyFill="1" applyBorder="1" applyAlignment="1">
      <alignment vertical="center" textRotation="90"/>
    </xf>
    <xf numFmtId="0" fontId="44" fillId="2" borderId="13" xfId="0" applyFont="1" applyFill="1" applyBorder="1" applyAlignment="1">
      <alignment vertical="center" textRotation="90"/>
    </xf>
    <xf numFmtId="0" fontId="6" fillId="4" borderId="30" xfId="0" applyFont="1" applyFill="1" applyBorder="1" applyAlignment="1">
      <alignment vertical="top" wrapText="1"/>
    </xf>
    <xf numFmtId="0" fontId="6" fillId="4" borderId="17" xfId="0" applyFont="1" applyFill="1" applyBorder="1" applyAlignment="1">
      <alignment vertical="top" wrapText="1"/>
    </xf>
    <xf numFmtId="3" fontId="16" fillId="0" borderId="40" xfId="0" applyNumberFormat="1" applyFont="1" applyFill="1" applyBorder="1" applyAlignment="1" applyProtection="1">
      <alignment horizontal="right" vertical="center" wrapText="1"/>
      <protection locked="0"/>
    </xf>
    <xf numFmtId="0" fontId="6" fillId="2" borderId="65" xfId="0" applyFont="1" applyFill="1" applyBorder="1" applyAlignment="1">
      <alignment horizontal="left" vertical="center" wrapText="1"/>
    </xf>
    <xf numFmtId="0" fontId="16" fillId="2" borderId="2" xfId="0" applyFont="1" applyFill="1" applyBorder="1" applyAlignment="1">
      <alignment vertical="center"/>
    </xf>
    <xf numFmtId="0" fontId="16" fillId="2" borderId="32" xfId="0" applyFont="1" applyFill="1" applyBorder="1" applyAlignment="1">
      <alignment vertical="center"/>
    </xf>
    <xf numFmtId="0" fontId="2" fillId="2" borderId="0" xfId="0" applyFont="1" applyFill="1" applyAlignment="1">
      <alignment vertical="center" wrapText="1"/>
    </xf>
    <xf numFmtId="0" fontId="6" fillId="2" borderId="0" xfId="0" applyFont="1" applyFill="1" applyAlignment="1">
      <alignment vertical="center" wrapText="1"/>
    </xf>
    <xf numFmtId="0" fontId="2" fillId="2" borderId="0" xfId="0" applyFont="1" applyFill="1" applyAlignment="1">
      <alignment horizontal="center" vertical="center"/>
    </xf>
    <xf numFmtId="0" fontId="2" fillId="2" borderId="37" xfId="0" applyFont="1" applyFill="1" applyBorder="1" applyAlignment="1">
      <alignment vertical="center" wrapText="1"/>
    </xf>
    <xf numFmtId="0" fontId="6" fillId="2" borderId="37" xfId="0" applyFont="1" applyFill="1" applyBorder="1" applyAlignment="1">
      <alignment vertical="center" wrapText="1"/>
    </xf>
    <xf numFmtId="0" fontId="16" fillId="2" borderId="37" xfId="0" applyFont="1" applyFill="1" applyBorder="1" applyAlignment="1">
      <alignment vertical="center" wrapText="1"/>
    </xf>
    <xf numFmtId="0" fontId="16" fillId="2" borderId="40" xfId="0" applyFont="1" applyFill="1" applyBorder="1" applyAlignment="1">
      <alignment vertical="center" wrapText="1"/>
    </xf>
    <xf numFmtId="0" fontId="34" fillId="6" borderId="37" xfId="0" applyFont="1" applyFill="1" applyBorder="1" applyAlignment="1">
      <alignment vertical="center" wrapText="1"/>
    </xf>
    <xf numFmtId="0" fontId="16" fillId="6" borderId="37" xfId="0" applyFont="1" applyFill="1" applyBorder="1" applyAlignment="1">
      <alignment vertical="center" wrapText="1"/>
    </xf>
    <xf numFmtId="0" fontId="16" fillId="2" borderId="37" xfId="0" quotePrefix="1" applyFont="1" applyFill="1" applyBorder="1" applyAlignment="1">
      <alignment vertical="center" wrapText="1"/>
    </xf>
    <xf numFmtId="0" fontId="2" fillId="2" borderId="8" xfId="0" applyFont="1" applyFill="1" applyBorder="1" applyAlignment="1">
      <alignment horizontal="center" vertical="center"/>
    </xf>
    <xf numFmtId="0" fontId="2" fillId="2" borderId="39" xfId="0" applyFont="1" applyFill="1" applyBorder="1" applyAlignment="1">
      <alignment horizontal="center" vertical="center"/>
    </xf>
    <xf numFmtId="0" fontId="16" fillId="2" borderId="40" xfId="0" quotePrefix="1" applyFont="1" applyFill="1" applyBorder="1" applyAlignment="1">
      <alignment vertical="center" wrapText="1"/>
    </xf>
    <xf numFmtId="0" fontId="6" fillId="6" borderId="40" xfId="0" applyFont="1" applyFill="1" applyBorder="1" applyAlignment="1">
      <alignment vertical="center" wrapText="1"/>
    </xf>
    <xf numFmtId="0" fontId="2" fillId="2" borderId="41" xfId="0" applyFont="1" applyFill="1" applyBorder="1" applyAlignment="1">
      <alignment horizontal="center" vertical="center"/>
    </xf>
    <xf numFmtId="0" fontId="16" fillId="6" borderId="36" xfId="0" applyFont="1" applyFill="1" applyBorder="1" applyAlignment="1">
      <alignment vertical="center" wrapText="1"/>
    </xf>
    <xf numFmtId="0" fontId="16" fillId="2" borderId="36" xfId="0" quotePrefix="1" applyFont="1" applyFill="1" applyBorder="1" applyAlignment="1">
      <alignment vertical="center" wrapText="1"/>
    </xf>
    <xf numFmtId="0" fontId="16" fillId="2" borderId="50" xfId="0" quotePrefix="1" applyFont="1" applyFill="1" applyBorder="1" applyAlignment="1">
      <alignment vertical="center" wrapText="1"/>
    </xf>
    <xf numFmtId="0" fontId="34" fillId="6" borderId="40" xfId="0" applyFont="1" applyFill="1" applyBorder="1" applyAlignment="1">
      <alignment vertical="center" wrapText="1"/>
    </xf>
    <xf numFmtId="0" fontId="22" fillId="2" borderId="37"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22" fillId="0" borderId="0" xfId="0" applyFont="1" applyFill="1" applyAlignment="1">
      <alignment horizontal="center" vertical="center"/>
    </xf>
    <xf numFmtId="0" fontId="34" fillId="2" borderId="1" xfId="0" applyFont="1" applyFill="1" applyBorder="1" applyAlignment="1">
      <alignment horizontal="left" vertical="center" wrapText="1"/>
    </xf>
    <xf numFmtId="0" fontId="2" fillId="0" borderId="137" xfId="0" applyFont="1" applyFill="1" applyBorder="1" applyAlignment="1" applyProtection="1">
      <alignment horizontal="justify" vertical="center" wrapText="1"/>
      <protection locked="0"/>
    </xf>
    <xf numFmtId="0" fontId="6" fillId="0" borderId="34" xfId="0" applyFont="1" applyFill="1" applyBorder="1" applyAlignment="1" applyProtection="1">
      <alignment horizontal="justify" vertical="center" wrapText="1"/>
      <protection locked="0"/>
    </xf>
    <xf numFmtId="0" fontId="2" fillId="0" borderId="138" xfId="0" applyFont="1" applyFill="1" applyBorder="1" applyAlignment="1" applyProtection="1">
      <alignment horizontal="justify" vertical="center" wrapText="1"/>
      <protection locked="0"/>
    </xf>
    <xf numFmtId="3" fontId="6" fillId="0" borderId="61" xfId="0" applyNumberFormat="1" applyFont="1" applyFill="1" applyBorder="1" applyAlignment="1" applyProtection="1">
      <alignment horizontal="right" vertical="center" wrapText="1"/>
      <protection locked="0"/>
    </xf>
    <xf numFmtId="3" fontId="6" fillId="0" borderId="61" xfId="0" applyNumberFormat="1" applyFont="1" applyFill="1" applyBorder="1" applyAlignment="1">
      <alignment horizontal="right" vertical="center" wrapText="1"/>
    </xf>
    <xf numFmtId="3" fontId="2" fillId="0" borderId="61" xfId="0" applyNumberFormat="1" applyFont="1" applyFill="1" applyBorder="1" applyAlignment="1">
      <alignment horizontal="right" vertical="center" wrapText="1"/>
    </xf>
    <xf numFmtId="3" fontId="2" fillId="0" borderId="7" xfId="0" applyNumberFormat="1" applyFont="1" applyFill="1" applyBorder="1" applyAlignment="1">
      <alignment horizontal="right" vertical="center" wrapText="1"/>
    </xf>
    <xf numFmtId="3" fontId="6" fillId="0" borderId="49" xfId="0" applyNumberFormat="1" applyFont="1" applyFill="1" applyBorder="1" applyAlignment="1" applyProtection="1">
      <alignment horizontal="right" vertical="center" wrapText="1"/>
      <protection locked="0"/>
    </xf>
    <xf numFmtId="3" fontId="6" fillId="0" borderId="139" xfId="0" applyNumberFormat="1" applyFont="1" applyFill="1" applyBorder="1" applyAlignment="1" applyProtection="1">
      <alignment horizontal="right" vertical="center" wrapText="1"/>
      <protection locked="0"/>
    </xf>
    <xf numFmtId="3" fontId="6" fillId="0" borderId="0" xfId="0" applyNumberFormat="1" applyFont="1" applyFill="1" applyBorder="1" applyAlignment="1" applyProtection="1">
      <alignment horizontal="right" vertical="center" wrapText="1"/>
      <protection locked="0"/>
    </xf>
    <xf numFmtId="3" fontId="6" fillId="0" borderId="22" xfId="0" applyNumberFormat="1" applyFont="1" applyFill="1" applyBorder="1" applyAlignment="1" applyProtection="1">
      <alignment horizontal="right" vertical="center" wrapText="1"/>
      <protection locked="0"/>
    </xf>
    <xf numFmtId="3" fontId="6" fillId="0" borderId="15" xfId="0" applyNumberFormat="1" applyFont="1" applyFill="1" applyBorder="1" applyAlignment="1">
      <alignment horizontal="right" vertical="center" wrapText="1"/>
    </xf>
    <xf numFmtId="3" fontId="6" fillId="0" borderId="15" xfId="0" applyNumberFormat="1" applyFont="1" applyFill="1" applyBorder="1" applyAlignment="1" applyProtection="1">
      <alignment horizontal="right" vertical="center" wrapText="1"/>
      <protection locked="0"/>
    </xf>
    <xf numFmtId="3" fontId="2" fillId="0" borderId="15" xfId="0" applyNumberFormat="1" applyFont="1" applyFill="1" applyBorder="1" applyAlignment="1">
      <alignment horizontal="right" vertical="center" wrapText="1"/>
    </xf>
    <xf numFmtId="3" fontId="6" fillId="7" borderId="28" xfId="0" applyNumberFormat="1" applyFont="1" applyFill="1" applyBorder="1" applyAlignment="1">
      <alignment horizontal="left" vertical="center" wrapText="1"/>
    </xf>
    <xf numFmtId="3" fontId="16" fillId="0" borderId="62" xfId="0" applyNumberFormat="1" applyFont="1" applyFill="1" applyBorder="1" applyAlignment="1">
      <alignment horizontal="right" vertical="center" wrapText="1"/>
    </xf>
    <xf numFmtId="0" fontId="6" fillId="2" borderId="61"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164" fontId="6" fillId="0" borderId="37" xfId="0" applyNumberFormat="1" applyFont="1" applyFill="1" applyBorder="1" applyAlignment="1" applyProtection="1">
      <alignment horizontal="center" vertical="center" wrapText="1"/>
      <protection locked="0"/>
    </xf>
    <xf numFmtId="164" fontId="6" fillId="0" borderId="40" xfId="0" applyNumberFormat="1" applyFont="1" applyFill="1" applyBorder="1" applyAlignment="1" applyProtection="1">
      <alignment horizontal="center" vertical="center" wrapText="1"/>
      <protection locked="0"/>
    </xf>
    <xf numFmtId="164" fontId="6" fillId="0" borderId="36" xfId="0" applyNumberFormat="1" applyFont="1" applyFill="1" applyBorder="1" applyAlignment="1" applyProtection="1">
      <alignment horizontal="center" vertical="center" wrapText="1"/>
      <protection locked="0"/>
    </xf>
    <xf numFmtId="164" fontId="6" fillId="0" borderId="50" xfId="0" applyNumberFormat="1" applyFont="1" applyFill="1" applyBorder="1" applyAlignment="1" applyProtection="1">
      <alignment horizontal="center" vertical="center" wrapText="1"/>
      <protection locked="0"/>
    </xf>
    <xf numFmtId="164" fontId="6" fillId="0" borderId="35" xfId="0" applyNumberFormat="1" applyFont="1" applyFill="1" applyBorder="1" applyAlignment="1" applyProtection="1">
      <alignment horizontal="center" vertical="center" wrapText="1"/>
      <protection locked="0"/>
    </xf>
    <xf numFmtId="164" fontId="6" fillId="0" borderId="17" xfId="0" applyNumberFormat="1" applyFont="1" applyFill="1" applyBorder="1" applyAlignment="1" applyProtection="1">
      <alignment horizontal="center" vertical="center" wrapText="1"/>
      <protection locked="0"/>
    </xf>
    <xf numFmtId="0" fontId="2" fillId="7" borderId="81" xfId="0" applyFont="1" applyFill="1" applyBorder="1" applyAlignment="1">
      <alignment horizontal="right" vertical="center" wrapText="1"/>
    </xf>
    <xf numFmtId="0" fontId="2" fillId="2" borderId="12" xfId="0" applyFont="1" applyFill="1" applyBorder="1" applyAlignment="1">
      <alignment horizontal="left" vertical="center" wrapText="1"/>
    </xf>
    <xf numFmtId="3" fontId="16" fillId="2" borderId="65" xfId="0" applyNumberFormat="1" applyFont="1" applyFill="1" applyBorder="1" applyAlignment="1">
      <alignment vertical="center" wrapText="1"/>
    </xf>
    <xf numFmtId="3" fontId="16" fillId="0" borderId="39" xfId="0" applyNumberFormat="1" applyFont="1" applyFill="1" applyBorder="1" applyAlignment="1" applyProtection="1">
      <alignment horizontal="right" vertical="center" wrapText="1"/>
      <protection locked="0"/>
    </xf>
    <xf numFmtId="3" fontId="34" fillId="2" borderId="60" xfId="0" applyNumberFormat="1" applyFont="1" applyFill="1" applyBorder="1" applyAlignment="1">
      <alignment vertical="center" wrapText="1"/>
    </xf>
    <xf numFmtId="3" fontId="55" fillId="2" borderId="12" xfId="0" applyNumberFormat="1" applyFont="1" applyFill="1" applyBorder="1" applyAlignment="1">
      <alignment vertical="center" wrapText="1"/>
    </xf>
    <xf numFmtId="3" fontId="6" fillId="7" borderId="121" xfId="0" applyNumberFormat="1" applyFont="1" applyFill="1" applyBorder="1" applyAlignment="1">
      <alignment horizontal="left" vertical="center" wrapText="1"/>
    </xf>
    <xf numFmtId="3" fontId="6" fillId="2" borderId="65" xfId="0" applyNumberFormat="1" applyFont="1" applyFill="1" applyBorder="1" applyAlignment="1">
      <alignment horizontal="left" vertical="center" wrapText="1" indent="4"/>
    </xf>
    <xf numFmtId="3" fontId="6" fillId="7" borderId="65" xfId="0" applyNumberFormat="1" applyFont="1" applyFill="1" applyBorder="1" applyAlignment="1">
      <alignment horizontal="left" vertical="center" wrapText="1"/>
    </xf>
    <xf numFmtId="3" fontId="6" fillId="2" borderId="65" xfId="0" applyNumberFormat="1" applyFont="1" applyFill="1" applyBorder="1" applyAlignment="1">
      <alignment horizontal="left" vertical="center" wrapText="1"/>
    </xf>
    <xf numFmtId="3" fontId="2" fillId="7" borderId="65" xfId="0" applyNumberFormat="1" applyFont="1" applyFill="1" applyBorder="1" applyAlignment="1">
      <alignment horizontal="left" vertical="center" wrapText="1"/>
    </xf>
    <xf numFmtId="3" fontId="6" fillId="2" borderId="122" xfId="0" applyNumberFormat="1" applyFont="1" applyFill="1" applyBorder="1" applyAlignment="1">
      <alignment horizontal="left" vertical="center" wrapText="1" indent="4"/>
    </xf>
    <xf numFmtId="3" fontId="34" fillId="2" borderId="12" xfId="0" applyNumberFormat="1" applyFont="1" applyFill="1" applyBorder="1" applyAlignment="1">
      <alignment vertical="center" wrapText="1"/>
    </xf>
    <xf numFmtId="3" fontId="16" fillId="2" borderId="13" xfId="0" applyNumberFormat="1" applyFont="1" applyFill="1" applyBorder="1" applyAlignment="1">
      <alignment vertical="center" wrapText="1"/>
    </xf>
    <xf numFmtId="3" fontId="55" fillId="2" borderId="1" xfId="0" applyNumberFormat="1" applyFont="1" applyFill="1" applyBorder="1" applyAlignment="1">
      <alignment vertical="center" wrapText="1"/>
    </xf>
    <xf numFmtId="3" fontId="56" fillId="2" borderId="1" xfId="0" applyNumberFormat="1" applyFont="1" applyFill="1" applyBorder="1" applyAlignment="1">
      <alignment vertical="center" wrapText="1"/>
    </xf>
    <xf numFmtId="3" fontId="34" fillId="2" borderId="13" xfId="0" applyNumberFormat="1" applyFont="1" applyFill="1" applyBorder="1" applyAlignment="1">
      <alignment vertical="center" wrapText="1"/>
    </xf>
    <xf numFmtId="0" fontId="56" fillId="2" borderId="12" xfId="0" applyFont="1" applyFill="1" applyBorder="1" applyAlignment="1">
      <alignment horizontal="left" vertical="center"/>
    </xf>
    <xf numFmtId="3" fontId="16" fillId="0" borderId="123" xfId="0" applyNumberFormat="1" applyFont="1" applyFill="1" applyBorder="1" applyAlignment="1">
      <alignment horizontal="right" vertical="center" wrapText="1"/>
    </xf>
    <xf numFmtId="3" fontId="16" fillId="0" borderId="140" xfId="0" applyNumberFormat="1" applyFont="1" applyFill="1" applyBorder="1" applyAlignment="1">
      <alignment horizontal="right" vertical="center" wrapText="1"/>
    </xf>
    <xf numFmtId="3" fontId="16" fillId="0" borderId="141" xfId="0" applyNumberFormat="1" applyFont="1" applyFill="1" applyBorder="1" applyAlignment="1">
      <alignment horizontal="right" vertical="center" wrapText="1"/>
    </xf>
    <xf numFmtId="3" fontId="16" fillId="0" borderId="32" xfId="0" applyNumberFormat="1" applyFont="1" applyFill="1" applyBorder="1" applyAlignment="1">
      <alignment horizontal="right" vertical="center" wrapText="1"/>
    </xf>
    <xf numFmtId="3" fontId="16" fillId="0" borderId="8" xfId="0" applyNumberFormat="1" applyFont="1" applyFill="1" applyBorder="1" applyAlignment="1">
      <alignment horizontal="right" vertical="center" wrapText="1"/>
    </xf>
    <xf numFmtId="3" fontId="16" fillId="0" borderId="47" xfId="0" applyNumberFormat="1" applyFont="1" applyFill="1" applyBorder="1" applyAlignment="1">
      <alignment horizontal="right" vertical="center" wrapText="1"/>
    </xf>
    <xf numFmtId="3" fontId="16" fillId="0" borderId="39" xfId="0" applyNumberFormat="1" applyFont="1" applyFill="1" applyBorder="1" applyAlignment="1">
      <alignment horizontal="right" vertical="center" wrapText="1"/>
    </xf>
    <xf numFmtId="3" fontId="16" fillId="0" borderId="58" xfId="0" applyNumberFormat="1" applyFont="1" applyFill="1" applyBorder="1" applyAlignment="1">
      <alignment horizontal="right" vertical="center" wrapText="1"/>
    </xf>
    <xf numFmtId="3" fontId="16" fillId="0" borderId="51" xfId="0" applyNumberFormat="1" applyFont="1" applyFill="1" applyBorder="1" applyAlignment="1">
      <alignment horizontal="right" vertical="center" wrapText="1"/>
    </xf>
    <xf numFmtId="3" fontId="16" fillId="0" borderId="59" xfId="0" applyNumberFormat="1" applyFont="1" applyFill="1" applyBorder="1" applyAlignment="1">
      <alignment horizontal="right" vertical="center" wrapText="1"/>
    </xf>
    <xf numFmtId="3" fontId="16" fillId="0" borderId="41" xfId="0" applyNumberFormat="1" applyFont="1" applyFill="1" applyBorder="1" applyAlignment="1">
      <alignment horizontal="right" vertical="center" wrapText="1"/>
    </xf>
    <xf numFmtId="3" fontId="16" fillId="0" borderId="56" xfId="0" applyNumberFormat="1" applyFont="1" applyFill="1" applyBorder="1" applyAlignment="1">
      <alignment horizontal="right" vertical="center" wrapText="1"/>
    </xf>
    <xf numFmtId="3" fontId="16" fillId="0" borderId="142" xfId="0" applyNumberFormat="1" applyFont="1" applyFill="1" applyBorder="1" applyAlignment="1">
      <alignment horizontal="right" vertical="center" wrapText="1"/>
    </xf>
    <xf numFmtId="3" fontId="16" fillId="0" borderId="133" xfId="0" applyNumberFormat="1" applyFont="1" applyFill="1" applyBorder="1" applyAlignment="1">
      <alignment horizontal="right" vertical="center" wrapText="1"/>
    </xf>
    <xf numFmtId="3" fontId="6" fillId="0" borderId="39" xfId="0" applyNumberFormat="1" applyFont="1" applyFill="1" applyBorder="1" applyAlignment="1">
      <alignment horizontal="right" vertical="center" wrapText="1"/>
    </xf>
    <xf numFmtId="3" fontId="16" fillId="0" borderId="17" xfId="0" applyNumberFormat="1" applyFont="1" applyFill="1" applyBorder="1" applyAlignment="1">
      <alignment horizontal="right" vertical="center" wrapText="1"/>
    </xf>
    <xf numFmtId="3" fontId="16" fillId="0" borderId="125" xfId="0" applyNumberFormat="1" applyFont="1" applyFill="1" applyBorder="1" applyAlignment="1">
      <alignment horizontal="right" vertical="center" wrapText="1"/>
    </xf>
    <xf numFmtId="3" fontId="16" fillId="0" borderId="34" xfId="0" applyNumberFormat="1" applyFont="1" applyFill="1" applyBorder="1" applyAlignment="1">
      <alignment horizontal="right" vertical="center" wrapText="1"/>
    </xf>
    <xf numFmtId="0" fontId="16" fillId="2" borderId="12" xfId="0" applyFont="1" applyFill="1" applyBorder="1" applyAlignment="1">
      <alignment vertical="center"/>
    </xf>
    <xf numFmtId="0" fontId="34" fillId="2" borderId="121" xfId="0" applyFont="1" applyFill="1" applyBorder="1" applyAlignment="1">
      <alignment horizontal="center" vertical="center" wrapText="1"/>
    </xf>
    <xf numFmtId="0" fontId="2" fillId="2" borderId="122" xfId="0" applyFont="1" applyFill="1" applyBorder="1" applyAlignment="1">
      <alignment horizontal="left" vertical="center" wrapText="1"/>
    </xf>
    <xf numFmtId="0" fontId="6" fillId="2" borderId="121" xfId="0" applyFont="1" applyFill="1" applyBorder="1" applyAlignment="1">
      <alignment horizontal="left" vertical="center" wrapText="1"/>
    </xf>
    <xf numFmtId="0" fontId="6" fillId="2" borderId="134"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6" fillId="2" borderId="143" xfId="0" applyFont="1" applyFill="1" applyBorder="1" applyAlignment="1">
      <alignment horizontal="left" vertical="center" wrapText="1"/>
    </xf>
    <xf numFmtId="0" fontId="2" fillId="2" borderId="121" xfId="0" applyFont="1" applyFill="1" applyBorder="1" applyAlignment="1">
      <alignment horizontal="left" vertical="center" wrapText="1"/>
    </xf>
    <xf numFmtId="0" fontId="6" fillId="2" borderId="144" xfId="0" applyFont="1" applyFill="1" applyBorder="1" applyAlignment="1">
      <alignment horizontal="left" vertical="center" wrapText="1"/>
    </xf>
    <xf numFmtId="0" fontId="6" fillId="2" borderId="145"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8" xfId="0" applyNumberFormat="1" applyFont="1" applyFill="1" applyBorder="1" applyAlignment="1">
      <alignment horizontal="center" vertical="center" wrapText="1"/>
    </xf>
    <xf numFmtId="0" fontId="23" fillId="2" borderId="41" xfId="0" applyNumberFormat="1" applyFont="1" applyFill="1" applyBorder="1" applyAlignment="1">
      <alignment horizontal="center" vertical="center" wrapText="1"/>
    </xf>
    <xf numFmtId="3" fontId="6" fillId="0" borderId="8" xfId="0" applyNumberFormat="1" applyFont="1" applyFill="1" applyBorder="1" applyAlignment="1">
      <alignment horizontal="right" vertical="center" wrapText="1"/>
    </xf>
    <xf numFmtId="3" fontId="6" fillId="0" borderId="51" xfId="0" applyNumberFormat="1" applyFont="1" applyFill="1" applyBorder="1" applyAlignment="1">
      <alignment horizontal="right" vertical="center" wrapText="1"/>
    </xf>
    <xf numFmtId="3" fontId="6" fillId="0" borderId="56" xfId="0" applyNumberFormat="1" applyFont="1" applyFill="1" applyBorder="1" applyAlignment="1">
      <alignment horizontal="right" vertical="center" wrapText="1"/>
    </xf>
    <xf numFmtId="3" fontId="6" fillId="0" borderId="41" xfId="0" applyNumberFormat="1" applyFont="1" applyFill="1" applyBorder="1" applyAlignment="1">
      <alignment horizontal="right" vertical="center" wrapText="1"/>
    </xf>
    <xf numFmtId="3" fontId="6" fillId="0" borderId="142" xfId="0" applyNumberFormat="1" applyFont="1" applyFill="1" applyBorder="1" applyAlignment="1">
      <alignment horizontal="right" vertical="center" wrapText="1"/>
    </xf>
    <xf numFmtId="3" fontId="6" fillId="0" borderId="142" xfId="0" applyNumberFormat="1" applyFont="1" applyFill="1" applyBorder="1" applyAlignment="1">
      <alignment vertical="center" wrapText="1"/>
    </xf>
    <xf numFmtId="3" fontId="6" fillId="0" borderId="146" xfId="0" applyNumberFormat="1" applyFont="1" applyFill="1" applyBorder="1" applyAlignment="1">
      <alignment horizontal="right" vertical="center" wrapText="1"/>
    </xf>
    <xf numFmtId="3" fontId="6" fillId="0" borderId="147" xfId="0" applyNumberFormat="1" applyFont="1" applyFill="1" applyBorder="1" applyAlignment="1">
      <alignment horizontal="right" vertical="center" wrapText="1"/>
    </xf>
    <xf numFmtId="3" fontId="6" fillId="0" borderId="148" xfId="0" applyNumberFormat="1" applyFont="1" applyFill="1" applyBorder="1" applyAlignment="1">
      <alignment horizontal="right" vertical="center" wrapText="1"/>
    </xf>
    <xf numFmtId="3" fontId="6" fillId="2" borderId="142" xfId="0" applyNumberFormat="1" applyFont="1" applyFill="1" applyBorder="1" applyAlignment="1">
      <alignment horizontal="left" vertical="center" wrapText="1"/>
    </xf>
    <xf numFmtId="3" fontId="6" fillId="2" borderId="142" xfId="0" applyNumberFormat="1" applyFont="1" applyFill="1" applyBorder="1" applyAlignment="1">
      <alignment horizontal="left" vertical="center" wrapText="1" indent="4"/>
    </xf>
    <xf numFmtId="3" fontId="2" fillId="2" borderId="142" xfId="0" applyNumberFormat="1" applyFont="1" applyFill="1" applyBorder="1" applyAlignment="1">
      <alignment horizontal="left" vertical="center" wrapText="1"/>
    </xf>
    <xf numFmtId="0" fontId="6" fillId="0" borderId="0" xfId="0" applyFont="1"/>
    <xf numFmtId="3" fontId="6" fillId="0" borderId="124" xfId="0" applyNumberFormat="1" applyFont="1" applyFill="1" applyBorder="1" applyAlignment="1">
      <alignment horizontal="right" vertical="center" wrapText="1"/>
    </xf>
    <xf numFmtId="3" fontId="6" fillId="0" borderId="10" xfId="0" applyNumberFormat="1" applyFont="1" applyFill="1" applyBorder="1" applyAlignment="1">
      <alignment horizontal="right" vertical="center" wrapText="1"/>
    </xf>
    <xf numFmtId="0" fontId="6" fillId="4" borderId="15" xfId="0" applyFont="1" applyFill="1" applyBorder="1" applyAlignment="1">
      <alignment vertical="center" wrapText="1"/>
    </xf>
    <xf numFmtId="3" fontId="6" fillId="2" borderId="50" xfId="0" applyNumberFormat="1" applyFont="1" applyFill="1" applyBorder="1" applyAlignment="1">
      <alignment horizontal="right" vertical="center" wrapText="1"/>
    </xf>
    <xf numFmtId="0" fontId="81" fillId="2" borderId="0" xfId="6" applyFill="1" applyProtection="1">
      <protection hidden="1"/>
    </xf>
    <xf numFmtId="167" fontId="81" fillId="2" borderId="0" xfId="6" applyNumberFormat="1" applyFill="1" applyProtection="1">
      <protection hidden="1"/>
    </xf>
    <xf numFmtId="0" fontId="68" fillId="2" borderId="0" xfId="6" applyFont="1" applyFill="1" applyAlignment="1" applyProtection="1">
      <alignment vertical="center"/>
      <protection hidden="1"/>
    </xf>
    <xf numFmtId="0" fontId="81" fillId="2" borderId="0" xfId="6" applyFill="1" applyAlignment="1" applyProtection="1">
      <alignment vertical="center"/>
      <protection hidden="1"/>
    </xf>
    <xf numFmtId="0" fontId="70" fillId="2" borderId="0" xfId="6" applyFont="1" applyFill="1" applyAlignment="1" applyProtection="1">
      <alignment horizontal="right" vertical="center"/>
      <protection hidden="1"/>
    </xf>
    <xf numFmtId="49" fontId="70" fillId="0" borderId="0" xfId="6" applyNumberFormat="1" applyFont="1" applyAlignment="1" applyProtection="1">
      <alignment horizontal="left" vertical="center"/>
      <protection hidden="1"/>
    </xf>
    <xf numFmtId="44" fontId="71" fillId="2" borderId="0" xfId="8" applyNumberFormat="1" applyFont="1" applyFill="1" applyAlignment="1" applyProtection="1">
      <alignment horizontal="right" vertical="center"/>
      <protection hidden="1"/>
    </xf>
    <xf numFmtId="44" fontId="72" fillId="2" borderId="0" xfId="8" applyNumberFormat="1" applyFont="1" applyFill="1" applyAlignment="1" applyProtection="1">
      <alignment vertical="center"/>
      <protection hidden="1"/>
    </xf>
    <xf numFmtId="0" fontId="81" fillId="0" borderId="0" xfId="6" applyProtection="1">
      <protection hidden="1"/>
    </xf>
    <xf numFmtId="22" fontId="74" fillId="2" borderId="0" xfId="6" applyNumberFormat="1" applyFont="1" applyFill="1" applyAlignment="1" applyProtection="1">
      <alignment horizontal="left" vertical="center"/>
      <protection hidden="1"/>
    </xf>
    <xf numFmtId="0" fontId="75" fillId="2" borderId="0" xfId="4" applyFont="1" applyFill="1" applyAlignment="1" applyProtection="1">
      <alignment horizontal="left" vertical="center"/>
      <protection hidden="1"/>
    </xf>
    <xf numFmtId="44" fontId="70" fillId="2" borderId="0" xfId="8" applyNumberFormat="1" applyFont="1" applyFill="1" applyAlignment="1" applyProtection="1">
      <alignment vertical="center"/>
      <protection hidden="1"/>
    </xf>
    <xf numFmtId="0" fontId="0" fillId="2" borderId="0" xfId="6" applyFont="1" applyFill="1" applyAlignment="1" applyProtection="1">
      <alignment vertical="center"/>
      <protection hidden="1"/>
    </xf>
    <xf numFmtId="44" fontId="71" fillId="2" borderId="0" xfId="8" applyNumberFormat="1" applyFont="1" applyFill="1" applyProtection="1">
      <protection hidden="1"/>
    </xf>
    <xf numFmtId="0" fontId="74" fillId="0" borderId="0" xfId="6" applyFont="1" applyAlignment="1" applyProtection="1">
      <alignment horizontal="center" vertical="center"/>
      <protection hidden="1"/>
    </xf>
    <xf numFmtId="0" fontId="72" fillId="0" borderId="37" xfId="7" applyFont="1" applyBorder="1" applyAlignment="1" applyProtection="1">
      <alignment horizontal="center" vertical="top" wrapText="1"/>
      <protection hidden="1"/>
    </xf>
    <xf numFmtId="0" fontId="81" fillId="0" borderId="0" xfId="6" applyAlignment="1" applyProtection="1">
      <alignment horizontal="center"/>
      <protection hidden="1"/>
    </xf>
    <xf numFmtId="10" fontId="81" fillId="6" borderId="37" xfId="6" applyNumberFormat="1" applyFill="1" applyBorder="1" applyAlignment="1" applyProtection="1">
      <alignment vertical="center"/>
      <protection hidden="1"/>
    </xf>
    <xf numFmtId="0" fontId="81" fillId="6" borderId="37" xfId="6" applyFill="1" applyBorder="1" applyAlignment="1" applyProtection="1">
      <alignment vertical="center"/>
      <protection hidden="1"/>
    </xf>
    <xf numFmtId="9" fontId="81" fillId="8" borderId="37" xfId="6" applyNumberFormat="1" applyFill="1" applyBorder="1" applyAlignment="1" applyProtection="1">
      <alignment vertical="center"/>
      <protection hidden="1"/>
    </xf>
    <xf numFmtId="0" fontId="81" fillId="8" borderId="37" xfId="6" applyFill="1" applyBorder="1" applyAlignment="1" applyProtection="1">
      <alignment vertical="center"/>
      <protection hidden="1"/>
    </xf>
    <xf numFmtId="165" fontId="81" fillId="2" borderId="0" xfId="6" applyNumberFormat="1" applyFill="1" applyAlignment="1" applyProtection="1">
      <alignment vertical="center"/>
      <protection hidden="1"/>
    </xf>
    <xf numFmtId="43" fontId="72" fillId="0" borderId="37" xfId="1" applyFont="1" applyBorder="1" applyAlignment="1" applyProtection="1">
      <alignment horizontal="center" vertical="center" wrapText="1"/>
      <protection hidden="1"/>
    </xf>
    <xf numFmtId="165" fontId="81" fillId="0" borderId="0" xfId="6" applyNumberFormat="1" applyAlignment="1" applyProtection="1">
      <alignment vertical="center"/>
      <protection hidden="1"/>
    </xf>
    <xf numFmtId="43" fontId="72" fillId="0" borderId="37" xfId="2" applyFont="1" applyBorder="1" applyAlignment="1" applyProtection="1">
      <alignment horizontal="center" vertical="center" wrapText="1"/>
      <protection hidden="1"/>
    </xf>
    <xf numFmtId="44" fontId="0" fillId="0" borderId="37" xfId="8" applyNumberFormat="1" applyFont="1" applyBorder="1" applyAlignment="1" applyProtection="1">
      <alignment vertical="center"/>
      <protection hidden="1"/>
    </xf>
    <xf numFmtId="166" fontId="0" fillId="2" borderId="0" xfId="2" applyNumberFormat="1" applyFont="1" applyFill="1" applyBorder="1" applyAlignment="1" applyProtection="1">
      <alignment vertical="center"/>
      <protection hidden="1"/>
    </xf>
    <xf numFmtId="0" fontId="81" fillId="2" borderId="0" xfId="6" applyFill="1" applyBorder="1" applyAlignment="1" applyProtection="1">
      <alignment vertical="center"/>
      <protection hidden="1"/>
    </xf>
    <xf numFmtId="0" fontId="81" fillId="0" borderId="37" xfId="6" applyBorder="1" applyAlignment="1" applyProtection="1">
      <alignment vertical="center"/>
      <protection hidden="1"/>
    </xf>
    <xf numFmtId="0" fontId="81" fillId="0" borderId="37" xfId="6" applyBorder="1" applyAlignment="1" applyProtection="1">
      <alignment vertical="center" wrapText="1"/>
      <protection hidden="1"/>
    </xf>
    <xf numFmtId="0" fontId="81" fillId="6" borderId="37" xfId="6" applyFill="1" applyBorder="1" applyAlignment="1" applyProtection="1">
      <alignment vertical="center" wrapText="1"/>
      <protection hidden="1"/>
    </xf>
    <xf numFmtId="0" fontId="81" fillId="8" borderId="37" xfId="6" applyFill="1" applyBorder="1" applyAlignment="1" applyProtection="1">
      <alignment vertical="center" wrapText="1"/>
      <protection hidden="1"/>
    </xf>
    <xf numFmtId="165" fontId="84" fillId="6" borderId="37" xfId="7" applyNumberFormat="1" applyFill="1" applyBorder="1" applyAlignment="1" applyProtection="1">
      <alignment vertical="center"/>
      <protection hidden="1"/>
    </xf>
    <xf numFmtId="43" fontId="72" fillId="0" borderId="0" xfId="1" applyFont="1" applyBorder="1" applyAlignment="1" applyProtection="1">
      <alignment horizontal="center" vertical="center" wrapText="1"/>
      <protection hidden="1"/>
    </xf>
    <xf numFmtId="0" fontId="68" fillId="2" borderId="0" xfId="6" applyFont="1" applyFill="1" applyBorder="1" applyAlignment="1" applyProtection="1">
      <alignment vertical="center"/>
      <protection hidden="1"/>
    </xf>
    <xf numFmtId="165" fontId="73" fillId="0" borderId="37" xfId="6" applyNumberFormat="1" applyFont="1" applyBorder="1" applyAlignment="1" applyProtection="1">
      <alignment horizontal="center" vertical="center" wrapText="1"/>
      <protection hidden="1"/>
    </xf>
    <xf numFmtId="165" fontId="76" fillId="0" borderId="37" xfId="6" applyNumberFormat="1" applyFont="1" applyBorder="1" applyAlignment="1" applyProtection="1">
      <alignment horizontal="center" vertical="center" wrapText="1"/>
      <protection hidden="1"/>
    </xf>
    <xf numFmtId="0" fontId="0" fillId="2" borderId="0" xfId="6" applyFont="1" applyFill="1" applyAlignment="1" applyProtection="1">
      <alignment horizontal="center" vertical="center" wrapText="1"/>
      <protection hidden="1"/>
    </xf>
    <xf numFmtId="0" fontId="81" fillId="0" borderId="0" xfId="6" applyAlignment="1" applyProtection="1">
      <alignment vertical="center"/>
      <protection hidden="1"/>
    </xf>
    <xf numFmtId="6" fontId="81" fillId="0" borderId="37" xfId="6" applyNumberFormat="1" applyBorder="1" applyAlignment="1" applyProtection="1">
      <alignment vertical="center" wrapText="1"/>
      <protection hidden="1"/>
    </xf>
    <xf numFmtId="165" fontId="84" fillId="0" borderId="37" xfId="7" applyNumberFormat="1" applyFill="1" applyBorder="1" applyAlignment="1" applyProtection="1">
      <alignment vertical="center"/>
      <protection hidden="1"/>
    </xf>
    <xf numFmtId="0" fontId="81" fillId="9" borderId="37" xfId="6" applyFill="1" applyBorder="1" applyAlignment="1" applyProtection="1">
      <alignment vertical="center" wrapText="1"/>
      <protection hidden="1"/>
    </xf>
    <xf numFmtId="9" fontId="81" fillId="10" borderId="37" xfId="6" applyNumberFormat="1" applyFill="1" applyBorder="1" applyAlignment="1" applyProtection="1">
      <alignment vertical="center"/>
      <protection hidden="1"/>
    </xf>
    <xf numFmtId="0" fontId="81" fillId="10" borderId="37" xfId="6" applyFill="1" applyBorder="1" applyAlignment="1" applyProtection="1">
      <alignment vertical="center"/>
      <protection hidden="1"/>
    </xf>
    <xf numFmtId="9" fontId="81" fillId="10" borderId="37" xfId="6" applyNumberFormat="1" applyFill="1" applyBorder="1" applyAlignment="1" applyProtection="1">
      <alignment vertical="center" wrapText="1"/>
      <protection hidden="1"/>
    </xf>
    <xf numFmtId="9" fontId="81" fillId="11" borderId="37" xfId="6" applyNumberFormat="1" applyFill="1" applyBorder="1" applyAlignment="1" applyProtection="1">
      <alignment vertical="center"/>
      <protection hidden="1"/>
    </xf>
    <xf numFmtId="0" fontId="81" fillId="11" borderId="37" xfId="6" applyFill="1" applyBorder="1" applyAlignment="1" applyProtection="1">
      <alignment vertical="center"/>
      <protection hidden="1"/>
    </xf>
    <xf numFmtId="0" fontId="81" fillId="11" borderId="37" xfId="6" applyFill="1" applyBorder="1" applyAlignment="1" applyProtection="1">
      <alignment vertical="center" wrapText="1"/>
      <protection hidden="1"/>
    </xf>
    <xf numFmtId="165" fontId="84" fillId="12" borderId="37" xfId="7" applyNumberFormat="1" applyFill="1" applyBorder="1" applyAlignment="1" applyProtection="1">
      <alignment vertical="center"/>
      <protection hidden="1"/>
    </xf>
    <xf numFmtId="9" fontId="81" fillId="12" borderId="37" xfId="6" applyNumberFormat="1" applyFill="1" applyBorder="1" applyAlignment="1" applyProtection="1">
      <alignment vertical="center"/>
      <protection hidden="1"/>
    </xf>
    <xf numFmtId="0" fontId="81" fillId="12" borderId="37" xfId="6" applyFill="1" applyBorder="1" applyAlignment="1" applyProtection="1">
      <alignment vertical="center"/>
      <protection hidden="1"/>
    </xf>
    <xf numFmtId="0" fontId="72" fillId="2" borderId="0" xfId="6" applyFont="1" applyFill="1" applyProtection="1">
      <protection hidden="1"/>
    </xf>
    <xf numFmtId="165" fontId="72" fillId="2" borderId="0" xfId="7" applyNumberFormat="1" applyFont="1" applyFill="1" applyProtection="1">
      <protection hidden="1"/>
    </xf>
    <xf numFmtId="0" fontId="72" fillId="2" borderId="0" xfId="6" applyFont="1" applyFill="1" applyAlignment="1" applyProtection="1">
      <alignment vertical="center"/>
      <protection hidden="1"/>
    </xf>
    <xf numFmtId="0" fontId="81" fillId="2" borderId="0" xfId="6" applyFill="1" applyAlignment="1" applyProtection="1">
      <alignment wrapText="1"/>
      <protection hidden="1"/>
    </xf>
    <xf numFmtId="0" fontId="77" fillId="2" borderId="0" xfId="6" applyFont="1" applyFill="1" applyProtection="1">
      <protection hidden="1"/>
    </xf>
    <xf numFmtId="8" fontId="77" fillId="2" borderId="0" xfId="6" applyNumberFormat="1" applyFont="1" applyFill="1" applyProtection="1">
      <protection hidden="1"/>
    </xf>
    <xf numFmtId="0" fontId="74" fillId="2" borderId="0" xfId="6" applyFont="1" applyFill="1" applyProtection="1">
      <protection hidden="1"/>
    </xf>
    <xf numFmtId="3" fontId="77" fillId="2" borderId="0" xfId="6" applyNumberFormat="1" applyFont="1" applyFill="1" applyProtection="1">
      <protection hidden="1"/>
    </xf>
    <xf numFmtId="8" fontId="74" fillId="2" borderId="0" xfId="6" applyNumberFormat="1" applyFont="1" applyFill="1" applyProtection="1">
      <protection hidden="1"/>
    </xf>
    <xf numFmtId="43" fontId="72" fillId="0" borderId="38" xfId="1" applyFont="1" applyBorder="1" applyAlignment="1" applyProtection="1">
      <alignment horizontal="center" vertical="center" wrapText="1"/>
      <protection hidden="1"/>
    </xf>
    <xf numFmtId="43" fontId="72" fillId="0" borderId="38" xfId="2" applyFont="1" applyBorder="1" applyAlignment="1" applyProtection="1">
      <alignment horizontal="center" vertical="center" wrapText="1"/>
      <protection hidden="1"/>
    </xf>
    <xf numFmtId="43" fontId="72" fillId="0" borderId="149" xfId="1" applyFont="1" applyBorder="1" applyAlignment="1" applyProtection="1">
      <alignment horizontal="center" vertical="center" wrapText="1"/>
      <protection hidden="1"/>
    </xf>
    <xf numFmtId="43" fontId="72" fillId="0" borderId="149" xfId="2" applyFont="1" applyBorder="1" applyAlignment="1" applyProtection="1">
      <alignment horizontal="center" vertical="center" wrapText="1"/>
      <protection hidden="1"/>
    </xf>
    <xf numFmtId="0" fontId="68" fillId="2" borderId="0" xfId="6" applyFont="1" applyFill="1" applyProtection="1">
      <protection hidden="1"/>
    </xf>
    <xf numFmtId="0" fontId="78" fillId="2" borderId="0" xfId="6" applyFont="1" applyFill="1" applyAlignment="1" applyProtection="1">
      <alignment vertical="center"/>
      <protection hidden="1"/>
    </xf>
    <xf numFmtId="0" fontId="78" fillId="2" borderId="0" xfId="6" applyFont="1" applyFill="1" applyProtection="1">
      <protection hidden="1"/>
    </xf>
    <xf numFmtId="0" fontId="79" fillId="2" borderId="0" xfId="6" applyFont="1" applyFill="1" applyProtection="1">
      <protection hidden="1"/>
    </xf>
    <xf numFmtId="0" fontId="79" fillId="2" borderId="0" xfId="6" applyFont="1" applyFill="1" applyAlignment="1" applyProtection="1">
      <alignment vertical="center"/>
      <protection hidden="1"/>
    </xf>
    <xf numFmtId="44" fontId="79" fillId="2" borderId="0" xfId="8" applyNumberFormat="1" applyFont="1" applyFill="1" applyBorder="1" applyAlignment="1" applyProtection="1">
      <alignment vertical="center"/>
      <protection hidden="1"/>
    </xf>
    <xf numFmtId="44" fontId="78" fillId="0" borderId="37" xfId="8" applyNumberFormat="1" applyFont="1" applyBorder="1" applyAlignment="1" applyProtection="1">
      <alignment vertical="center"/>
      <protection hidden="1"/>
    </xf>
    <xf numFmtId="1" fontId="45" fillId="0" borderId="14" xfId="0" applyNumberFormat="1" applyFont="1" applyFill="1" applyBorder="1" applyAlignment="1" applyProtection="1">
      <alignment horizontal="center" vertical="center" wrapText="1"/>
      <protection locked="0"/>
    </xf>
    <xf numFmtId="0" fontId="38" fillId="0" borderId="144" xfId="0" applyFont="1" applyFill="1" applyBorder="1" applyAlignment="1" applyProtection="1">
      <alignment horizontal="center" vertical="center" wrapText="1"/>
      <protection locked="0"/>
    </xf>
    <xf numFmtId="14" fontId="6" fillId="2" borderId="27" xfId="0" applyNumberFormat="1" applyFont="1" applyFill="1" applyBorder="1" applyAlignment="1" applyProtection="1">
      <alignment vertical="center" wrapText="1"/>
      <protection locked="0"/>
    </xf>
    <xf numFmtId="0" fontId="6" fillId="2" borderId="150" xfId="0" applyFont="1" applyFill="1" applyBorder="1" applyAlignment="1">
      <alignment horizontal="left" vertical="center" wrapText="1" indent="1"/>
    </xf>
    <xf numFmtId="164" fontId="6" fillId="2" borderId="37" xfId="0" applyNumberFormat="1" applyFont="1" applyFill="1" applyBorder="1" applyAlignment="1" applyProtection="1">
      <alignment vertical="center" wrapText="1"/>
      <protection locked="0"/>
    </xf>
    <xf numFmtId="0" fontId="54" fillId="0" borderId="0" xfId="0" applyFont="1" applyFill="1" applyAlignment="1">
      <alignment horizontal="left" vertical="center"/>
    </xf>
    <xf numFmtId="0" fontId="1" fillId="0" borderId="0" xfId="0" applyFont="1" applyFill="1" applyAlignment="1">
      <alignment horizontal="left" vertical="center"/>
    </xf>
    <xf numFmtId="14" fontId="53" fillId="0" borderId="0" xfId="0" applyNumberFormat="1" applyFont="1" applyFill="1" applyAlignment="1">
      <alignment horizontal="left" vertical="center"/>
    </xf>
    <xf numFmtId="14" fontId="6" fillId="2" borderId="37" xfId="0" applyNumberFormat="1" applyFont="1" applyFill="1" applyBorder="1" applyAlignment="1" applyProtection="1">
      <alignment vertical="center" wrapText="1"/>
      <protection locked="0"/>
    </xf>
    <xf numFmtId="164" fontId="30" fillId="0" borderId="36" xfId="0" applyNumberFormat="1" applyFont="1" applyFill="1" applyBorder="1" applyAlignment="1" applyProtection="1">
      <alignment horizontal="center" vertical="center" wrapText="1"/>
      <protection locked="0"/>
    </xf>
    <xf numFmtId="0" fontId="28" fillId="4" borderId="32"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2" fillId="0" borderId="0" xfId="0" applyFont="1" applyAlignment="1">
      <alignment horizontal="center" vertical="center"/>
    </xf>
    <xf numFmtId="0" fontId="6" fillId="0" borderId="0" xfId="0" applyFont="1" applyAlignment="1">
      <alignment horizontal="center" vertical="center"/>
    </xf>
    <xf numFmtId="0" fontId="8" fillId="2" borderId="0" xfId="0" applyFont="1" applyFill="1" applyBorder="1" applyAlignment="1">
      <alignment horizontal="center" vertical="center"/>
    </xf>
    <xf numFmtId="0" fontId="8" fillId="2" borderId="60"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4" borderId="25"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2" borderId="60" xfId="0" applyFont="1" applyFill="1" applyBorder="1" applyAlignment="1" applyProtection="1">
      <alignment horizontal="center" vertical="top" wrapText="1"/>
      <protection locked="0"/>
    </xf>
    <xf numFmtId="0" fontId="6" fillId="2" borderId="31" xfId="0" applyFont="1" applyFill="1" applyBorder="1" applyAlignment="1" applyProtection="1">
      <alignment horizontal="center" vertical="top" wrapText="1"/>
      <protection locked="0"/>
    </xf>
    <xf numFmtId="0" fontId="6" fillId="2" borderId="30" xfId="0" applyFont="1" applyFill="1" applyBorder="1" applyAlignment="1" applyProtection="1">
      <alignment horizontal="center" vertical="top" wrapText="1"/>
      <protection locked="0"/>
    </xf>
    <xf numFmtId="0" fontId="6" fillId="2" borderId="2" xfId="0" applyFont="1" applyFill="1" applyBorder="1" applyAlignment="1" applyProtection="1">
      <alignment horizontal="center" vertical="top" wrapText="1"/>
      <protection locked="0"/>
    </xf>
    <xf numFmtId="0" fontId="6" fillId="2" borderId="0" xfId="0" applyFont="1" applyFill="1" applyBorder="1" applyAlignment="1" applyProtection="1">
      <alignment horizontal="center" vertical="top" wrapText="1"/>
      <protection locked="0"/>
    </xf>
    <xf numFmtId="0" fontId="6" fillId="2" borderId="32" xfId="0" applyFont="1" applyFill="1" applyBorder="1" applyAlignment="1" applyProtection="1">
      <alignment horizontal="center" vertical="top" wrapText="1"/>
      <protection locked="0"/>
    </xf>
    <xf numFmtId="0" fontId="6" fillId="2" borderId="13" xfId="0" applyFont="1" applyFill="1" applyBorder="1" applyAlignment="1" applyProtection="1">
      <alignment horizontal="center" vertical="top" wrapText="1"/>
      <protection locked="0"/>
    </xf>
    <xf numFmtId="0" fontId="6" fillId="2" borderId="7" xfId="0" applyFont="1" applyFill="1" applyBorder="1" applyAlignment="1" applyProtection="1">
      <alignment horizontal="center" vertical="top" wrapText="1"/>
      <protection locked="0"/>
    </xf>
    <xf numFmtId="0" fontId="6" fillId="2" borderId="17" xfId="0" applyFont="1" applyFill="1" applyBorder="1" applyAlignment="1" applyProtection="1">
      <alignment horizontal="center" vertical="top" wrapText="1"/>
      <protection locked="0"/>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3" borderId="32" xfId="0" applyFont="1" applyFill="1" applyBorder="1" applyAlignment="1">
      <alignment horizontal="left" vertical="top" wrapText="1"/>
    </xf>
    <xf numFmtId="0" fontId="2" fillId="2" borderId="8" xfId="0" applyFont="1" applyFill="1" applyBorder="1" applyAlignment="1">
      <alignment horizontal="center" vertical="center" wrapText="1"/>
    </xf>
    <xf numFmtId="0" fontId="18" fillId="2" borderId="2"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6" fillId="2" borderId="12"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8" fillId="2" borderId="12"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4" xfId="0" applyFont="1" applyFill="1" applyBorder="1" applyAlignment="1">
      <alignment horizontal="center" vertical="center"/>
    </xf>
    <xf numFmtId="0" fontId="18" fillId="2" borderId="2"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32" xfId="0" applyFont="1" applyFill="1" applyBorder="1" applyAlignment="1">
      <alignment horizontal="justify" vertical="center" wrapText="1"/>
    </xf>
    <xf numFmtId="0" fontId="18" fillId="2" borderId="12"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4" xfId="0" applyFont="1" applyFill="1" applyBorder="1" applyAlignment="1">
      <alignment horizontal="left" vertical="center" wrapText="1"/>
    </xf>
    <xf numFmtId="0" fontId="9" fillId="2" borderId="12" xfId="0" applyFont="1" applyFill="1" applyBorder="1" applyAlignment="1" applyProtection="1">
      <alignment horizontal="justify" vertical="center" wrapText="1"/>
    </xf>
    <xf numFmtId="0" fontId="9" fillId="2" borderId="21" xfId="0" applyFont="1" applyFill="1" applyBorder="1" applyAlignment="1" applyProtection="1">
      <alignment horizontal="justify" vertical="center" wrapText="1"/>
    </xf>
    <xf numFmtId="0" fontId="9" fillId="2" borderId="24" xfId="0" applyFont="1" applyFill="1" applyBorder="1" applyAlignment="1" applyProtection="1">
      <alignment horizontal="justify" vertical="center" wrapText="1"/>
    </xf>
    <xf numFmtId="0" fontId="46" fillId="2" borderId="60" xfId="3" applyFont="1" applyFill="1" applyBorder="1" applyAlignment="1" applyProtection="1">
      <alignment horizontal="center" vertical="center" wrapText="1"/>
    </xf>
    <xf numFmtId="0" fontId="49" fillId="2" borderId="30" xfId="3" applyFont="1" applyFill="1" applyBorder="1" applyAlignment="1" applyProtection="1">
      <alignment horizontal="center" vertical="center" wrapText="1"/>
    </xf>
    <xf numFmtId="0" fontId="6" fillId="2" borderId="12"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2" borderId="41"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6" fillId="2" borderId="40" xfId="0" applyFont="1" applyFill="1" applyBorder="1" applyAlignment="1" applyProtection="1">
      <alignment horizontal="left" vertical="center" wrapText="1"/>
      <protection locked="0"/>
    </xf>
    <xf numFmtId="0" fontId="18" fillId="3" borderId="32" xfId="0" applyFont="1" applyFill="1" applyBorder="1" applyAlignment="1">
      <alignment horizontal="left" vertical="center" wrapText="1"/>
    </xf>
    <xf numFmtId="0" fontId="2" fillId="2" borderId="6"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indent="1"/>
      <protection locked="0"/>
    </xf>
    <xf numFmtId="0" fontId="6" fillId="2" borderId="40" xfId="0" applyFont="1" applyFill="1" applyBorder="1" applyAlignment="1" applyProtection="1">
      <alignment horizontal="left" vertical="center" indent="1"/>
      <protection locked="0"/>
    </xf>
    <xf numFmtId="0" fontId="2" fillId="2" borderId="151" xfId="0" applyFont="1" applyFill="1" applyBorder="1" applyAlignment="1" applyProtection="1">
      <alignment horizontal="left" vertical="center" wrapText="1"/>
      <protection locked="0"/>
    </xf>
    <xf numFmtId="0" fontId="2" fillId="2" borderId="152"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indent="1"/>
      <protection locked="0"/>
    </xf>
    <xf numFmtId="0" fontId="6" fillId="2" borderId="21"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left" vertical="center" indent="1"/>
      <protection locked="0"/>
    </xf>
    <xf numFmtId="0" fontId="6" fillId="2" borderId="28" xfId="0" applyFont="1" applyFill="1" applyBorder="1" applyAlignment="1" applyProtection="1">
      <alignment horizontal="left" vertical="center" indent="1"/>
      <protection locked="0"/>
    </xf>
    <xf numFmtId="0" fontId="6" fillId="2" borderId="154"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55"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2" fillId="2" borderId="25" xfId="0" applyFont="1" applyFill="1" applyBorder="1" applyAlignment="1">
      <alignment horizontal="left" vertical="center" wrapText="1" indent="1"/>
    </xf>
    <xf numFmtId="0" fontId="2" fillId="2" borderId="26" xfId="0" applyFont="1" applyFill="1" applyBorder="1" applyAlignment="1">
      <alignment horizontal="left" vertical="center" wrapText="1" indent="1"/>
    </xf>
    <xf numFmtId="0" fontId="2" fillId="2" borderId="153" xfId="0" applyFont="1" applyFill="1" applyBorder="1" applyAlignment="1">
      <alignment horizontal="left" vertical="center" wrapText="1" indent="1"/>
    </xf>
    <xf numFmtId="0" fontId="2" fillId="2" borderId="22" xfId="0" applyFont="1" applyFill="1" applyBorder="1" applyAlignment="1">
      <alignment horizontal="left" vertical="center" wrapText="1" indent="1"/>
    </xf>
    <xf numFmtId="0" fontId="16" fillId="2" borderId="13"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6" fillId="2" borderId="38" xfId="0" applyFont="1" applyFill="1" applyBorder="1" applyAlignment="1" applyProtection="1">
      <alignment horizontal="left" vertical="center" indent="1"/>
      <protection locked="0"/>
    </xf>
    <xf numFmtId="0" fontId="6" fillId="2" borderId="62" xfId="0" applyFont="1" applyFill="1" applyBorder="1" applyAlignment="1" applyProtection="1">
      <alignment horizontal="left" vertical="center" indent="1"/>
      <protection locked="0"/>
    </xf>
    <xf numFmtId="0" fontId="6" fillId="2" borderId="60" xfId="0" applyFont="1" applyFill="1" applyBorder="1" applyAlignment="1" applyProtection="1">
      <alignment horizontal="left" vertical="top" wrapText="1"/>
      <protection locked="0"/>
    </xf>
    <xf numFmtId="0" fontId="6" fillId="2" borderId="31" xfId="0" applyFont="1" applyFill="1" applyBorder="1" applyAlignment="1" applyProtection="1">
      <alignment horizontal="left" vertical="top" wrapText="1"/>
      <protection locked="0"/>
    </xf>
    <xf numFmtId="0" fontId="6" fillId="2" borderId="30" xfId="0" applyFont="1" applyFill="1" applyBorder="1" applyAlignment="1" applyProtection="1">
      <alignment horizontal="left" vertical="top" wrapText="1"/>
      <protection locked="0"/>
    </xf>
    <xf numFmtId="0" fontId="6" fillId="2" borderId="21" xfId="0" applyFont="1" applyFill="1" applyBorder="1" applyAlignment="1">
      <alignment horizontal="center" vertical="center" wrapText="1"/>
    </xf>
    <xf numFmtId="0" fontId="6" fillId="2" borderId="36" xfId="0" applyFont="1" applyFill="1" applyBorder="1" applyAlignment="1" applyProtection="1">
      <alignment horizontal="left" vertical="center" indent="1"/>
      <protection locked="0"/>
    </xf>
    <xf numFmtId="0" fontId="6" fillId="2" borderId="50" xfId="0" applyFont="1" applyFill="1" applyBorder="1" applyAlignment="1" applyProtection="1">
      <alignment horizontal="left" vertical="center" indent="1"/>
      <protection locked="0"/>
    </xf>
    <xf numFmtId="0" fontId="2" fillId="2" borderId="1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8" fillId="2" borderId="60" xfId="0" applyFont="1" applyFill="1" applyBorder="1" applyAlignment="1">
      <alignment horizontal="center" vertical="center"/>
    </xf>
    <xf numFmtId="0" fontId="2" fillId="2" borderId="60"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2" fillId="2" borderId="60" xfId="0" applyFont="1" applyFill="1" applyBorder="1" applyAlignment="1">
      <alignment horizontal="left" wrapText="1" indent="1"/>
    </xf>
    <xf numFmtId="0" fontId="2" fillId="2" borderId="2" xfId="0" applyFont="1" applyFill="1" applyBorder="1" applyAlignment="1">
      <alignment horizontal="left" wrapText="1" indent="1"/>
    </xf>
    <xf numFmtId="0" fontId="2" fillId="2" borderId="13" xfId="0" applyFont="1" applyFill="1" applyBorder="1" applyAlignment="1">
      <alignment horizontal="left" wrapText="1" indent="1"/>
    </xf>
    <xf numFmtId="0" fontId="2" fillId="2" borderId="156" xfId="0" applyFont="1" applyFill="1" applyBorder="1" applyAlignment="1" applyProtection="1">
      <alignment horizontal="left" vertical="center" wrapText="1"/>
      <protection locked="0"/>
    </xf>
    <xf numFmtId="0" fontId="2" fillId="2" borderId="157"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9" fillId="3" borderId="22"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6" fillId="3" borderId="32" xfId="0" applyFont="1" applyFill="1" applyBorder="1" applyAlignment="1">
      <alignment horizontal="left" vertical="top" wrapText="1"/>
    </xf>
    <xf numFmtId="0" fontId="26" fillId="3" borderId="17" xfId="0" applyFont="1" applyFill="1" applyBorder="1" applyAlignment="1">
      <alignment horizontal="left" vertical="top" wrapText="1"/>
    </xf>
    <xf numFmtId="0" fontId="2" fillId="2" borderId="146" xfId="0" applyFont="1" applyFill="1" applyBorder="1" applyAlignment="1">
      <alignment horizontal="left" vertical="center" wrapText="1" indent="1"/>
    </xf>
    <xf numFmtId="0" fontId="2" fillId="2" borderId="124" xfId="0" applyFont="1" applyFill="1" applyBorder="1" applyAlignment="1">
      <alignment horizontal="left" vertical="center" wrapText="1" indent="1"/>
    </xf>
    <xf numFmtId="0" fontId="83" fillId="2" borderId="12" xfId="3" applyFill="1" applyBorder="1" applyAlignment="1" applyProtection="1">
      <alignment horizontal="left" vertical="center" wrapText="1"/>
      <protection locked="0"/>
    </xf>
    <xf numFmtId="0" fontId="6" fillId="3" borderId="31" xfId="0" applyFont="1" applyFill="1" applyBorder="1" applyAlignment="1">
      <alignment horizontal="left" vertical="center" wrapText="1"/>
    </xf>
    <xf numFmtId="0" fontId="6" fillId="3" borderId="0" xfId="0" applyFont="1" applyFill="1" applyBorder="1" applyAlignment="1">
      <alignment horizontal="left" vertical="center" wrapText="1"/>
    </xf>
    <xf numFmtId="0" fontId="26" fillId="2" borderId="12" xfId="0" applyFont="1" applyFill="1" applyBorder="1" applyAlignment="1">
      <alignment horizontal="center" vertical="center" wrapText="1"/>
    </xf>
    <xf numFmtId="0" fontId="26" fillId="2" borderId="24" xfId="0" applyFont="1" applyFill="1" applyBorder="1" applyAlignment="1">
      <alignment horizontal="center" vertical="center" wrapText="1"/>
    </xf>
    <xf numFmtId="164" fontId="2" fillId="2" borderId="36" xfId="0" applyNumberFormat="1" applyFont="1" applyFill="1" applyBorder="1" applyAlignment="1" applyProtection="1">
      <alignment horizontal="center" vertical="center" wrapText="1"/>
      <protection locked="0"/>
    </xf>
    <xf numFmtId="164" fontId="2" fillId="2" borderId="50" xfId="0" applyNumberFormat="1" applyFont="1" applyFill="1" applyBorder="1" applyAlignment="1" applyProtection="1">
      <alignment horizontal="center" vertical="center" wrapText="1"/>
      <protection locked="0"/>
    </xf>
    <xf numFmtId="14" fontId="6" fillId="2" borderId="12" xfId="0" applyNumberFormat="1" applyFont="1" applyFill="1" applyBorder="1" applyAlignment="1" applyProtection="1">
      <alignment horizontal="left" vertical="center" wrapText="1"/>
      <protection locked="0"/>
    </xf>
    <xf numFmtId="164" fontId="2" fillId="0" borderId="36" xfId="0" applyNumberFormat="1" applyFont="1" applyFill="1" applyBorder="1" applyAlignment="1" applyProtection="1">
      <alignment horizontal="center" vertical="center" wrapText="1"/>
      <protection locked="0"/>
    </xf>
    <xf numFmtId="164" fontId="2" fillId="0" borderId="50" xfId="0" applyNumberFormat="1" applyFont="1" applyFill="1" applyBorder="1" applyAlignment="1" applyProtection="1">
      <alignment horizontal="center" vertical="center" wrapText="1"/>
      <protection locked="0"/>
    </xf>
    <xf numFmtId="0" fontId="1" fillId="2" borderId="7" xfId="0" applyFont="1" applyFill="1" applyBorder="1" applyAlignment="1">
      <alignment horizontal="left" vertical="center" wrapText="1"/>
    </xf>
    <xf numFmtId="0" fontId="8" fillId="2" borderId="75"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77" xfId="0" applyFont="1" applyFill="1" applyBorder="1" applyAlignment="1">
      <alignment horizontal="center" vertical="center"/>
    </xf>
    <xf numFmtId="0" fontId="6" fillId="2" borderId="158" xfId="0" applyFont="1" applyFill="1" applyBorder="1" applyAlignment="1" applyProtection="1">
      <alignment horizontal="left" vertical="top" wrapText="1"/>
      <protection locked="0"/>
    </xf>
    <xf numFmtId="0" fontId="6" fillId="2" borderId="159" xfId="0" applyFont="1" applyFill="1" applyBorder="1" applyAlignment="1" applyProtection="1">
      <alignment horizontal="left" vertical="top" wrapText="1"/>
      <protection locked="0"/>
    </xf>
    <xf numFmtId="0" fontId="6" fillId="2" borderId="160" xfId="0" applyFont="1" applyFill="1" applyBorder="1" applyAlignment="1" applyProtection="1">
      <alignment horizontal="left" vertical="top" wrapText="1"/>
      <protection locked="0"/>
    </xf>
    <xf numFmtId="0" fontId="6" fillId="3" borderId="30" xfId="0" applyFont="1" applyFill="1" applyBorder="1" applyAlignment="1">
      <alignment horizontal="left" vertical="top" wrapText="1"/>
    </xf>
    <xf numFmtId="0" fontId="0" fillId="0" borderId="32" xfId="0" applyBorder="1" applyAlignment="1">
      <alignment vertical="top"/>
    </xf>
    <xf numFmtId="0" fontId="0" fillId="0" borderId="17" xfId="0" applyBorder="1" applyAlignment="1">
      <alignment vertical="top"/>
    </xf>
    <xf numFmtId="0" fontId="15" fillId="2" borderId="66" xfId="0" applyFont="1" applyFill="1" applyBorder="1" applyAlignment="1">
      <alignment horizontal="left" vertical="center" wrapText="1"/>
    </xf>
    <xf numFmtId="0" fontId="15" fillId="2" borderId="67" xfId="0" applyFont="1" applyFill="1" applyBorder="1" applyAlignment="1">
      <alignment horizontal="left" vertical="center" wrapText="1"/>
    </xf>
    <xf numFmtId="0" fontId="15" fillId="2" borderId="161" xfId="0" applyFont="1" applyFill="1" applyBorder="1" applyAlignment="1">
      <alignment horizontal="left" vertical="center" wrapText="1"/>
    </xf>
    <xf numFmtId="0" fontId="2" fillId="2" borderId="162" xfId="0" applyFont="1" applyFill="1" applyBorder="1" applyAlignment="1">
      <alignment horizontal="left" vertical="center" wrapText="1" indent="1"/>
    </xf>
    <xf numFmtId="0" fontId="2" fillId="2" borderId="163" xfId="0" applyFont="1" applyFill="1" applyBorder="1" applyAlignment="1">
      <alignment horizontal="left" vertical="center" wrapText="1" indent="1"/>
    </xf>
    <xf numFmtId="0" fontId="6" fillId="2" borderId="164"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16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70" xfId="0" applyFont="1" applyFill="1" applyBorder="1" applyAlignment="1" applyProtection="1">
      <alignment horizontal="left" vertical="center" wrapText="1"/>
      <protection locked="0"/>
    </xf>
    <xf numFmtId="0" fontId="6" fillId="2" borderId="165" xfId="0" applyFont="1" applyFill="1" applyBorder="1" applyAlignment="1" applyProtection="1">
      <alignment horizontal="left" vertical="center" wrapText="1"/>
      <protection locked="0"/>
    </xf>
    <xf numFmtId="0" fontId="6" fillId="2" borderId="166" xfId="0" applyFont="1" applyFill="1" applyBorder="1" applyAlignment="1" applyProtection="1">
      <alignment horizontal="left" vertical="center" wrapText="1"/>
      <protection locked="0"/>
    </xf>
    <xf numFmtId="0" fontId="6" fillId="2" borderId="84" xfId="0" applyFont="1" applyFill="1" applyBorder="1" applyAlignment="1" applyProtection="1">
      <alignment horizontal="left" vertical="center" wrapText="1"/>
      <protection locked="0"/>
    </xf>
    <xf numFmtId="0" fontId="19" fillId="2" borderId="2" xfId="0" applyFont="1" applyFill="1" applyBorder="1" applyAlignment="1" applyProtection="1">
      <alignment horizontal="left" vertical="center" wrapText="1"/>
      <protection locked="0"/>
    </xf>
    <xf numFmtId="0" fontId="2" fillId="2" borderId="69" xfId="0" applyFont="1" applyFill="1" applyBorder="1" applyAlignment="1">
      <alignment horizontal="left" vertical="center" wrapText="1"/>
    </xf>
    <xf numFmtId="0" fontId="2" fillId="2" borderId="120"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6" fillId="2" borderId="87" xfId="0" applyFont="1" applyFill="1" applyBorder="1" applyAlignment="1" applyProtection="1">
      <alignment horizontal="left" vertical="top" wrapText="1"/>
      <protection locked="0"/>
    </xf>
    <xf numFmtId="0" fontId="6" fillId="2" borderId="2"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70" xfId="0" applyFont="1" applyFill="1" applyBorder="1" applyAlignment="1" applyProtection="1">
      <alignment horizontal="left" vertical="top" wrapText="1"/>
      <protection locked="0"/>
    </xf>
    <xf numFmtId="0" fontId="6" fillId="2" borderId="165" xfId="0" applyFont="1" applyFill="1" applyBorder="1" applyAlignment="1" applyProtection="1">
      <alignment horizontal="left" vertical="top" wrapText="1"/>
      <protection locked="0"/>
    </xf>
    <xf numFmtId="0" fontId="6" fillId="2" borderId="166" xfId="0" applyFont="1" applyFill="1" applyBorder="1" applyAlignment="1" applyProtection="1">
      <alignment horizontal="left" vertical="top" wrapText="1"/>
      <protection locked="0"/>
    </xf>
    <xf numFmtId="0" fontId="6" fillId="2" borderId="84" xfId="0" applyFont="1" applyFill="1" applyBorder="1" applyAlignment="1" applyProtection="1">
      <alignment horizontal="left" vertical="top" wrapText="1"/>
      <protection locked="0"/>
    </xf>
    <xf numFmtId="0" fontId="2" fillId="2" borderId="15" xfId="0" applyFont="1" applyFill="1"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0" fontId="2" fillId="2" borderId="7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7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9"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161"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167" xfId="0" applyFont="1" applyFill="1" applyBorder="1" applyAlignment="1">
      <alignment vertical="center" wrapText="1"/>
    </xf>
    <xf numFmtId="0" fontId="6" fillId="2" borderId="1" xfId="0" applyFont="1" applyFill="1" applyBorder="1" applyAlignment="1">
      <alignment vertical="center" wrapText="1"/>
    </xf>
    <xf numFmtId="0" fontId="6" fillId="2" borderId="167"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9" fillId="0" borderId="60"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indent="1"/>
    </xf>
    <xf numFmtId="0" fontId="6" fillId="0" borderId="37" xfId="0" applyFont="1" applyFill="1" applyBorder="1" applyAlignment="1" applyProtection="1">
      <alignment horizontal="left" vertical="center" wrapText="1" indent="1"/>
    </xf>
    <xf numFmtId="0" fontId="6" fillId="0" borderId="40" xfId="0" applyFont="1" applyFill="1" applyBorder="1" applyAlignment="1" applyProtection="1">
      <alignment horizontal="left" vertical="center" wrapText="1" indent="1"/>
    </xf>
    <xf numFmtId="0" fontId="6" fillId="0" borderId="168" xfId="0" applyFont="1" applyFill="1" applyBorder="1" applyAlignment="1" applyProtection="1">
      <alignment horizontal="left" vertical="center" wrapText="1" indent="1"/>
    </xf>
    <xf numFmtId="0" fontId="6" fillId="0" borderId="36" xfId="0" applyFont="1" applyFill="1" applyBorder="1" applyAlignment="1" applyProtection="1">
      <alignment horizontal="left" vertical="center" wrapText="1" indent="1"/>
    </xf>
    <xf numFmtId="0" fontId="6" fillId="0" borderId="50" xfId="0" applyFont="1" applyFill="1" applyBorder="1" applyAlignment="1" applyProtection="1">
      <alignment horizontal="left" vertical="center" wrapText="1" indent="1"/>
    </xf>
    <xf numFmtId="0" fontId="6" fillId="2" borderId="2" xfId="0" applyFont="1" applyFill="1" applyBorder="1" applyAlignment="1">
      <alignment horizontal="left" vertical="center" wrapText="1"/>
    </xf>
    <xf numFmtId="0" fontId="8" fillId="2" borderId="60" xfId="0" applyFont="1" applyFill="1" applyBorder="1" applyAlignment="1">
      <alignment horizontal="center" vertical="top"/>
    </xf>
    <xf numFmtId="0" fontId="8" fillId="2" borderId="31" xfId="0" applyFont="1" applyFill="1" applyBorder="1" applyAlignment="1">
      <alignment horizontal="center" vertical="top"/>
    </xf>
    <xf numFmtId="0" fontId="8" fillId="2" borderId="30" xfId="0" applyFont="1" applyFill="1" applyBorder="1" applyAlignment="1">
      <alignment horizontal="center" vertical="top"/>
    </xf>
    <xf numFmtId="0" fontId="2" fillId="2" borderId="6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6" fillId="0" borderId="27"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indent="1"/>
    </xf>
    <xf numFmtId="0" fontId="2" fillId="2" borderId="21" xfId="0" applyFont="1" applyFill="1" applyBorder="1" applyAlignment="1">
      <alignment horizontal="left" vertical="center" wrapText="1"/>
    </xf>
    <xf numFmtId="0" fontId="6" fillId="0" borderId="169" xfId="0" applyFont="1" applyFill="1" applyBorder="1" applyAlignment="1" applyProtection="1">
      <alignment horizontal="left" vertical="center" wrapText="1" indent="1"/>
    </xf>
    <xf numFmtId="0" fontId="6" fillId="2" borderId="60"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60"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26" fillId="2" borderId="21" xfId="0" applyFont="1" applyFill="1" applyBorder="1" applyAlignment="1">
      <alignment horizontal="center" vertical="center" wrapText="1"/>
    </xf>
    <xf numFmtId="0" fontId="2" fillId="2" borderId="12" xfId="0" applyFont="1" applyFill="1" applyBorder="1" applyAlignment="1" applyProtection="1">
      <alignment horizontal="left" vertical="center" wrapText="1"/>
      <protection locked="0"/>
    </xf>
    <xf numFmtId="0" fontId="2" fillId="2" borderId="21"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2" fillId="2" borderId="121" xfId="0" applyFont="1" applyFill="1" applyBorder="1" applyAlignment="1">
      <alignment horizontal="center" vertical="center" wrapText="1"/>
    </xf>
    <xf numFmtId="0" fontId="2" fillId="2" borderId="170" xfId="0" applyFont="1" applyFill="1" applyBorder="1" applyAlignment="1">
      <alignment horizontal="center" vertical="center" wrapText="1"/>
    </xf>
    <xf numFmtId="0" fontId="2" fillId="2" borderId="169" xfId="0" applyFont="1" applyFill="1" applyBorder="1" applyAlignment="1">
      <alignment horizontal="center" vertical="center" wrapText="1"/>
    </xf>
    <xf numFmtId="0" fontId="17" fillId="0" borderId="144"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wrapText="1"/>
      <protection locked="0"/>
    </xf>
    <xf numFmtId="0" fontId="2" fillId="2" borderId="171" xfId="0" applyFont="1" applyFill="1" applyBorder="1" applyAlignment="1">
      <alignment horizontal="center" vertical="center" wrapText="1"/>
    </xf>
    <xf numFmtId="0" fontId="2" fillId="2" borderId="23" xfId="0" applyFont="1" applyFill="1" applyBorder="1" applyAlignment="1">
      <alignment horizontal="center" vertical="center" wrapText="1"/>
    </xf>
    <xf numFmtId="164" fontId="6" fillId="0" borderId="144" xfId="0" applyNumberFormat="1" applyFont="1" applyFill="1" applyBorder="1" applyAlignment="1" applyProtection="1">
      <alignment horizontal="center" vertical="center" wrapText="1"/>
      <protection locked="0"/>
    </xf>
    <xf numFmtId="164" fontId="6" fillId="0" borderId="33" xfId="0" applyNumberFormat="1" applyFont="1" applyFill="1" applyBorder="1" applyAlignment="1" applyProtection="1">
      <alignment horizontal="center" vertical="center" wrapText="1"/>
      <protection locked="0"/>
    </xf>
    <xf numFmtId="164" fontId="6" fillId="0" borderId="172" xfId="0" applyNumberFormat="1" applyFont="1" applyFill="1" applyBorder="1" applyAlignment="1" applyProtection="1">
      <alignment horizontal="center" vertical="center" wrapText="1"/>
      <protection locked="0"/>
    </xf>
    <xf numFmtId="164" fontId="6" fillId="0" borderId="168" xfId="0" applyNumberFormat="1" applyFont="1" applyFill="1" applyBorder="1" applyAlignment="1" applyProtection="1">
      <alignment horizontal="center" vertical="center" wrapText="1"/>
      <protection locked="0"/>
    </xf>
    <xf numFmtId="0" fontId="2" fillId="2" borderId="173" xfId="0" applyFont="1" applyFill="1" applyBorder="1" applyAlignment="1">
      <alignment horizontal="center" vertical="center" wrapText="1"/>
    </xf>
    <xf numFmtId="0" fontId="2" fillId="2" borderId="174" xfId="0" applyFont="1" applyFill="1" applyBorder="1" applyAlignment="1">
      <alignment horizontal="center" vertical="center" wrapText="1"/>
    </xf>
    <xf numFmtId="0" fontId="2" fillId="2" borderId="175" xfId="0" applyFont="1" applyFill="1" applyBorder="1" applyAlignment="1">
      <alignment horizontal="center" vertical="center" wrapText="1"/>
    </xf>
    <xf numFmtId="0" fontId="10" fillId="2" borderId="155" xfId="0" applyFont="1" applyFill="1" applyBorder="1" applyAlignment="1">
      <alignment vertical="center" wrapText="1"/>
    </xf>
    <xf numFmtId="0" fontId="10" fillId="2" borderId="4" xfId="0" applyFont="1" applyFill="1" applyBorder="1" applyAlignment="1">
      <alignment vertical="center" wrapText="1"/>
    </xf>
    <xf numFmtId="0" fontId="9" fillId="2" borderId="25"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6" fillId="0" borderId="65" xfId="0" applyFont="1" applyFill="1" applyBorder="1" applyAlignment="1" applyProtection="1">
      <alignment horizontal="center" vertical="center" wrapText="1"/>
      <protection locked="0"/>
    </xf>
    <xf numFmtId="0" fontId="6" fillId="0" borderId="176" xfId="0" applyFont="1" applyFill="1" applyBorder="1" applyAlignment="1" applyProtection="1">
      <alignment horizontal="center" vertical="center" wrapText="1"/>
      <protection locked="0"/>
    </xf>
    <xf numFmtId="0" fontId="6" fillId="0" borderId="33"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2" borderId="13" xfId="0" applyFont="1" applyFill="1" applyBorder="1" applyAlignment="1">
      <alignment horizontal="left" vertical="center"/>
    </xf>
    <xf numFmtId="0" fontId="6" fillId="2" borderId="7" xfId="0" applyFont="1" applyFill="1" applyBorder="1" applyAlignment="1">
      <alignment horizontal="left" vertical="center"/>
    </xf>
    <xf numFmtId="0" fontId="6" fillId="2" borderId="17" xfId="0" applyFont="1" applyFill="1" applyBorder="1" applyAlignment="1">
      <alignment horizontal="left" vertical="center"/>
    </xf>
    <xf numFmtId="164" fontId="2" fillId="0" borderId="12" xfId="0" applyNumberFormat="1" applyFont="1" applyFill="1" applyBorder="1" applyAlignment="1" applyProtection="1">
      <alignment horizontal="center" vertical="center" wrapText="1"/>
      <protection locked="0"/>
    </xf>
    <xf numFmtId="164" fontId="2" fillId="0" borderId="24" xfId="0" applyNumberFormat="1" applyFont="1" applyFill="1" applyBorder="1" applyAlignment="1" applyProtection="1">
      <alignment horizontal="center" vertical="center" wrapText="1"/>
      <protection locked="0"/>
    </xf>
    <xf numFmtId="0" fontId="2" fillId="2" borderId="9" xfId="0" applyFont="1" applyFill="1" applyBorder="1" applyAlignment="1">
      <alignment vertical="center" wrapText="1"/>
    </xf>
    <xf numFmtId="0" fontId="2" fillId="2" borderId="155" xfId="0" applyFont="1" applyFill="1" applyBorder="1" applyAlignment="1">
      <alignment vertical="center" wrapText="1"/>
    </xf>
    <xf numFmtId="0" fontId="2" fillId="2" borderId="4" xfId="0" applyFont="1" applyFill="1" applyBorder="1" applyAlignment="1">
      <alignment vertical="center" wrapText="1"/>
    </xf>
    <xf numFmtId="0" fontId="16" fillId="2" borderId="0"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32"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19" fillId="2" borderId="26" xfId="0" applyFont="1" applyFill="1" applyBorder="1" applyAlignment="1">
      <alignment horizontal="left" vertical="center" wrapText="1"/>
    </xf>
    <xf numFmtId="0" fontId="6" fillId="2" borderId="0" xfId="0" applyFont="1" applyFill="1" applyBorder="1" applyAlignment="1">
      <alignment horizontal="left" vertical="center" wrapText="1"/>
    </xf>
    <xf numFmtId="9" fontId="2" fillId="2" borderId="12" xfId="0" applyNumberFormat="1" applyFont="1" applyFill="1" applyBorder="1" applyAlignment="1">
      <alignment horizontal="center" vertical="center" wrapText="1"/>
    </xf>
    <xf numFmtId="9" fontId="2" fillId="2" borderId="24" xfId="0" applyNumberFormat="1" applyFont="1" applyFill="1" applyBorder="1" applyAlignment="1">
      <alignment horizontal="center" vertical="center" wrapText="1"/>
    </xf>
    <xf numFmtId="0" fontId="19" fillId="0" borderId="12" xfId="0" applyFont="1" applyFill="1" applyBorder="1" applyAlignment="1" applyProtection="1">
      <alignment horizontal="left" vertical="center" wrapText="1"/>
      <protection locked="0"/>
    </xf>
    <xf numFmtId="0" fontId="19" fillId="2" borderId="12" xfId="0" applyFont="1" applyFill="1" applyBorder="1" applyAlignment="1" applyProtection="1">
      <alignment horizontal="left" vertical="center" wrapText="1"/>
      <protection locked="0"/>
    </xf>
    <xf numFmtId="0" fontId="2" fillId="2" borderId="45"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3" fillId="2" borderId="60" xfId="0" applyFont="1" applyFill="1" applyBorder="1" applyAlignment="1">
      <alignment horizontal="center" vertical="center"/>
    </xf>
    <xf numFmtId="0" fontId="13" fillId="2" borderId="30" xfId="0" applyFont="1" applyFill="1" applyBorder="1" applyAlignment="1">
      <alignment horizontal="center" vertical="center"/>
    </xf>
    <xf numFmtId="0" fontId="26" fillId="2" borderId="13"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26" fillId="2" borderId="17" xfId="0" applyFont="1" applyFill="1" applyBorder="1" applyAlignment="1" applyProtection="1">
      <alignment horizontal="center" vertical="center" wrapText="1"/>
    </xf>
    <xf numFmtId="0" fontId="2" fillId="2" borderId="60" xfId="0" applyFont="1" applyFill="1" applyBorder="1" applyAlignment="1" applyProtection="1">
      <alignment horizontal="left" vertical="center" wrapText="1"/>
      <protection locked="0"/>
    </xf>
    <xf numFmtId="0" fontId="2" fillId="2" borderId="31"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6" fillId="0" borderId="122" xfId="0" applyFont="1" applyFill="1" applyBorder="1" applyAlignment="1" applyProtection="1">
      <alignment horizontal="center" vertical="center" wrapText="1"/>
      <protection locked="0"/>
    </xf>
    <xf numFmtId="0" fontId="6" fillId="0" borderId="177" xfId="0" applyFont="1" applyFill="1" applyBorder="1" applyAlignment="1" applyProtection="1">
      <alignment horizontal="center" vertical="center" wrapText="1"/>
      <protection locked="0"/>
    </xf>
    <xf numFmtId="0" fontId="6" fillId="0" borderId="168"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40"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 vertical="center" wrapText="1"/>
      <protection locked="0"/>
    </xf>
    <xf numFmtId="0" fontId="6" fillId="4" borderId="30" xfId="0" applyFont="1" applyFill="1" applyBorder="1" applyAlignment="1">
      <alignment horizontal="left" vertical="top" wrapText="1"/>
    </xf>
    <xf numFmtId="0" fontId="6" fillId="4" borderId="32" xfId="0" applyFont="1" applyFill="1" applyBorder="1" applyAlignment="1">
      <alignment horizontal="left" vertical="top" wrapText="1"/>
    </xf>
    <xf numFmtId="0" fontId="6" fillId="4" borderId="17" xfId="0" applyFont="1" applyFill="1" applyBorder="1" applyAlignment="1">
      <alignment horizontal="left" vertical="top" wrapText="1"/>
    </xf>
    <xf numFmtId="0" fontId="2" fillId="0" borderId="170" xfId="0" applyFont="1" applyFill="1" applyBorder="1" applyAlignment="1">
      <alignment horizontal="left" vertical="center" wrapText="1" indent="2"/>
    </xf>
    <xf numFmtId="0" fontId="0" fillId="0" borderId="170" xfId="0" applyBorder="1"/>
    <xf numFmtId="0" fontId="0" fillId="0" borderId="112" xfId="0" applyBorder="1"/>
    <xf numFmtId="0" fontId="2" fillId="0" borderId="176" xfId="0" applyFont="1" applyFill="1" applyBorder="1" applyAlignment="1">
      <alignment horizontal="left" vertical="center" wrapText="1" indent="2"/>
    </xf>
    <xf numFmtId="0" fontId="2" fillId="0" borderId="113" xfId="0" applyFont="1" applyFill="1" applyBorder="1" applyAlignment="1">
      <alignment horizontal="left" vertical="center" wrapText="1" indent="2"/>
    </xf>
    <xf numFmtId="0" fontId="2" fillId="0" borderId="177" xfId="0" applyFont="1" applyFill="1" applyBorder="1" applyAlignment="1">
      <alignment horizontal="left" vertical="center" wrapText="1" indent="2"/>
    </xf>
    <xf numFmtId="0" fontId="2" fillId="0" borderId="115" xfId="0" applyFont="1" applyFill="1" applyBorder="1" applyAlignment="1">
      <alignment horizontal="left" vertical="center" wrapText="1" indent="2"/>
    </xf>
    <xf numFmtId="0" fontId="26" fillId="2" borderId="72" xfId="0" applyFont="1" applyFill="1" applyBorder="1" applyAlignment="1">
      <alignment horizontal="center" vertical="center" wrapText="1"/>
    </xf>
    <xf numFmtId="0" fontId="6" fillId="0" borderId="79" xfId="0" applyFont="1" applyFill="1" applyBorder="1" applyAlignment="1" applyProtection="1">
      <alignment horizontal="left" vertical="center" wrapText="1"/>
      <protection locked="0"/>
    </xf>
    <xf numFmtId="0" fontId="6" fillId="4" borderId="30"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17" xfId="0" applyFont="1" applyFill="1" applyBorder="1" applyAlignment="1">
      <alignment horizontal="left" vertical="center" wrapText="1"/>
    </xf>
    <xf numFmtId="1" fontId="26" fillId="0" borderId="179" xfId="0" applyNumberFormat="1" applyFont="1" applyFill="1" applyBorder="1" applyAlignment="1">
      <alignment horizontal="center" vertical="center" wrapText="1"/>
    </xf>
    <xf numFmtId="1" fontId="26" fillId="0" borderId="19" xfId="0" applyNumberFormat="1" applyFont="1" applyFill="1" applyBorder="1" applyAlignment="1">
      <alignment horizontal="center" vertical="center" wrapText="1"/>
    </xf>
    <xf numFmtId="1" fontId="26" fillId="0" borderId="20" xfId="0" applyNumberFormat="1" applyFont="1" applyFill="1" applyBorder="1" applyAlignment="1">
      <alignment horizontal="center" vertical="center" wrapText="1"/>
    </xf>
    <xf numFmtId="1" fontId="23" fillId="0" borderId="158" xfId="0" applyNumberFormat="1" applyFont="1" applyFill="1" applyBorder="1" applyAlignment="1">
      <alignment horizontal="center" vertical="center" wrapText="1"/>
    </xf>
    <xf numFmtId="0" fontId="23" fillId="0" borderId="159" xfId="0" applyFont="1" applyFill="1" applyBorder="1" applyAlignment="1">
      <alignment horizontal="center" vertical="center" wrapText="1"/>
    </xf>
    <xf numFmtId="0" fontId="23" fillId="0" borderId="178" xfId="0" applyFont="1" applyFill="1" applyBorder="1" applyAlignment="1">
      <alignment horizontal="center" vertical="center" wrapText="1"/>
    </xf>
    <xf numFmtId="3" fontId="23" fillId="0" borderId="158" xfId="0" applyNumberFormat="1" applyFont="1" applyFill="1" applyBorder="1" applyAlignment="1" applyProtection="1">
      <alignment horizontal="center" vertical="center" wrapText="1"/>
      <protection locked="0"/>
    </xf>
    <xf numFmtId="3" fontId="23" fillId="0" borderId="159" xfId="0" applyNumberFormat="1" applyFont="1" applyFill="1" applyBorder="1" applyAlignment="1" applyProtection="1">
      <alignment horizontal="center" vertical="center" wrapText="1"/>
      <protection locked="0"/>
    </xf>
    <xf numFmtId="3" fontId="23" fillId="0" borderId="178" xfId="0" applyNumberFormat="1" applyFont="1" applyFill="1" applyBorder="1" applyAlignment="1" applyProtection="1">
      <alignment horizontal="center" vertical="center" wrapText="1"/>
      <protection locked="0"/>
    </xf>
    <xf numFmtId="1" fontId="26" fillId="0" borderId="12" xfId="0" applyNumberFormat="1" applyFont="1" applyFill="1" applyBorder="1" applyAlignment="1" applyProtection="1">
      <alignment horizontal="center" vertical="center" wrapText="1"/>
      <protection locked="0"/>
    </xf>
    <xf numFmtId="1" fontId="26" fillId="0" borderId="21" xfId="0" applyNumberFormat="1" applyFont="1" applyFill="1" applyBorder="1" applyAlignment="1" applyProtection="1">
      <alignment horizontal="center" vertical="center" wrapText="1"/>
      <protection locked="0"/>
    </xf>
    <xf numFmtId="1" fontId="26" fillId="0" borderId="179" xfId="0" applyNumberFormat="1" applyFont="1" applyFill="1" applyBorder="1" applyAlignment="1" applyProtection="1">
      <alignment horizontal="center" vertical="center" wrapText="1"/>
      <protection locked="0"/>
    </xf>
    <xf numFmtId="1" fontId="26" fillId="0" borderId="72" xfId="0" applyNumberFormat="1" applyFont="1" applyFill="1" applyBorder="1" applyAlignment="1" applyProtection="1">
      <alignment horizontal="center" vertical="center" wrapText="1"/>
      <protection locked="0"/>
    </xf>
    <xf numFmtId="1" fontId="26" fillId="0" borderId="12" xfId="0" applyNumberFormat="1" applyFont="1" applyFill="1" applyBorder="1" applyAlignment="1">
      <alignment horizontal="center" vertical="center" wrapText="1"/>
    </xf>
    <xf numFmtId="1" fontId="26" fillId="0" borderId="21" xfId="0" applyNumberFormat="1" applyFont="1" applyFill="1" applyBorder="1" applyAlignment="1">
      <alignment horizontal="center" vertical="center" wrapText="1"/>
    </xf>
    <xf numFmtId="1" fontId="26" fillId="0" borderId="24" xfId="0" applyNumberFormat="1" applyFont="1" applyFill="1" applyBorder="1" applyAlignment="1">
      <alignment horizontal="center" vertical="center" wrapText="1"/>
    </xf>
    <xf numFmtId="0" fontId="23" fillId="0" borderId="160" xfId="0" applyFont="1" applyFill="1" applyBorder="1" applyAlignment="1">
      <alignment horizontal="center" vertical="center" wrapText="1"/>
    </xf>
    <xf numFmtId="0" fontId="2" fillId="2" borderId="146" xfId="0" applyFont="1" applyFill="1" applyBorder="1" applyAlignment="1">
      <alignment horizontal="center" vertical="center" wrapText="1"/>
    </xf>
    <xf numFmtId="0" fontId="2" fillId="2" borderId="147" xfId="0" applyFont="1" applyFill="1" applyBorder="1" applyAlignment="1">
      <alignment horizontal="center" vertical="center" wrapText="1"/>
    </xf>
    <xf numFmtId="0" fontId="2" fillId="2" borderId="148" xfId="0" applyFont="1" applyFill="1" applyBorder="1" applyAlignment="1">
      <alignment horizontal="center" vertical="center" wrapText="1"/>
    </xf>
    <xf numFmtId="0" fontId="2" fillId="2" borderId="180" xfId="0" applyFont="1" applyFill="1" applyBorder="1" applyAlignment="1">
      <alignment horizontal="center" vertical="center" wrapText="1"/>
    </xf>
    <xf numFmtId="0" fontId="6" fillId="4" borderId="32" xfId="0" applyFont="1" applyFill="1" applyBorder="1" applyAlignment="1">
      <alignment horizontal="left" vertical="top"/>
    </xf>
    <xf numFmtId="0" fontId="6" fillId="4" borderId="17" xfId="0" applyFont="1" applyFill="1" applyBorder="1" applyAlignment="1">
      <alignment horizontal="left" vertical="top"/>
    </xf>
    <xf numFmtId="0" fontId="2" fillId="0" borderId="27" xfId="0" applyFont="1" applyFill="1" applyBorder="1" applyAlignment="1">
      <alignment horizontal="left" vertical="center" wrapText="1" indent="2"/>
    </xf>
    <xf numFmtId="0" fontId="2" fillId="0" borderId="28" xfId="0" applyFont="1" applyFill="1" applyBorder="1" applyAlignment="1">
      <alignment horizontal="left" vertical="center" wrapText="1" indent="2"/>
    </xf>
    <xf numFmtId="0" fontId="2" fillId="0" borderId="37" xfId="0" applyFont="1" applyFill="1" applyBorder="1" applyAlignment="1">
      <alignment horizontal="left" vertical="center" wrapText="1" indent="2"/>
    </xf>
    <xf numFmtId="0" fontId="2" fillId="0" borderId="40" xfId="0" applyFont="1" applyFill="1" applyBorder="1" applyAlignment="1">
      <alignment horizontal="left" vertical="center" wrapText="1" indent="2"/>
    </xf>
    <xf numFmtId="1" fontId="26" fillId="0" borderId="56" xfId="0" applyNumberFormat="1" applyFont="1" applyFill="1" applyBorder="1" applyAlignment="1" applyProtection="1">
      <alignment horizontal="center" vertical="center" wrapText="1"/>
      <protection locked="0"/>
    </xf>
    <xf numFmtId="1" fontId="26" fillId="0" borderId="19" xfId="0" applyNumberFormat="1" applyFont="1" applyFill="1" applyBorder="1" applyAlignment="1" applyProtection="1">
      <alignment horizontal="center" vertical="center" wrapText="1"/>
      <protection locked="0"/>
    </xf>
    <xf numFmtId="1" fontId="26" fillId="0" borderId="20" xfId="0" applyNumberFormat="1" applyFont="1" applyFill="1" applyBorder="1" applyAlignment="1" applyProtection="1">
      <alignment horizontal="center" vertical="center" wrapText="1"/>
      <protection locked="0"/>
    </xf>
    <xf numFmtId="0" fontId="2" fillId="2" borderId="17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2" borderId="119" xfId="0" applyFont="1" applyFill="1" applyBorder="1" applyAlignment="1">
      <alignment horizontal="left" vertical="center" wrapText="1" indent="1"/>
    </xf>
    <xf numFmtId="0" fontId="6" fillId="2" borderId="61" xfId="0" applyFont="1" applyFill="1" applyBorder="1" applyAlignment="1">
      <alignment horizontal="left" vertical="center" wrapText="1" indent="1"/>
    </xf>
    <xf numFmtId="0" fontId="6" fillId="2" borderId="81" xfId="0" applyFont="1" applyFill="1" applyBorder="1" applyAlignment="1">
      <alignment horizontal="left" vertical="center" wrapText="1" indent="1"/>
    </xf>
    <xf numFmtId="0" fontId="2" fillId="2" borderId="71" xfId="0" applyFont="1" applyFill="1" applyBorder="1" applyAlignment="1">
      <alignment horizontal="left" vertical="center" wrapText="1" indent="1"/>
    </xf>
    <xf numFmtId="0" fontId="2" fillId="2" borderId="31" xfId="0" applyFont="1" applyFill="1" applyBorder="1" applyAlignment="1">
      <alignment horizontal="left" vertical="center" wrapText="1" indent="1"/>
    </xf>
    <xf numFmtId="0" fontId="2" fillId="2" borderId="30" xfId="0" applyFont="1" applyFill="1" applyBorder="1" applyAlignment="1">
      <alignment horizontal="left" vertical="center" wrapText="1" indent="1"/>
    </xf>
    <xf numFmtId="0" fontId="23" fillId="2" borderId="12"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6" fillId="2" borderId="69" xfId="0" applyFont="1" applyFill="1" applyBorder="1" applyAlignment="1">
      <alignment horizontal="left" vertical="center" wrapText="1" indent="1"/>
    </xf>
    <xf numFmtId="0" fontId="6" fillId="2" borderId="0" xfId="0" applyFont="1" applyFill="1" applyBorder="1" applyAlignment="1">
      <alignment horizontal="left" vertical="center" wrapText="1" indent="1"/>
    </xf>
    <xf numFmtId="0" fontId="6" fillId="2" borderId="70" xfId="0" applyFont="1" applyFill="1" applyBorder="1" applyAlignment="1">
      <alignment horizontal="left" vertical="center" wrapText="1" indent="1"/>
    </xf>
    <xf numFmtId="0" fontId="2" fillId="2" borderId="96" xfId="0" applyFont="1" applyFill="1" applyBorder="1" applyAlignment="1">
      <alignment horizontal="center" vertical="center" wrapText="1"/>
    </xf>
    <xf numFmtId="0" fontId="2" fillId="2" borderId="181" xfId="0" applyFont="1" applyFill="1" applyBorder="1" applyAlignment="1">
      <alignment horizontal="left" vertical="center" wrapText="1" indent="1"/>
    </xf>
    <xf numFmtId="0" fontId="2" fillId="2" borderId="110" xfId="0" applyFont="1" applyFill="1" applyBorder="1" applyAlignment="1">
      <alignment horizontal="left" vertical="center" wrapText="1" indent="1"/>
    </xf>
    <xf numFmtId="0" fontId="2" fillId="0" borderId="122" xfId="0" applyFont="1" applyFill="1" applyBorder="1" applyAlignment="1">
      <alignment horizontal="left" vertical="center" wrapText="1"/>
    </xf>
    <xf numFmtId="0" fontId="2" fillId="0" borderId="177" xfId="0" applyFont="1" applyFill="1" applyBorder="1" applyAlignment="1">
      <alignment horizontal="left" vertical="center" wrapText="1"/>
    </xf>
    <xf numFmtId="0" fontId="2" fillId="0" borderId="182" xfId="0" applyFont="1" applyFill="1" applyBorder="1" applyAlignment="1">
      <alignment horizontal="left" vertical="center" wrapText="1"/>
    </xf>
    <xf numFmtId="0" fontId="6" fillId="0" borderId="72" xfId="0" applyFont="1" applyFill="1" applyBorder="1" applyAlignment="1" applyProtection="1">
      <alignment horizontal="left" vertical="center" wrapText="1"/>
      <protection locked="0"/>
    </xf>
    <xf numFmtId="1" fontId="26" fillId="0" borderId="96" xfId="0" applyNumberFormat="1" applyFont="1" applyFill="1" applyBorder="1" applyAlignment="1" applyProtection="1">
      <alignment horizontal="center" vertical="center" wrapText="1"/>
      <protection locked="0"/>
    </xf>
    <xf numFmtId="0" fontId="6" fillId="0" borderId="158" xfId="0" applyFont="1" applyFill="1" applyBorder="1" applyAlignment="1" applyProtection="1">
      <alignment horizontal="center" vertical="center" wrapText="1"/>
      <protection locked="0"/>
    </xf>
    <xf numFmtId="0" fontId="6" fillId="0" borderId="159" xfId="0" applyFont="1" applyFill="1" applyBorder="1" applyAlignment="1" applyProtection="1">
      <alignment horizontal="center" vertical="center" wrapText="1"/>
      <protection locked="0"/>
    </xf>
    <xf numFmtId="0" fontId="6" fillId="0" borderId="160"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72" xfId="0" applyFont="1" applyFill="1" applyBorder="1" applyAlignment="1" applyProtection="1">
      <alignment horizontal="center" vertical="center" wrapText="1"/>
      <protection locked="0"/>
    </xf>
    <xf numFmtId="0" fontId="19" fillId="4" borderId="32" xfId="0" applyFont="1" applyFill="1" applyBorder="1" applyAlignment="1">
      <alignment vertical="top" wrapText="1"/>
    </xf>
    <xf numFmtId="0" fontId="28" fillId="4" borderId="32" xfId="0" applyFont="1" applyFill="1" applyBorder="1" applyAlignment="1">
      <alignment vertical="top" wrapText="1"/>
    </xf>
    <xf numFmtId="0" fontId="28" fillId="4" borderId="17" xfId="0" applyFont="1" applyFill="1" applyBorder="1" applyAlignment="1">
      <alignment vertical="top" wrapText="1"/>
    </xf>
    <xf numFmtId="0" fontId="6" fillId="2" borderId="71" xfId="0" applyFont="1" applyFill="1" applyBorder="1" applyAlignment="1">
      <alignment horizontal="left" vertical="center" wrapText="1" indent="1"/>
    </xf>
    <xf numFmtId="0" fontId="6" fillId="2" borderId="21" xfId="0" applyFont="1" applyFill="1" applyBorder="1" applyAlignment="1">
      <alignment horizontal="left" vertical="center" wrapText="1" indent="1"/>
    </xf>
    <xf numFmtId="0" fontId="6" fillId="2" borderId="72" xfId="0" applyFont="1" applyFill="1" applyBorder="1" applyAlignment="1">
      <alignment horizontal="left" vertical="center" wrapText="1" indent="1"/>
    </xf>
    <xf numFmtId="0" fontId="19" fillId="4" borderId="30" xfId="0" applyFont="1" applyFill="1" applyBorder="1" applyAlignment="1">
      <alignment horizontal="left" vertical="center" wrapText="1"/>
    </xf>
    <xf numFmtId="0" fontId="28" fillId="4" borderId="32" xfId="0" applyFont="1" applyFill="1" applyBorder="1" applyAlignment="1">
      <alignment horizontal="left" vertical="center" wrapText="1"/>
    </xf>
    <xf numFmtId="0" fontId="28" fillId="4" borderId="17" xfId="0" applyFont="1" applyFill="1" applyBorder="1" applyAlignment="1">
      <alignment horizontal="left" vertical="center" wrapText="1"/>
    </xf>
    <xf numFmtId="0" fontId="2" fillId="4" borderId="32" xfId="0" applyFont="1" applyFill="1" applyBorder="1" applyAlignment="1">
      <alignment horizontal="left" vertical="top" wrapText="1"/>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horizontal="justify" vertical="center" wrapText="1"/>
    </xf>
    <xf numFmtId="0" fontId="2" fillId="4" borderId="30" xfId="0" applyFont="1" applyFill="1" applyBorder="1" applyAlignment="1">
      <alignment horizontal="left" vertical="top" wrapText="1"/>
    </xf>
    <xf numFmtId="0" fontId="2" fillId="4" borderId="17"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6" xfId="0" applyFont="1" applyFill="1" applyBorder="1" applyAlignment="1">
      <alignment horizontal="left" vertical="top" wrapText="1"/>
    </xf>
    <xf numFmtId="3" fontId="6" fillId="0" borderId="12" xfId="0" applyNumberFormat="1" applyFont="1" applyFill="1" applyBorder="1" applyAlignment="1">
      <alignment horizontal="center" vertical="center" wrapText="1"/>
    </xf>
    <xf numFmtId="3" fontId="6" fillId="0" borderId="21" xfId="0" applyNumberFormat="1" applyFont="1" applyFill="1" applyBorder="1" applyAlignment="1">
      <alignment horizontal="center" vertical="center" wrapText="1"/>
    </xf>
    <xf numFmtId="3" fontId="6" fillId="0" borderId="24" xfId="0" applyNumberFormat="1" applyFont="1" applyFill="1" applyBorder="1" applyAlignment="1">
      <alignment horizontal="center" vertical="center" wrapText="1"/>
    </xf>
    <xf numFmtId="0" fontId="16" fillId="0" borderId="12" xfId="0" applyFont="1" applyFill="1" applyBorder="1" applyAlignment="1" applyProtection="1">
      <alignment horizontal="left" vertical="center" wrapText="1"/>
      <protection locked="0"/>
    </xf>
    <xf numFmtId="0" fontId="16" fillId="0" borderId="24" xfId="0" applyFont="1" applyFill="1" applyBorder="1" applyAlignment="1" applyProtection="1">
      <alignment horizontal="left" vertical="center" wrapText="1"/>
      <protection locked="0"/>
    </xf>
    <xf numFmtId="0" fontId="16" fillId="0" borderId="0" xfId="0" applyFont="1" applyFill="1" applyAlignment="1">
      <alignment horizontal="justify" vertical="center" wrapText="1"/>
    </xf>
    <xf numFmtId="0" fontId="34" fillId="2" borderId="60" xfId="0" applyFont="1" applyFill="1" applyBorder="1" applyAlignment="1">
      <alignment horizontal="center" vertical="center"/>
    </xf>
    <xf numFmtId="0" fontId="34" fillId="2" borderId="31" xfId="0" applyFont="1" applyFill="1" applyBorder="1" applyAlignment="1">
      <alignment horizontal="center" vertical="center"/>
    </xf>
    <xf numFmtId="0" fontId="34" fillId="2" borderId="30" xfId="0" applyFont="1" applyFill="1" applyBorder="1" applyAlignment="1">
      <alignment horizontal="center" vertical="center"/>
    </xf>
    <xf numFmtId="0" fontId="34" fillId="2" borderId="1"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32" xfId="0" applyFont="1" applyFill="1" applyBorder="1" applyAlignment="1">
      <alignment horizontal="left" vertical="center" wrapText="1"/>
    </xf>
    <xf numFmtId="3" fontId="34" fillId="2" borderId="167" xfId="0" applyNumberFormat="1" applyFont="1" applyFill="1" applyBorder="1" applyAlignment="1">
      <alignment horizontal="left" vertical="center" wrapText="1"/>
    </xf>
    <xf numFmtId="3" fontId="34" fillId="2" borderId="183" xfId="0" applyNumberFormat="1" applyFont="1" applyFill="1" applyBorder="1" applyAlignment="1">
      <alignment horizontal="left" vertical="center" wrapText="1"/>
    </xf>
    <xf numFmtId="3" fontId="34" fillId="2" borderId="184" xfId="0" applyNumberFormat="1" applyFont="1"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0" borderId="13" xfId="0" applyFont="1" applyFill="1" applyBorder="1" applyAlignment="1" applyProtection="1">
      <alignment horizontal="left" vertical="center" wrapText="1"/>
      <protection locked="0"/>
    </xf>
    <xf numFmtId="0" fontId="16" fillId="0" borderId="17" xfId="0" applyFont="1" applyFill="1" applyBorder="1" applyAlignment="1" applyProtection="1">
      <alignment horizontal="left" vertical="center" wrapText="1"/>
      <protection locked="0"/>
    </xf>
    <xf numFmtId="0" fontId="9" fillId="4" borderId="25" xfId="0" applyFont="1" applyFill="1" applyBorder="1" applyAlignment="1">
      <alignment horizontal="left" vertical="top" wrapText="1"/>
    </xf>
    <xf numFmtId="0" fontId="9" fillId="4" borderId="22" xfId="0" applyFont="1" applyFill="1" applyBorder="1" applyAlignment="1">
      <alignment horizontal="left" vertical="top" wrapText="1"/>
    </xf>
    <xf numFmtId="0" fontId="9" fillId="4" borderId="25" xfId="0" applyFont="1" applyFill="1" applyBorder="1" applyAlignment="1">
      <alignment horizontal="left" wrapText="1"/>
    </xf>
    <xf numFmtId="0" fontId="9" fillId="4" borderId="22" xfId="0" applyFont="1" applyFill="1" applyBorder="1" applyAlignment="1">
      <alignment horizontal="left" wrapText="1"/>
    </xf>
    <xf numFmtId="0" fontId="9" fillId="4" borderId="26" xfId="0" applyFont="1" applyFill="1" applyBorder="1" applyAlignment="1">
      <alignment horizontal="left" wrapText="1"/>
    </xf>
    <xf numFmtId="0" fontId="26" fillId="4" borderId="41" xfId="0" applyFont="1" applyFill="1" applyBorder="1" applyAlignment="1">
      <alignment horizontal="left" vertical="center" wrapText="1"/>
    </xf>
    <xf numFmtId="0" fontId="26" fillId="4" borderId="50" xfId="0" applyFont="1" applyFill="1" applyBorder="1" applyAlignment="1">
      <alignment horizontal="left" vertical="center" wrapText="1"/>
    </xf>
    <xf numFmtId="0" fontId="2" fillId="2" borderId="0" xfId="0" applyFont="1" applyFill="1" applyAlignment="1">
      <alignment horizontal="left" vertical="center" wrapText="1"/>
    </xf>
    <xf numFmtId="0" fontId="4" fillId="4" borderId="8" xfId="3" applyFont="1" applyFill="1" applyBorder="1" applyAlignment="1" applyProtection="1">
      <alignment horizontal="left" vertical="center" wrapText="1"/>
    </xf>
    <xf numFmtId="0" fontId="4" fillId="4" borderId="28" xfId="3" applyFont="1" applyFill="1" applyBorder="1" applyAlignment="1" applyProtection="1">
      <alignment horizontal="left" vertical="center" wrapText="1"/>
    </xf>
    <xf numFmtId="0" fontId="26" fillId="4" borderId="39" xfId="0" applyFont="1" applyFill="1" applyBorder="1" applyAlignment="1">
      <alignment horizontal="left" vertical="center" wrapText="1"/>
    </xf>
    <xf numFmtId="0" fontId="26" fillId="4" borderId="40" xfId="0" applyFont="1" applyFill="1" applyBorder="1" applyAlignment="1">
      <alignment horizontal="left" vertical="center" wrapText="1"/>
    </xf>
    <xf numFmtId="0" fontId="26" fillId="4" borderId="16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4" borderId="169" xfId="3" applyFont="1" applyFill="1" applyBorder="1" applyAlignment="1" applyProtection="1">
      <alignment horizontal="left" vertical="center" wrapText="1"/>
    </xf>
    <xf numFmtId="0" fontId="26" fillId="4" borderId="33"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26" fillId="4" borderId="31" xfId="0" applyFont="1" applyFill="1" applyBorder="1" applyAlignment="1">
      <alignment horizontal="left" vertical="center" wrapText="1"/>
    </xf>
    <xf numFmtId="0" fontId="26" fillId="4" borderId="30" xfId="0" applyFont="1" applyFill="1" applyBorder="1" applyAlignment="1">
      <alignment horizontal="left" vertical="center" wrapText="1"/>
    </xf>
    <xf numFmtId="0" fontId="26" fillId="4" borderId="0" xfId="0" applyFont="1" applyFill="1" applyBorder="1" applyAlignment="1">
      <alignment horizontal="left" vertical="center" wrapText="1"/>
    </xf>
    <xf numFmtId="0" fontId="26" fillId="4" borderId="32"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6" fillId="4" borderId="17" xfId="0" applyFont="1" applyFill="1" applyBorder="1" applyAlignment="1">
      <alignment horizontal="left" vertical="center" wrapText="1"/>
    </xf>
    <xf numFmtId="44" fontId="0" fillId="0" borderId="37" xfId="8" applyNumberFormat="1" applyFont="1" applyBorder="1" applyAlignment="1" applyProtection="1">
      <alignment horizontal="center" vertical="center"/>
      <protection hidden="1"/>
    </xf>
    <xf numFmtId="165" fontId="84" fillId="0" borderId="38" xfId="7" applyNumberFormat="1" applyFill="1" applyBorder="1" applyAlignment="1" applyProtection="1">
      <alignment horizontal="center" vertical="center"/>
      <protection hidden="1"/>
    </xf>
    <xf numFmtId="165" fontId="84" fillId="0" borderId="55" xfId="7" applyNumberFormat="1" applyFill="1" applyBorder="1" applyAlignment="1" applyProtection="1">
      <alignment horizontal="center" vertical="center"/>
      <protection hidden="1"/>
    </xf>
    <xf numFmtId="0" fontId="81" fillId="0" borderId="38" xfId="6" applyBorder="1" applyAlignment="1" applyProtection="1">
      <alignment horizontal="center" vertical="center" wrapText="1"/>
      <protection hidden="1"/>
    </xf>
    <xf numFmtId="0" fontId="81" fillId="0" borderId="55" xfId="6" applyBorder="1" applyAlignment="1" applyProtection="1">
      <alignment horizontal="center" vertical="center" wrapText="1"/>
      <protection hidden="1"/>
    </xf>
    <xf numFmtId="0" fontId="81" fillId="2" borderId="0" xfId="6" applyFill="1" applyAlignment="1" applyProtection="1">
      <alignment horizontal="center"/>
      <protection hidden="1"/>
    </xf>
    <xf numFmtId="165" fontId="84" fillId="6" borderId="38" xfId="7" applyNumberFormat="1" applyFill="1" applyBorder="1" applyAlignment="1" applyProtection="1">
      <alignment horizontal="center" vertical="center"/>
      <protection hidden="1"/>
    </xf>
    <xf numFmtId="165" fontId="84" fillId="6" borderId="55" xfId="7" applyNumberFormat="1" applyFill="1" applyBorder="1" applyAlignment="1" applyProtection="1">
      <alignment horizontal="center" vertical="center"/>
      <protection hidden="1"/>
    </xf>
    <xf numFmtId="0" fontId="77" fillId="2" borderId="0" xfId="6" applyFont="1" applyFill="1" applyAlignment="1" applyProtection="1">
      <alignment horizontal="left" vertical="top" wrapText="1"/>
      <protection hidden="1"/>
    </xf>
    <xf numFmtId="0" fontId="77" fillId="2" borderId="0" xfId="6" applyFont="1" applyFill="1" applyAlignment="1" applyProtection="1">
      <alignment horizontal="left" vertical="top"/>
      <protection hidden="1"/>
    </xf>
    <xf numFmtId="3" fontId="81" fillId="2" borderId="37" xfId="6" applyNumberFormat="1" applyFill="1" applyBorder="1" applyAlignment="1" applyProtection="1">
      <alignment horizontal="center" vertical="center"/>
      <protection hidden="1"/>
    </xf>
    <xf numFmtId="0" fontId="81" fillId="2" borderId="37" xfId="6" applyFill="1" applyBorder="1" applyAlignment="1" applyProtection="1">
      <alignment horizontal="center" vertical="center"/>
      <protection hidden="1"/>
    </xf>
    <xf numFmtId="43" fontId="72" fillId="0" borderId="37" xfId="1" applyFont="1" applyBorder="1" applyAlignment="1" applyProtection="1">
      <alignment horizontal="center" vertical="center" wrapText="1"/>
      <protection hidden="1"/>
    </xf>
    <xf numFmtId="0" fontId="81" fillId="0" borderId="149" xfId="6" applyBorder="1" applyAlignment="1" applyProtection="1">
      <alignment horizontal="center" vertical="center" wrapText="1"/>
      <protection hidden="1"/>
    </xf>
    <xf numFmtId="44" fontId="71" fillId="2" borderId="0" xfId="8" applyNumberFormat="1" applyFont="1" applyFill="1" applyAlignment="1" applyProtection="1">
      <alignment horizontal="center" vertical="center"/>
      <protection hidden="1"/>
    </xf>
    <xf numFmtId="44" fontId="72" fillId="2" borderId="0" xfId="8" applyNumberFormat="1" applyFont="1" applyFill="1" applyAlignment="1" applyProtection="1">
      <alignment horizontal="center" vertical="center"/>
      <protection hidden="1"/>
    </xf>
    <xf numFmtId="165" fontId="73" fillId="0" borderId="144" xfId="6" applyNumberFormat="1" applyFont="1" applyBorder="1" applyAlignment="1" applyProtection="1">
      <alignment horizontal="center" vertical="center" wrapText="1"/>
      <protection hidden="1"/>
    </xf>
    <xf numFmtId="165" fontId="73" fillId="0" borderId="176" xfId="6" applyNumberFormat="1" applyFont="1" applyBorder="1" applyAlignment="1" applyProtection="1">
      <alignment horizontal="center" vertical="center" wrapText="1"/>
      <protection hidden="1"/>
    </xf>
    <xf numFmtId="165" fontId="73" fillId="0" borderId="33" xfId="6" applyNumberFormat="1" applyFont="1" applyBorder="1" applyAlignment="1" applyProtection="1">
      <alignment horizontal="center" vertical="center" wrapText="1"/>
      <protection hidden="1"/>
    </xf>
    <xf numFmtId="0" fontId="67" fillId="0" borderId="186" xfId="6" applyFont="1" applyBorder="1" applyAlignment="1" applyProtection="1">
      <alignment horizontal="center" vertical="center" wrapText="1"/>
      <protection hidden="1"/>
    </xf>
    <xf numFmtId="0" fontId="74" fillId="0" borderId="185" xfId="6" applyFont="1" applyBorder="1" applyAlignment="1" applyProtection="1">
      <alignment horizontal="center" vertical="center"/>
      <protection hidden="1"/>
    </xf>
    <xf numFmtId="0" fontId="81" fillId="6" borderId="38" xfId="6" applyFill="1" applyBorder="1" applyAlignment="1" applyProtection="1">
      <alignment horizontal="center" vertical="center" wrapText="1"/>
      <protection hidden="1"/>
    </xf>
    <xf numFmtId="0" fontId="81" fillId="6" borderId="55" xfId="6" applyFill="1" applyBorder="1" applyAlignment="1" applyProtection="1">
      <alignment horizontal="center" vertical="center" wrapText="1"/>
      <protection hidden="1"/>
    </xf>
    <xf numFmtId="0" fontId="69" fillId="2" borderId="0" xfId="6" applyFont="1" applyFill="1" applyAlignment="1" applyProtection="1">
      <alignment horizontal="center" vertical="center"/>
      <protection hidden="1"/>
    </xf>
    <xf numFmtId="165" fontId="84" fillId="0" borderId="149" xfId="7" applyNumberFormat="1" applyFill="1" applyBorder="1" applyAlignment="1" applyProtection="1">
      <alignment horizontal="center" vertical="center"/>
      <protection hidden="1"/>
    </xf>
    <xf numFmtId="0" fontId="72" fillId="2" borderId="0" xfId="6" applyFont="1" applyFill="1" applyAlignment="1" applyProtection="1">
      <alignment horizontal="center"/>
      <protection hidden="1"/>
    </xf>
    <xf numFmtId="0" fontId="81" fillId="12" borderId="38" xfId="6" applyFill="1" applyBorder="1" applyAlignment="1" applyProtection="1">
      <alignment horizontal="center" vertical="center" wrapText="1"/>
      <protection hidden="1"/>
    </xf>
    <xf numFmtId="0" fontId="81" fillId="12" borderId="149" xfId="6" applyFill="1" applyBorder="1" applyAlignment="1" applyProtection="1">
      <alignment horizontal="center" vertical="center" wrapText="1"/>
      <protection hidden="1"/>
    </xf>
    <xf numFmtId="0" fontId="81" fillId="12" borderId="55" xfId="6" applyFill="1" applyBorder="1" applyAlignment="1" applyProtection="1">
      <alignment horizontal="center" vertical="center" wrapText="1"/>
      <protection hidden="1"/>
    </xf>
    <xf numFmtId="0" fontId="81" fillId="12" borderId="37" xfId="6" applyFill="1" applyBorder="1" applyAlignment="1" applyProtection="1">
      <alignment horizontal="center" vertical="center" wrapText="1"/>
      <protection hidden="1"/>
    </xf>
    <xf numFmtId="0" fontId="86" fillId="0" borderId="0" xfId="0" applyFont="1" applyAlignment="1">
      <alignment horizontal="left" vertical="center" indent="1"/>
    </xf>
    <xf numFmtId="0" fontId="86" fillId="0" borderId="0" xfId="0" applyFont="1" applyAlignment="1">
      <alignment horizontal="center" vertical="center"/>
    </xf>
    <xf numFmtId="0" fontId="87" fillId="0" borderId="0" xfId="0" applyFont="1" applyAlignment="1">
      <alignment vertical="center"/>
    </xf>
    <xf numFmtId="0" fontId="88" fillId="0" borderId="0" xfId="0" applyFont="1" applyAlignment="1">
      <alignment vertical="center"/>
    </xf>
    <xf numFmtId="0" fontId="88" fillId="0" borderId="0" xfId="0" applyFont="1" applyAlignment="1">
      <alignment horizontal="center" vertical="center" wrapText="1"/>
    </xf>
    <xf numFmtId="0" fontId="86" fillId="0" borderId="0" xfId="0" applyFont="1" applyAlignment="1">
      <alignment horizontal="center" vertical="center" wrapText="1"/>
    </xf>
    <xf numFmtId="0" fontId="89" fillId="0" borderId="12" xfId="0" applyFont="1" applyBorder="1" applyAlignment="1">
      <alignment horizontal="center" vertical="center" wrapText="1"/>
    </xf>
    <xf numFmtId="0" fontId="89" fillId="0" borderId="21" xfId="0" applyFont="1" applyBorder="1" applyAlignment="1">
      <alignment horizontal="center" vertical="center"/>
    </xf>
    <xf numFmtId="0" fontId="89" fillId="0" borderId="24" xfId="0" applyFont="1" applyBorder="1" applyAlignment="1">
      <alignment horizontal="center" vertical="center"/>
    </xf>
    <xf numFmtId="0" fontId="89" fillId="0" borderId="60" xfId="0" applyFont="1" applyBorder="1" applyAlignment="1">
      <alignment horizontal="center" vertical="center" wrapText="1"/>
    </xf>
    <xf numFmtId="0" fontId="89" fillId="0" borderId="31" xfId="0" applyFont="1" applyBorder="1" applyAlignment="1">
      <alignment horizontal="center" vertical="center" wrapText="1"/>
    </xf>
    <xf numFmtId="0" fontId="89" fillId="0" borderId="170" xfId="0" applyFont="1" applyBorder="1" applyAlignment="1">
      <alignment horizontal="center" vertical="center" wrapText="1"/>
    </xf>
    <xf numFmtId="0" fontId="89" fillId="0" borderId="47" xfId="0" applyFont="1" applyBorder="1" applyAlignment="1">
      <alignment horizontal="center" vertical="center" wrapText="1"/>
    </xf>
    <xf numFmtId="0" fontId="90" fillId="0" borderId="0" xfId="0" applyFont="1" applyAlignment="1">
      <alignment horizontal="left" vertical="center" indent="1"/>
    </xf>
    <xf numFmtId="0" fontId="89" fillId="0" borderId="12" xfId="0" applyFont="1" applyBorder="1" applyAlignment="1">
      <alignment horizontal="center" vertical="center"/>
    </xf>
    <xf numFmtId="0" fontId="91" fillId="0" borderId="0" xfId="0" applyFont="1" applyAlignment="1">
      <alignment vertical="center"/>
    </xf>
    <xf numFmtId="0" fontId="90" fillId="0" borderId="0" xfId="0" applyFont="1" applyAlignment="1">
      <alignment vertical="center"/>
    </xf>
    <xf numFmtId="0" fontId="90" fillId="0" borderId="12" xfId="0" applyFont="1" applyBorder="1" applyAlignment="1">
      <alignment horizontal="center" vertical="center" wrapText="1"/>
    </xf>
    <xf numFmtId="0" fontId="90" fillId="0" borderId="19" xfId="0" applyFont="1" applyBorder="1" applyAlignment="1">
      <alignment horizontal="center" vertical="center" wrapText="1"/>
    </xf>
    <xf numFmtId="0" fontId="90" fillId="0" borderId="20" xfId="0" applyFont="1" applyBorder="1" applyAlignment="1">
      <alignment horizontal="center" vertical="center" wrapText="1"/>
    </xf>
    <xf numFmtId="0" fontId="92" fillId="14" borderId="8" xfId="0" applyFont="1" applyFill="1" applyBorder="1" applyAlignment="1">
      <alignment horizontal="center" vertical="center" wrapText="1"/>
    </xf>
    <xf numFmtId="0" fontId="92" fillId="14" borderId="27" xfId="0" applyFont="1" applyFill="1" applyBorder="1" applyAlignment="1">
      <alignment horizontal="center" vertical="center"/>
    </xf>
    <xf numFmtId="0" fontId="94" fillId="14" borderId="27" xfId="0" applyFont="1" applyFill="1" applyBorder="1" applyAlignment="1">
      <alignment horizontal="center" vertical="center"/>
    </xf>
    <xf numFmtId="0" fontId="86" fillId="15" borderId="27" xfId="0" applyFont="1" applyFill="1" applyBorder="1" applyAlignment="1">
      <alignment horizontal="center" vertical="center" wrapText="1"/>
    </xf>
    <xf numFmtId="0" fontId="92" fillId="15" borderId="27" xfId="0" applyFont="1" applyFill="1" applyBorder="1" applyAlignment="1">
      <alignment horizontal="center" vertical="center"/>
    </xf>
    <xf numFmtId="0" fontId="94" fillId="15" borderId="27" xfId="0" applyFont="1" applyFill="1" applyBorder="1" applyAlignment="1">
      <alignment horizontal="center" vertical="center"/>
    </xf>
    <xf numFmtId="0" fontId="86" fillId="16" borderId="27" xfId="0" applyFont="1" applyFill="1" applyBorder="1" applyAlignment="1">
      <alignment horizontal="center" vertical="center" wrapText="1"/>
    </xf>
    <xf numFmtId="0" fontId="92" fillId="16" borderId="27" xfId="0" applyFont="1" applyFill="1" applyBorder="1" applyAlignment="1">
      <alignment horizontal="center" vertical="center" wrapText="1"/>
    </xf>
    <xf numFmtId="0" fontId="94" fillId="16" borderId="28" xfId="0" applyFont="1" applyFill="1" applyBorder="1" applyAlignment="1">
      <alignment horizontal="center" vertical="center" wrapText="1"/>
    </xf>
    <xf numFmtId="0" fontId="89" fillId="0" borderId="8" xfId="0" applyFont="1" applyBorder="1" applyAlignment="1">
      <alignment horizontal="left" vertical="center" indent="1"/>
    </xf>
    <xf numFmtId="0" fontId="96" fillId="17" borderId="173" xfId="0" applyFont="1" applyFill="1" applyBorder="1" applyAlignment="1">
      <alignment horizontal="left" vertical="center" wrapText="1" indent="2"/>
    </xf>
    <xf numFmtId="0" fontId="96" fillId="17" borderId="170" xfId="0" applyFont="1" applyFill="1" applyBorder="1" applyAlignment="1">
      <alignment horizontal="left" vertical="center" wrapText="1" indent="2"/>
    </xf>
    <xf numFmtId="0" fontId="96" fillId="17" borderId="47" xfId="0" applyFont="1" applyFill="1" applyBorder="1" applyAlignment="1">
      <alignment horizontal="left" vertical="center" wrapText="1" indent="2"/>
    </xf>
    <xf numFmtId="0" fontId="92" fillId="14" borderId="39" xfId="0" applyFont="1" applyFill="1" applyBorder="1" applyAlignment="1">
      <alignment horizontal="center" vertical="center" wrapText="1"/>
    </xf>
    <xf numFmtId="0" fontId="92" fillId="14" borderId="37" xfId="0" applyFont="1" applyFill="1" applyBorder="1" applyAlignment="1">
      <alignment horizontal="center" vertical="center"/>
    </xf>
    <xf numFmtId="0" fontId="94" fillId="14" borderId="37" xfId="0" applyFont="1" applyFill="1" applyBorder="1" applyAlignment="1">
      <alignment horizontal="center" vertical="center" wrapText="1"/>
    </xf>
    <xf numFmtId="0" fontId="86" fillId="15" borderId="37" xfId="0" applyFont="1" applyFill="1" applyBorder="1" applyAlignment="1">
      <alignment horizontal="center" vertical="center" wrapText="1"/>
    </xf>
    <xf numFmtId="0" fontId="92" fillId="15" borderId="37" xfId="0" applyFont="1" applyFill="1" applyBorder="1" applyAlignment="1">
      <alignment horizontal="center" vertical="center"/>
    </xf>
    <xf numFmtId="0" fontId="94" fillId="15" borderId="37" xfId="0" applyFont="1" applyFill="1" applyBorder="1" applyAlignment="1">
      <alignment horizontal="center" vertical="center" wrapText="1"/>
    </xf>
    <xf numFmtId="0" fontId="86" fillId="16" borderId="37" xfId="0" applyFont="1" applyFill="1" applyBorder="1" applyAlignment="1">
      <alignment horizontal="center" vertical="center" wrapText="1"/>
    </xf>
    <xf numFmtId="0" fontId="92" fillId="16" borderId="37" xfId="0" applyFont="1" applyFill="1" applyBorder="1" applyAlignment="1">
      <alignment horizontal="center" vertical="center" wrapText="1"/>
    </xf>
    <xf numFmtId="0" fontId="94" fillId="16" borderId="40" xfId="0" applyFont="1" applyFill="1" applyBorder="1" applyAlignment="1">
      <alignment horizontal="center" vertical="center" wrapText="1"/>
    </xf>
    <xf numFmtId="0" fontId="89" fillId="0" borderId="39" xfId="0" applyFont="1" applyBorder="1" applyAlignment="1">
      <alignment horizontal="left" vertical="center" indent="1"/>
    </xf>
    <xf numFmtId="0" fontId="96" fillId="17" borderId="144" xfId="0" applyFont="1" applyFill="1" applyBorder="1" applyAlignment="1">
      <alignment horizontal="left" vertical="center" indent="2"/>
    </xf>
    <xf numFmtId="0" fontId="96" fillId="17" borderId="176" xfId="0" applyFont="1" applyFill="1" applyBorder="1" applyAlignment="1">
      <alignment horizontal="left" vertical="center" indent="2"/>
    </xf>
    <xf numFmtId="0" fontId="96" fillId="17" borderId="58" xfId="0" applyFont="1" applyFill="1" applyBorder="1" applyAlignment="1">
      <alignment horizontal="left" vertical="center" indent="2"/>
    </xf>
    <xf numFmtId="0" fontId="94" fillId="14" borderId="37" xfId="0" applyFont="1" applyFill="1" applyBorder="1" applyAlignment="1">
      <alignment horizontal="center" vertical="center"/>
    </xf>
    <xf numFmtId="0" fontId="92" fillId="15" borderId="37" xfId="0" applyFont="1" applyFill="1" applyBorder="1" applyAlignment="1">
      <alignment horizontal="center" vertical="center" wrapText="1"/>
    </xf>
    <xf numFmtId="0" fontId="87" fillId="0" borderId="0" xfId="0" applyFont="1" applyAlignment="1">
      <alignment horizontal="center" vertical="center" wrapText="1"/>
    </xf>
    <xf numFmtId="0" fontId="88" fillId="0" borderId="0" xfId="0" applyFont="1"/>
    <xf numFmtId="0" fontId="92" fillId="14" borderId="41" xfId="0" applyFont="1" applyFill="1" applyBorder="1" applyAlignment="1">
      <alignment horizontal="center" vertical="center" wrapText="1"/>
    </xf>
    <xf numFmtId="0" fontId="92" fillId="14" borderId="36" xfId="0" applyFont="1" applyFill="1" applyBorder="1" applyAlignment="1">
      <alignment horizontal="center" vertical="center"/>
    </xf>
    <xf numFmtId="0" fontId="94" fillId="14" borderId="36" xfId="0" applyFont="1" applyFill="1" applyBorder="1" applyAlignment="1">
      <alignment horizontal="center" vertical="center"/>
    </xf>
    <xf numFmtId="0" fontId="90" fillId="15" borderId="36" xfId="0" applyFont="1" applyFill="1" applyBorder="1" applyAlignment="1">
      <alignment horizontal="center" vertical="center" wrapText="1"/>
    </xf>
    <xf numFmtId="0" fontId="92" fillId="15" borderId="36" xfId="0" applyFont="1" applyFill="1" applyBorder="1" applyAlignment="1">
      <alignment horizontal="center" vertical="center" wrapText="1"/>
    </xf>
    <xf numFmtId="0" fontId="94" fillId="15" borderId="36" xfId="0" applyFont="1" applyFill="1" applyBorder="1" applyAlignment="1">
      <alignment horizontal="center" vertical="center" wrapText="1"/>
    </xf>
    <xf numFmtId="0" fontId="90" fillId="16" borderId="36" xfId="0" applyFont="1" applyFill="1" applyBorder="1" applyAlignment="1">
      <alignment horizontal="center" vertical="center" wrapText="1"/>
    </xf>
    <xf numFmtId="0" fontId="92" fillId="16" borderId="36" xfId="0" applyFont="1" applyFill="1" applyBorder="1" applyAlignment="1">
      <alignment horizontal="center" vertical="center" wrapText="1"/>
    </xf>
    <xf numFmtId="0" fontId="94" fillId="16" borderId="50" xfId="0" applyFont="1" applyFill="1" applyBorder="1" applyAlignment="1">
      <alignment horizontal="center" vertical="center" wrapText="1"/>
    </xf>
    <xf numFmtId="0" fontId="96" fillId="18" borderId="144" xfId="0" applyFont="1" applyFill="1" applyBorder="1" applyAlignment="1">
      <alignment horizontal="left" vertical="center" indent="2"/>
    </xf>
    <xf numFmtId="0" fontId="96" fillId="18" borderId="176" xfId="0" applyFont="1" applyFill="1" applyBorder="1" applyAlignment="1">
      <alignment horizontal="left" vertical="center" indent="2"/>
    </xf>
    <xf numFmtId="0" fontId="96" fillId="18" borderId="58" xfId="0" applyFont="1" applyFill="1" applyBorder="1" applyAlignment="1">
      <alignment horizontal="left" vertical="center" indent="2"/>
    </xf>
    <xf numFmtId="0" fontId="90" fillId="14" borderId="142" xfId="0" applyFont="1" applyFill="1" applyBorder="1" applyAlignment="1">
      <alignment horizontal="center" vertical="center" wrapText="1"/>
    </xf>
    <xf numFmtId="0" fontId="92" fillId="14" borderId="55" xfId="0" applyFont="1" applyFill="1" applyBorder="1" applyAlignment="1">
      <alignment horizontal="center" vertical="center" wrapText="1"/>
    </xf>
    <xf numFmtId="0" fontId="94" fillId="14" borderId="55" xfId="0" applyFont="1" applyFill="1" applyBorder="1" applyAlignment="1">
      <alignment horizontal="center" vertical="center" wrapText="1"/>
    </xf>
    <xf numFmtId="0" fontId="90" fillId="15" borderId="55" xfId="0" applyFont="1" applyFill="1" applyBorder="1" applyAlignment="1">
      <alignment horizontal="center" vertical="center" wrapText="1"/>
    </xf>
    <xf numFmtId="0" fontId="92" fillId="15" borderId="55" xfId="0" applyFont="1" applyFill="1" applyBorder="1" applyAlignment="1">
      <alignment horizontal="center" vertical="center" wrapText="1"/>
    </xf>
    <xf numFmtId="0" fontId="94" fillId="15" borderId="55" xfId="0" applyFont="1" applyFill="1" applyBorder="1" applyAlignment="1">
      <alignment horizontal="center" vertical="center" wrapText="1"/>
    </xf>
    <xf numFmtId="0" fontId="90" fillId="16" borderId="55" xfId="0" applyFont="1" applyFill="1" applyBorder="1" applyAlignment="1">
      <alignment horizontal="center" vertical="center" wrapText="1"/>
    </xf>
    <xf numFmtId="0" fontId="92" fillId="16" borderId="55" xfId="0" applyFont="1" applyFill="1" applyBorder="1" applyAlignment="1">
      <alignment horizontal="center" vertical="center"/>
    </xf>
    <xf numFmtId="0" fontId="94" fillId="16" borderId="63" xfId="0" applyFont="1" applyFill="1" applyBorder="1" applyAlignment="1">
      <alignment horizontal="center" vertical="center"/>
    </xf>
    <xf numFmtId="0" fontId="89" fillId="0" borderId="41" xfId="0" applyFont="1" applyBorder="1" applyAlignment="1">
      <alignment horizontal="left" vertical="center" indent="1"/>
    </xf>
    <xf numFmtId="0" fontId="96" fillId="18" borderId="172" xfId="0" applyFont="1" applyFill="1" applyBorder="1" applyAlignment="1">
      <alignment horizontal="left" vertical="center" indent="2"/>
    </xf>
    <xf numFmtId="0" fontId="96" fillId="18" borderId="177" xfId="0" applyFont="1" applyFill="1" applyBorder="1" applyAlignment="1">
      <alignment horizontal="left" vertical="center" indent="2"/>
    </xf>
    <xf numFmtId="0" fontId="96" fillId="18" borderId="182" xfId="0" applyFont="1" applyFill="1" applyBorder="1" applyAlignment="1">
      <alignment horizontal="left" vertical="center" indent="2"/>
    </xf>
    <xf numFmtId="0" fontId="97" fillId="14" borderId="39" xfId="10" applyFont="1" applyFill="1" applyBorder="1" applyAlignment="1">
      <alignment horizontal="center" vertical="center" wrapText="1"/>
    </xf>
    <xf numFmtId="0" fontId="98" fillId="14" borderId="37" xfId="10" applyFont="1" applyFill="1" applyBorder="1" applyAlignment="1">
      <alignment horizontal="center" vertical="center"/>
    </xf>
    <xf numFmtId="0" fontId="97" fillId="15" borderId="37" xfId="10" applyFont="1" applyFill="1" applyBorder="1" applyAlignment="1">
      <alignment horizontal="center" vertical="center" wrapText="1"/>
    </xf>
    <xf numFmtId="0" fontId="98" fillId="15" borderId="37" xfId="10" applyFont="1" applyFill="1" applyBorder="1" applyAlignment="1">
      <alignment horizontal="center" vertical="center"/>
    </xf>
    <xf numFmtId="0" fontId="99" fillId="15" borderId="37" xfId="10" applyFont="1" applyFill="1" applyBorder="1" applyAlignment="1">
      <alignment horizontal="center" vertical="center"/>
    </xf>
    <xf numFmtId="0" fontId="97" fillId="16" borderId="37" xfId="10" applyFont="1" applyFill="1" applyBorder="1" applyAlignment="1">
      <alignment horizontal="center" vertical="center" wrapText="1"/>
    </xf>
    <xf numFmtId="0" fontId="98" fillId="16" borderId="37" xfId="10" applyFont="1" applyFill="1" applyBorder="1" applyAlignment="1">
      <alignment horizontal="center" vertical="center"/>
    </xf>
    <xf numFmtId="0" fontId="100" fillId="16" borderId="40" xfId="10" applyFont="1" applyFill="1" applyBorder="1" applyAlignment="1">
      <alignment horizontal="center" vertical="center"/>
    </xf>
    <xf numFmtId="1" fontId="89" fillId="0" borderId="0" xfId="0" applyNumberFormat="1" applyFont="1" applyBorder="1" applyAlignment="1">
      <alignment horizontal="center" vertical="center"/>
    </xf>
    <xf numFmtId="1" fontId="101" fillId="0" borderId="0" xfId="0" applyNumberFormat="1" applyFont="1" applyBorder="1" applyAlignment="1">
      <alignment horizontal="center" vertical="center"/>
    </xf>
    <xf numFmtId="14" fontId="96" fillId="18" borderId="172" xfId="0" applyNumberFormat="1" applyFont="1" applyFill="1" applyBorder="1" applyAlignment="1">
      <alignment horizontal="left" vertical="center" indent="2"/>
    </xf>
    <xf numFmtId="14" fontId="96" fillId="18" borderId="177" xfId="0" applyNumberFormat="1" applyFont="1" applyFill="1" applyBorder="1" applyAlignment="1">
      <alignment horizontal="left" vertical="center" indent="2"/>
    </xf>
    <xf numFmtId="14" fontId="96" fillId="18" borderId="182" xfId="0" applyNumberFormat="1" applyFont="1" applyFill="1" applyBorder="1" applyAlignment="1">
      <alignment horizontal="left" vertical="center" indent="2"/>
    </xf>
    <xf numFmtId="1" fontId="90" fillId="14" borderId="41" xfId="0" applyNumberFormat="1" applyFont="1" applyFill="1" applyBorder="1" applyAlignment="1">
      <alignment horizontal="center" vertical="center" wrapText="1"/>
    </xf>
    <xf numFmtId="1" fontId="94" fillId="14" borderId="36" xfId="0" applyNumberFormat="1" applyFont="1" applyFill="1" applyBorder="1" applyAlignment="1">
      <alignment horizontal="center" vertical="center"/>
    </xf>
    <xf numFmtId="0" fontId="94" fillId="14" borderId="36" xfId="0" applyFont="1" applyFill="1" applyBorder="1" applyAlignment="1">
      <alignment horizontal="center" vertical="center" wrapText="1"/>
    </xf>
    <xf numFmtId="1" fontId="94" fillId="15" borderId="36" xfId="0" applyNumberFormat="1" applyFont="1" applyFill="1" applyBorder="1" applyAlignment="1">
      <alignment horizontal="center" vertical="center" wrapText="1"/>
    </xf>
    <xf numFmtId="1" fontId="92" fillId="15" borderId="36" xfId="0" applyNumberFormat="1" applyFont="1" applyFill="1" applyBorder="1" applyAlignment="1">
      <alignment horizontal="center" vertical="center"/>
    </xf>
    <xf numFmtId="1" fontId="94" fillId="15" borderId="36" xfId="0" applyNumberFormat="1" applyFont="1" applyFill="1" applyBorder="1" applyAlignment="1">
      <alignment horizontal="center" vertical="center"/>
    </xf>
    <xf numFmtId="1" fontId="94" fillId="16" borderId="36" xfId="0" applyNumberFormat="1" applyFont="1" applyFill="1" applyBorder="1" applyAlignment="1">
      <alignment horizontal="center" vertical="center" wrapText="1"/>
    </xf>
    <xf numFmtId="1" fontId="92" fillId="16" borderId="36" xfId="0" applyNumberFormat="1" applyFont="1" applyFill="1" applyBorder="1" applyAlignment="1">
      <alignment horizontal="center" vertical="center"/>
    </xf>
    <xf numFmtId="1" fontId="94" fillId="16" borderId="50" xfId="0" applyNumberFormat="1" applyFont="1" applyFill="1" applyBorder="1" applyAlignment="1">
      <alignment horizontal="center" vertical="center"/>
    </xf>
    <xf numFmtId="0" fontId="94" fillId="0" borderId="0" xfId="0" applyFont="1" applyAlignment="1">
      <alignment horizontal="center" vertical="center" wrapText="1"/>
    </xf>
    <xf numFmtId="1" fontId="94" fillId="14" borderId="41" xfId="0" applyNumberFormat="1" applyFont="1" applyFill="1" applyBorder="1" applyAlignment="1">
      <alignment horizontal="center" vertical="center" wrapText="1"/>
    </xf>
    <xf numFmtId="1" fontId="102" fillId="14" borderId="36" xfId="0" applyNumberFormat="1" applyFont="1" applyFill="1" applyBorder="1" applyAlignment="1">
      <alignment horizontal="center" vertical="center"/>
    </xf>
    <xf numFmtId="1" fontId="94" fillId="16" borderId="36" xfId="0" applyNumberFormat="1" applyFont="1" applyFill="1" applyBorder="1" applyAlignment="1">
      <alignment horizontal="center" vertical="center"/>
    </xf>
    <xf numFmtId="0" fontId="101" fillId="19" borderId="12" xfId="0" applyFont="1" applyFill="1" applyBorder="1" applyAlignment="1">
      <alignment horizontal="left" vertical="center" indent="1"/>
    </xf>
    <xf numFmtId="0" fontId="101" fillId="19" borderId="21" xfId="0" applyFont="1" applyFill="1" applyBorder="1" applyAlignment="1">
      <alignment horizontal="left" vertical="center" indent="1"/>
    </xf>
    <xf numFmtId="0" fontId="101" fillId="19" borderId="24" xfId="0" applyFont="1" applyFill="1" applyBorder="1" applyAlignment="1">
      <alignment horizontal="left" vertical="center" indent="1"/>
    </xf>
    <xf numFmtId="1" fontId="103" fillId="17" borderId="21" xfId="0" applyNumberFormat="1" applyFont="1" applyFill="1" applyBorder="1" applyAlignment="1">
      <alignment horizontal="center" vertical="center"/>
    </xf>
    <xf numFmtId="1" fontId="103" fillId="17" borderId="24" xfId="0" applyNumberFormat="1" applyFont="1" applyFill="1" applyBorder="1" applyAlignment="1">
      <alignment horizontal="center" vertical="center"/>
    </xf>
    <xf numFmtId="0" fontId="103" fillId="17" borderId="12" xfId="0" applyFont="1" applyFill="1" applyBorder="1" applyAlignment="1" applyProtection="1">
      <alignment horizontal="center" vertical="center"/>
      <protection locked="0"/>
    </xf>
    <xf numFmtId="0" fontId="103" fillId="17" borderId="24" xfId="0" applyFont="1" applyFill="1" applyBorder="1" applyAlignment="1" applyProtection="1">
      <alignment horizontal="center" vertical="center"/>
      <protection locked="0"/>
    </xf>
    <xf numFmtId="1" fontId="94" fillId="14" borderId="122" xfId="0" applyNumberFormat="1" applyFont="1" applyFill="1" applyBorder="1" applyAlignment="1">
      <alignment horizontal="center" vertical="center" wrapText="1"/>
    </xf>
    <xf numFmtId="1" fontId="101" fillId="15" borderId="15" xfId="0" applyNumberFormat="1" applyFont="1" applyFill="1" applyBorder="1" applyAlignment="1">
      <alignment horizontal="center" vertical="center"/>
    </xf>
    <xf numFmtId="0" fontId="94" fillId="15" borderId="12" xfId="0" applyFont="1" applyFill="1" applyBorder="1" applyAlignment="1">
      <alignment horizontal="left" vertical="center" indent="1"/>
    </xf>
    <xf numFmtId="0" fontId="94" fillId="15" borderId="21" xfId="0" applyFont="1" applyFill="1" applyBorder="1" applyAlignment="1">
      <alignment horizontal="left" vertical="center" indent="1"/>
    </xf>
    <xf numFmtId="0" fontId="94" fillId="15" borderId="24" xfId="0" applyFont="1" applyFill="1" applyBorder="1" applyAlignment="1">
      <alignment horizontal="left" vertical="center" indent="1"/>
    </xf>
    <xf numFmtId="0" fontId="94" fillId="0" borderId="12" xfId="0" applyFont="1" applyFill="1" applyBorder="1" applyAlignment="1">
      <alignment horizontal="left" vertical="center" wrapText="1" indent="1"/>
    </xf>
    <xf numFmtId="0" fontId="94" fillId="0" borderId="21" xfId="0" applyFont="1" applyFill="1" applyBorder="1" applyAlignment="1">
      <alignment horizontal="left" vertical="center" wrapText="1" indent="1"/>
    </xf>
    <xf numFmtId="0" fontId="94" fillId="0" borderId="24" xfId="0" applyFont="1" applyFill="1" applyBorder="1" applyAlignment="1">
      <alignment horizontal="left" vertical="center" wrapText="1" indent="1"/>
    </xf>
    <xf numFmtId="0" fontId="103" fillId="18" borderId="12" xfId="0" applyFont="1" applyFill="1" applyBorder="1" applyAlignment="1" applyProtection="1">
      <alignment horizontal="center" vertical="center"/>
      <protection locked="0"/>
    </xf>
    <xf numFmtId="0" fontId="103" fillId="18" borderId="24" xfId="0" applyFont="1" applyFill="1" applyBorder="1" applyAlignment="1" applyProtection="1">
      <alignment horizontal="center" vertical="center"/>
      <protection locked="0"/>
    </xf>
    <xf numFmtId="1" fontId="94" fillId="14" borderId="12" xfId="0" applyNumberFormat="1" applyFont="1" applyFill="1" applyBorder="1" applyAlignment="1">
      <alignment horizontal="center" vertical="center" wrapText="1"/>
    </xf>
    <xf numFmtId="0" fontId="94" fillId="15" borderId="12" xfId="0" applyFont="1" applyFill="1" applyBorder="1" applyAlignment="1">
      <alignment horizontal="left" vertical="center" wrapText="1" indent="1"/>
    </xf>
    <xf numFmtId="0" fontId="94" fillId="15" borderId="21" xfId="0" applyFont="1" applyFill="1" applyBorder="1" applyAlignment="1">
      <alignment horizontal="left" vertical="center" wrapText="1" indent="1"/>
    </xf>
    <xf numFmtId="0" fontId="94" fillId="15" borderId="24" xfId="0" applyFont="1" applyFill="1" applyBorder="1" applyAlignment="1">
      <alignment horizontal="left" vertical="center" wrapText="1" indent="1"/>
    </xf>
    <xf numFmtId="0" fontId="104" fillId="19" borderId="12" xfId="0" applyFont="1" applyFill="1" applyBorder="1" applyAlignment="1">
      <alignment horizontal="left" vertical="center" indent="1"/>
    </xf>
    <xf numFmtId="0" fontId="104" fillId="19" borderId="24" xfId="0" applyFont="1" applyFill="1" applyBorder="1" applyAlignment="1">
      <alignment horizontal="left" vertical="center" indent="1"/>
    </xf>
    <xf numFmtId="0" fontId="105" fillId="0" borderId="0" xfId="0" applyFont="1" applyAlignment="1">
      <alignment vertical="center"/>
    </xf>
    <xf numFmtId="0" fontId="89" fillId="0" borderId="173" xfId="0" applyFont="1" applyBorder="1" applyAlignment="1">
      <alignment horizontal="center" vertical="center"/>
    </xf>
    <xf numFmtId="0" fontId="106" fillId="20" borderId="8" xfId="0" applyFont="1" applyFill="1" applyBorder="1" applyAlignment="1">
      <alignment horizontal="center" vertical="center" wrapText="1"/>
    </xf>
    <xf numFmtId="0" fontId="107" fillId="20" borderId="27" xfId="0" applyFont="1" applyFill="1" applyBorder="1" applyAlignment="1">
      <alignment horizontal="center" vertical="center"/>
    </xf>
    <xf numFmtId="0" fontId="89" fillId="20" borderId="27" xfId="0" applyFont="1" applyFill="1" applyBorder="1" applyAlignment="1">
      <alignment horizontal="center" vertical="center"/>
    </xf>
    <xf numFmtId="0" fontId="89" fillId="20" borderId="28" xfId="0" applyFont="1" applyFill="1" applyBorder="1" applyAlignment="1">
      <alignment horizontal="center" vertical="center" wrapText="1"/>
    </xf>
    <xf numFmtId="0" fontId="89" fillId="0" borderId="39" xfId="0" applyFont="1" applyBorder="1" applyAlignment="1">
      <alignment horizontal="left" vertical="center" wrapText="1" indent="1"/>
    </xf>
    <xf numFmtId="0" fontId="89" fillId="0" borderId="144" xfId="0" applyFont="1" applyBorder="1" applyAlignment="1">
      <alignment horizontal="center" vertical="center"/>
    </xf>
    <xf numFmtId="0" fontId="106" fillId="20" borderId="39" xfId="0" applyFont="1" applyFill="1" applyBorder="1" applyAlignment="1">
      <alignment horizontal="center" vertical="center" wrapText="1"/>
    </xf>
    <xf numFmtId="0" fontId="107" fillId="20" borderId="37" xfId="0" applyFont="1" applyFill="1" applyBorder="1" applyAlignment="1">
      <alignment horizontal="center" vertical="center"/>
    </xf>
    <xf numFmtId="0" fontId="89" fillId="20" borderId="37" xfId="0" applyFont="1" applyFill="1" applyBorder="1" applyAlignment="1">
      <alignment horizontal="center" vertical="center"/>
    </xf>
    <xf numFmtId="0" fontId="89" fillId="20" borderId="40" xfId="0" applyFont="1" applyFill="1" applyBorder="1" applyAlignment="1">
      <alignment horizontal="center" vertical="center" wrapText="1"/>
    </xf>
    <xf numFmtId="0" fontId="107" fillId="21" borderId="41" xfId="0" applyFont="1" applyFill="1" applyBorder="1" applyAlignment="1">
      <alignment horizontal="left" vertical="center" wrapText="1" indent="1"/>
    </xf>
    <xf numFmtId="0" fontId="107" fillId="21" borderId="172" xfId="0" applyFont="1" applyFill="1" applyBorder="1" applyAlignment="1">
      <alignment horizontal="center" vertical="center"/>
    </xf>
    <xf numFmtId="0" fontId="89" fillId="20" borderId="41" xfId="0" applyFont="1" applyFill="1" applyBorder="1" applyAlignment="1">
      <alignment horizontal="center" vertical="center" wrapText="1"/>
    </xf>
    <xf numFmtId="0" fontId="89" fillId="20" borderId="36" xfId="0" applyFont="1" applyFill="1" applyBorder="1" applyAlignment="1">
      <alignment horizontal="center" vertical="center"/>
    </xf>
    <xf numFmtId="0" fontId="89" fillId="20" borderId="50" xfId="0" applyFont="1" applyFill="1" applyBorder="1" applyAlignment="1">
      <alignment horizontal="center" vertical="center"/>
    </xf>
    <xf numFmtId="0" fontId="108" fillId="0" borderId="0" xfId="0" applyFont="1" applyAlignment="1">
      <alignment horizontal="left" vertical="center" indent="1"/>
    </xf>
    <xf numFmtId="0" fontId="86" fillId="0" borderId="0" xfId="0" applyFont="1" applyAlignment="1">
      <alignment horizontal="center"/>
    </xf>
    <xf numFmtId="0" fontId="108" fillId="19" borderId="12" xfId="0" applyFont="1" applyFill="1" applyBorder="1" applyAlignment="1">
      <alignment horizontal="center" vertical="center"/>
    </xf>
    <xf numFmtId="0" fontId="108" fillId="19" borderId="21" xfId="0" applyFont="1" applyFill="1" applyBorder="1" applyAlignment="1">
      <alignment horizontal="center" vertical="center"/>
    </xf>
    <xf numFmtId="0" fontId="108" fillId="19" borderId="24" xfId="0" applyFont="1" applyFill="1" applyBorder="1" applyAlignment="1">
      <alignment horizontal="center" vertical="center"/>
    </xf>
    <xf numFmtId="0" fontId="87" fillId="0" borderId="0" xfId="0" applyFont="1" applyAlignment="1">
      <alignment vertical="center" textRotation="90"/>
    </xf>
    <xf numFmtId="0" fontId="103" fillId="20" borderId="15" xfId="0" applyFont="1" applyFill="1" applyBorder="1" applyAlignment="1" applyProtection="1">
      <alignment horizontal="center" vertical="center"/>
      <protection locked="0"/>
    </xf>
    <xf numFmtId="1" fontId="104" fillId="0" borderId="15" xfId="0" applyNumberFormat="1" applyFont="1" applyFill="1" applyBorder="1" applyAlignment="1">
      <alignment horizontal="center" vertical="center"/>
    </xf>
    <xf numFmtId="0" fontId="105" fillId="0" borderId="0" xfId="0" applyFont="1" applyAlignment="1">
      <alignment horizontal="center" vertical="center" textRotation="90"/>
    </xf>
    <xf numFmtId="0" fontId="109" fillId="20" borderId="121" xfId="0" applyFont="1" applyFill="1" applyBorder="1" applyAlignment="1">
      <alignment horizontal="left" vertical="center" wrapText="1"/>
    </xf>
    <xf numFmtId="0" fontId="109" fillId="20" borderId="170" xfId="0" applyFont="1" applyFill="1" applyBorder="1" applyAlignment="1">
      <alignment horizontal="left" vertical="center" wrapText="1"/>
    </xf>
    <xf numFmtId="0" fontId="109" fillId="20" borderId="169" xfId="0" applyFont="1" applyFill="1" applyBorder="1" applyAlignment="1">
      <alignment horizontal="left" vertical="center" wrapText="1"/>
    </xf>
    <xf numFmtId="0" fontId="106" fillId="22" borderId="27" xfId="0" applyFont="1" applyFill="1" applyBorder="1" applyAlignment="1">
      <alignment horizontal="center" vertical="center"/>
    </xf>
    <xf numFmtId="0" fontId="106" fillId="22" borderId="31" xfId="0" applyFont="1" applyFill="1" applyBorder="1" applyAlignment="1">
      <alignment horizontal="center" vertical="center"/>
    </xf>
    <xf numFmtId="0" fontId="88" fillId="22" borderId="30" xfId="0" applyFont="1" applyFill="1" applyBorder="1"/>
    <xf numFmtId="0" fontId="88" fillId="0" borderId="0" xfId="0" applyFont="1" applyAlignment="1">
      <alignment horizontal="center" vertical="center" textRotation="90"/>
    </xf>
    <xf numFmtId="0" fontId="92" fillId="22" borderId="41" xfId="0" applyFont="1" applyFill="1" applyBorder="1" applyAlignment="1">
      <alignment horizontal="left" vertical="center" wrapText="1" indent="1"/>
    </xf>
    <xf numFmtId="0" fontId="92" fillId="22" borderId="7" xfId="0" applyFont="1" applyFill="1" applyBorder="1" applyAlignment="1">
      <alignment horizontal="centerContinuous" vertical="center"/>
    </xf>
    <xf numFmtId="0" fontId="92" fillId="22" borderId="18" xfId="0" applyFont="1" applyFill="1" applyBorder="1" applyAlignment="1">
      <alignment horizontal="centerContinuous" vertical="center"/>
    </xf>
    <xf numFmtId="0" fontId="106" fillId="22" borderId="36" xfId="0" applyFont="1" applyFill="1" applyBorder="1" applyAlignment="1">
      <alignment horizontal="center" vertical="center"/>
    </xf>
    <xf numFmtId="0" fontId="106" fillId="22" borderId="7" xfId="0" applyFont="1" applyFill="1" applyBorder="1" applyAlignment="1">
      <alignment horizontal="center" vertical="center"/>
    </xf>
    <xf numFmtId="0" fontId="106" fillId="22" borderId="172" xfId="0" applyFont="1" applyFill="1" applyBorder="1" applyAlignment="1">
      <alignment horizontal="center" vertical="center"/>
    </xf>
    <xf numFmtId="0" fontId="101" fillId="22" borderId="15" xfId="0" applyFont="1" applyFill="1" applyBorder="1" applyAlignment="1" applyProtection="1">
      <alignment horizontal="center" vertical="center"/>
      <protection locked="0"/>
    </xf>
    <xf numFmtId="0" fontId="92" fillId="0" borderId="0" xfId="0" applyFont="1" applyAlignment="1">
      <alignment horizontal="left" vertical="center" indent="1"/>
    </xf>
    <xf numFmtId="0" fontId="92" fillId="0" borderId="0" xfId="0" applyFont="1" applyAlignment="1">
      <alignment horizontal="center" vertical="center"/>
    </xf>
    <xf numFmtId="0" fontId="111" fillId="0" borderId="0" xfId="0" applyFont="1" applyAlignment="1">
      <alignment horizontal="center" vertical="center"/>
    </xf>
    <xf numFmtId="0" fontId="106" fillId="0" borderId="0" xfId="0" applyFont="1" applyAlignment="1">
      <alignment horizontal="center" vertical="center"/>
    </xf>
    <xf numFmtId="0" fontId="101" fillId="0" borderId="0" xfId="0" applyFont="1" applyAlignment="1">
      <alignment horizontal="center" vertical="center"/>
    </xf>
    <xf numFmtId="0" fontId="92" fillId="15" borderId="144" xfId="0" applyFont="1" applyFill="1" applyBorder="1" applyAlignment="1">
      <alignment horizontal="left" vertical="center" wrapText="1" indent="1"/>
    </xf>
    <xf numFmtId="0" fontId="92" fillId="15" borderId="176" xfId="0" applyFont="1" applyFill="1" applyBorder="1" applyAlignment="1">
      <alignment horizontal="left" vertical="center" wrapText="1" indent="1"/>
    </xf>
    <xf numFmtId="0" fontId="92" fillId="15" borderId="33" xfId="0" applyFont="1" applyFill="1" applyBorder="1" applyAlignment="1">
      <alignment horizontal="left" vertical="center" wrapText="1" indent="1"/>
    </xf>
    <xf numFmtId="0" fontId="112" fillId="0" borderId="0" xfId="0" applyFont="1" applyAlignment="1">
      <alignment horizontal="center" vertical="center"/>
    </xf>
    <xf numFmtId="0" fontId="113" fillId="23" borderId="56" xfId="0" applyFont="1" applyFill="1" applyBorder="1" applyAlignment="1">
      <alignment horizontal="left" vertical="center" wrapText="1" indent="1"/>
    </xf>
    <xf numFmtId="0" fontId="113" fillId="23" borderId="19" xfId="0" applyFont="1" applyFill="1" applyBorder="1" applyAlignment="1">
      <alignment horizontal="center" vertical="center" wrapText="1"/>
    </xf>
    <xf numFmtId="0" fontId="113" fillId="23" borderId="20" xfId="0" applyFont="1" applyFill="1" applyBorder="1" applyAlignment="1">
      <alignment horizontal="center" vertical="center" wrapText="1"/>
    </xf>
    <xf numFmtId="0" fontId="86" fillId="0" borderId="25" xfId="0" applyFont="1" applyBorder="1" applyAlignment="1">
      <alignment horizontal="left" vertical="center" textRotation="90" wrapText="1"/>
    </xf>
    <xf numFmtId="0" fontId="101" fillId="18" borderId="30" xfId="0" applyFont="1" applyFill="1" applyBorder="1" applyAlignment="1" applyProtection="1">
      <alignment horizontal="center" vertical="center"/>
      <protection locked="0"/>
    </xf>
    <xf numFmtId="0" fontId="101" fillId="0" borderId="25" xfId="0" applyFont="1" applyBorder="1" applyAlignment="1">
      <alignment horizontal="center" vertical="center" wrapText="1"/>
    </xf>
    <xf numFmtId="0" fontId="108" fillId="0" borderId="60" xfId="0" applyFont="1" applyFill="1" applyBorder="1" applyAlignment="1">
      <alignment horizontal="center" vertical="center"/>
    </xf>
    <xf numFmtId="0" fontId="108" fillId="0" borderId="30" xfId="0" applyFont="1" applyFill="1" applyBorder="1" applyAlignment="1">
      <alignment horizontal="center" vertical="center"/>
    </xf>
    <xf numFmtId="1" fontId="89" fillId="0" borderId="12" xfId="0" applyNumberFormat="1" applyFont="1" applyFill="1" applyBorder="1" applyAlignment="1">
      <alignment horizontal="left" vertical="center" indent="1"/>
    </xf>
    <xf numFmtId="1" fontId="89" fillId="0" borderId="21" xfId="0" applyNumberFormat="1" applyFont="1" applyFill="1" applyBorder="1" applyAlignment="1">
      <alignment horizontal="left" vertical="center" indent="1"/>
    </xf>
    <xf numFmtId="1" fontId="89" fillId="0" borderId="24" xfId="0" applyNumberFormat="1" applyFont="1" applyFill="1" applyBorder="1" applyAlignment="1">
      <alignment horizontal="left" vertical="center" indent="1"/>
    </xf>
    <xf numFmtId="0" fontId="113" fillId="0" borderId="142" xfId="0" applyFont="1" applyBorder="1" applyAlignment="1">
      <alignment horizontal="left" vertical="center" wrapText="1" indent="1"/>
    </xf>
    <xf numFmtId="0" fontId="113" fillId="24" borderId="55" xfId="0" applyFont="1" applyFill="1" applyBorder="1" applyAlignment="1">
      <alignment horizontal="center" vertical="center" wrapText="1"/>
    </xf>
    <xf numFmtId="0" fontId="113" fillId="25" borderId="55" xfId="0" applyFont="1" applyFill="1" applyBorder="1" applyAlignment="1">
      <alignment horizontal="center" vertical="center" wrapText="1"/>
    </xf>
    <xf numFmtId="0" fontId="113" fillId="0" borderId="63" xfId="0" applyFont="1" applyBorder="1" applyAlignment="1">
      <alignment horizontal="center" vertical="center" wrapText="1"/>
    </xf>
    <xf numFmtId="0" fontId="86" fillId="0" borderId="22" xfId="0" applyFont="1" applyBorder="1" applyAlignment="1">
      <alignment horizontal="left" vertical="center" textRotation="90" wrapText="1"/>
    </xf>
    <xf numFmtId="0" fontId="90" fillId="18" borderId="31" xfId="0" applyFont="1" applyFill="1" applyBorder="1" applyAlignment="1">
      <alignment vertical="top" wrapText="1"/>
    </xf>
    <xf numFmtId="0" fontId="90" fillId="18" borderId="30" xfId="0" applyFont="1" applyFill="1" applyBorder="1" applyAlignment="1">
      <alignment vertical="top" wrapText="1"/>
    </xf>
    <xf numFmtId="0" fontId="101" fillId="0" borderId="22" xfId="0" applyFont="1" applyBorder="1" applyAlignment="1">
      <alignment horizontal="center" vertical="center" wrapText="1"/>
    </xf>
    <xf numFmtId="0" fontId="108" fillId="0" borderId="2" xfId="0" applyFont="1" applyFill="1" applyBorder="1" applyAlignment="1">
      <alignment horizontal="center" vertical="center"/>
    </xf>
    <xf numFmtId="0" fontId="108" fillId="0" borderId="32" xfId="0" applyFont="1" applyFill="1" applyBorder="1" applyAlignment="1">
      <alignment horizontal="center" vertical="center"/>
    </xf>
    <xf numFmtId="0" fontId="113" fillId="0" borderId="39" xfId="0" applyFont="1" applyBorder="1" applyAlignment="1">
      <alignment horizontal="left" vertical="center" wrapText="1" indent="1"/>
    </xf>
    <xf numFmtId="0" fontId="113" fillId="24" borderId="37" xfId="0" applyFont="1" applyFill="1" applyBorder="1" applyAlignment="1">
      <alignment horizontal="center" vertical="center" wrapText="1"/>
    </xf>
    <xf numFmtId="0" fontId="113" fillId="25" borderId="37" xfId="0" applyFont="1" applyFill="1" applyBorder="1" applyAlignment="1">
      <alignment horizontal="center" vertical="center" wrapText="1"/>
    </xf>
    <xf numFmtId="0" fontId="113" fillId="0" borderId="40" xfId="0" applyFont="1" applyBorder="1" applyAlignment="1">
      <alignment horizontal="center" vertical="center" wrapText="1"/>
    </xf>
    <xf numFmtId="0" fontId="90" fillId="18" borderId="0" xfId="0" applyFont="1" applyFill="1" applyBorder="1" applyAlignment="1">
      <alignment vertical="top" wrapText="1"/>
    </xf>
    <xf numFmtId="0" fontId="90" fillId="18" borderId="32" xfId="0" applyFont="1" applyFill="1" applyBorder="1" applyAlignment="1">
      <alignment vertical="top" wrapText="1"/>
    </xf>
    <xf numFmtId="0" fontId="113" fillId="0" borderId="41" xfId="0" applyFont="1" applyBorder="1" applyAlignment="1">
      <alignment horizontal="left" vertical="center" wrapText="1" indent="1"/>
    </xf>
    <xf numFmtId="0" fontId="113" fillId="24" borderId="36" xfId="0" applyFont="1" applyFill="1" applyBorder="1" applyAlignment="1">
      <alignment horizontal="center" vertical="center" wrapText="1"/>
    </xf>
    <xf numFmtId="0" fontId="113" fillId="25" borderId="36" xfId="0" applyFont="1" applyFill="1" applyBorder="1" applyAlignment="1">
      <alignment horizontal="center" vertical="center" wrapText="1"/>
    </xf>
    <xf numFmtId="0" fontId="113" fillId="0" borderId="50" xfId="0" applyFont="1" applyBorder="1" applyAlignment="1">
      <alignment horizontal="center" vertical="center" wrapText="1"/>
    </xf>
    <xf numFmtId="0" fontId="86" fillId="0" borderId="26" xfId="0" applyFont="1" applyBorder="1" applyAlignment="1">
      <alignment horizontal="left" vertical="center" textRotation="90" wrapText="1"/>
    </xf>
    <xf numFmtId="0" fontId="90" fillId="18" borderId="7" xfId="0" applyFont="1" applyFill="1" applyBorder="1" applyAlignment="1">
      <alignment vertical="top" wrapText="1"/>
    </xf>
    <xf numFmtId="0" fontId="90" fillId="18" borderId="17" xfId="0" applyFont="1" applyFill="1" applyBorder="1" applyAlignment="1">
      <alignment vertical="top" wrapText="1"/>
    </xf>
    <xf numFmtId="0" fontId="101" fillId="0" borderId="26" xfId="0" applyFont="1" applyBorder="1" applyAlignment="1">
      <alignment horizontal="center" vertical="center" wrapText="1"/>
    </xf>
    <xf numFmtId="0" fontId="108" fillId="0" borderId="13" xfId="0" applyFont="1" applyFill="1" applyBorder="1" applyAlignment="1">
      <alignment horizontal="center" vertical="center"/>
    </xf>
    <xf numFmtId="0" fontId="108" fillId="0" borderId="17" xfId="0" applyFont="1" applyFill="1" applyBorder="1" applyAlignment="1">
      <alignment horizontal="center" vertical="center"/>
    </xf>
    <xf numFmtId="0" fontId="92" fillId="0" borderId="0" xfId="0" applyFont="1" applyBorder="1" applyAlignment="1">
      <alignment horizontal="left" vertical="center" indent="1"/>
    </xf>
    <xf numFmtId="0" fontId="92" fillId="0" borderId="0" xfId="0" applyFont="1" applyBorder="1" applyAlignment="1">
      <alignment horizontal="center" vertical="center"/>
    </xf>
    <xf numFmtId="0" fontId="101" fillId="18" borderId="25" xfId="0" applyFont="1" applyFill="1" applyBorder="1" applyAlignment="1" applyProtection="1">
      <alignment horizontal="center" vertical="center"/>
      <protection locked="0"/>
    </xf>
    <xf numFmtId="0" fontId="114" fillId="18" borderId="31" xfId="0" applyFont="1" applyFill="1" applyBorder="1" applyAlignment="1">
      <alignment vertical="top" wrapText="1"/>
    </xf>
    <xf numFmtId="0" fontId="114" fillId="18" borderId="30" xfId="0" applyFont="1" applyFill="1" applyBorder="1" applyAlignment="1">
      <alignment vertical="top" wrapText="1"/>
    </xf>
    <xf numFmtId="0" fontId="114" fillId="18" borderId="0" xfId="0" applyFont="1" applyFill="1" applyBorder="1" applyAlignment="1">
      <alignment vertical="top" wrapText="1"/>
    </xf>
    <xf numFmtId="0" fontId="114" fillId="18" borderId="32" xfId="0" applyFont="1" applyFill="1" applyBorder="1" applyAlignment="1">
      <alignment vertical="top" wrapText="1"/>
    </xf>
    <xf numFmtId="0" fontId="114" fillId="18" borderId="7" xfId="0" applyFont="1" applyFill="1" applyBorder="1" applyAlignment="1">
      <alignment vertical="top" wrapText="1"/>
    </xf>
    <xf numFmtId="0" fontId="114" fillId="18" borderId="17" xfId="0" applyFont="1" applyFill="1" applyBorder="1" applyAlignment="1">
      <alignment vertical="top" wrapText="1"/>
    </xf>
    <xf numFmtId="0" fontId="86" fillId="0" borderId="25" xfId="0" applyFont="1" applyBorder="1" applyAlignment="1">
      <alignment horizontal="center" vertical="center" textRotation="90" wrapText="1"/>
    </xf>
    <xf numFmtId="0" fontId="86" fillId="0" borderId="22" xfId="0" applyFont="1" applyBorder="1" applyAlignment="1">
      <alignment horizontal="center" vertical="center" textRotation="90" wrapText="1"/>
    </xf>
    <xf numFmtId="0" fontId="86" fillId="0" borderId="26" xfId="0" applyFont="1" applyBorder="1" applyAlignment="1">
      <alignment horizontal="center" vertical="center" textRotation="90" wrapText="1"/>
    </xf>
    <xf numFmtId="0" fontId="90" fillId="22" borderId="30" xfId="0" applyFont="1" applyFill="1" applyBorder="1" applyAlignment="1">
      <alignment horizontal="center"/>
    </xf>
    <xf numFmtId="0" fontId="115" fillId="26" borderId="8" xfId="0" applyFont="1" applyFill="1" applyBorder="1" applyAlignment="1">
      <alignment horizontal="left" vertical="center" wrapText="1" indent="1"/>
    </xf>
    <xf numFmtId="0" fontId="115" fillId="26" borderId="27" xfId="0" applyFont="1" applyFill="1" applyBorder="1" applyAlignment="1">
      <alignment horizontal="center" vertical="center" wrapText="1"/>
    </xf>
    <xf numFmtId="0" fontId="115" fillId="26" borderId="28" xfId="0" applyFont="1" applyFill="1" applyBorder="1" applyAlignment="1">
      <alignment horizontal="center" vertical="center" wrapText="1"/>
    </xf>
    <xf numFmtId="0" fontId="117" fillId="0" borderId="144" xfId="0" applyFont="1" applyBorder="1" applyAlignment="1">
      <alignment horizontal="center" vertical="center" wrapText="1"/>
    </xf>
    <xf numFmtId="0" fontId="117" fillId="0" borderId="33" xfId="0" applyFont="1" applyBorder="1" applyAlignment="1">
      <alignment horizontal="center" vertical="center" wrapText="1"/>
    </xf>
    <xf numFmtId="0" fontId="117" fillId="0" borderId="40" xfId="0" applyFont="1" applyBorder="1" applyAlignment="1">
      <alignment horizontal="center" vertical="center" wrapText="1"/>
    </xf>
    <xf numFmtId="0" fontId="113" fillId="0" borderId="36" xfId="0" applyFont="1" applyBorder="1" applyAlignment="1">
      <alignment horizontal="center" vertical="center" wrapText="1"/>
    </xf>
    <xf numFmtId="0" fontId="92" fillId="0" borderId="31" xfId="0" applyFont="1" applyBorder="1" applyAlignment="1">
      <alignment horizontal="center" vertical="center"/>
    </xf>
    <xf numFmtId="0" fontId="88" fillId="0" borderId="0" xfId="0" applyFont="1" applyAlignment="1">
      <alignment horizontal="center" vertical="center"/>
    </xf>
    <xf numFmtId="0" fontId="113" fillId="23" borderId="187" xfId="0" applyFont="1" applyFill="1" applyBorder="1" applyAlignment="1">
      <alignment horizontal="left" vertical="center" wrapText="1" indent="1"/>
    </xf>
    <xf numFmtId="0" fontId="113" fillId="23" borderId="188" xfId="0" applyFont="1" applyFill="1" applyBorder="1" applyAlignment="1">
      <alignment horizontal="center" vertical="center" wrapText="1"/>
    </xf>
    <xf numFmtId="0" fontId="113" fillId="23" borderId="187" xfId="0" applyFont="1" applyFill="1" applyBorder="1" applyAlignment="1">
      <alignment horizontal="center" vertical="center" wrapText="1"/>
    </xf>
    <xf numFmtId="0" fontId="113" fillId="23" borderId="189" xfId="0" applyFont="1" applyFill="1" applyBorder="1" applyAlignment="1">
      <alignment horizontal="center" vertical="center" wrapText="1"/>
    </xf>
    <xf numFmtId="0" fontId="113" fillId="0" borderId="22" xfId="0" applyFont="1" applyBorder="1" applyAlignment="1">
      <alignment horizontal="left" vertical="center" wrapText="1" indent="1"/>
    </xf>
    <xf numFmtId="0" fontId="113" fillId="0" borderId="0" xfId="0" applyFont="1" applyAlignment="1">
      <alignment horizontal="center" vertical="center" wrapText="1"/>
    </xf>
    <xf numFmtId="0" fontId="113" fillId="25" borderId="22" xfId="0" applyFont="1" applyFill="1" applyBorder="1" applyAlignment="1">
      <alignment horizontal="center" vertical="center" wrapText="1"/>
    </xf>
    <xf numFmtId="0" fontId="113" fillId="0" borderId="0" xfId="0" applyFont="1" applyBorder="1" applyAlignment="1">
      <alignment horizontal="center" vertical="center" wrapText="1"/>
    </xf>
    <xf numFmtId="0" fontId="113" fillId="0" borderId="15" xfId="0" applyFont="1" applyBorder="1" applyAlignment="1">
      <alignment horizontal="left" vertical="center" wrapText="1" indent="1"/>
    </xf>
    <xf numFmtId="0" fontId="113" fillId="0" borderId="21" xfId="0" applyFont="1" applyBorder="1" applyAlignment="1">
      <alignment horizontal="center" vertical="center" wrapText="1"/>
    </xf>
    <xf numFmtId="0" fontId="113" fillId="25" borderId="15" xfId="0" applyFont="1" applyFill="1" applyBorder="1" applyAlignment="1">
      <alignment horizontal="center" vertical="center" wrapText="1"/>
    </xf>
    <xf numFmtId="0" fontId="113" fillId="0" borderId="7" xfId="0" applyFont="1" applyBorder="1" applyAlignment="1">
      <alignment horizontal="center" vertical="center" wrapText="1"/>
    </xf>
    <xf numFmtId="0" fontId="113" fillId="25" borderId="26" xfId="0" applyFont="1" applyFill="1" applyBorder="1" applyAlignment="1">
      <alignment horizontal="center" vertical="center" wrapText="1"/>
    </xf>
    <xf numFmtId="0" fontId="86" fillId="0" borderId="0" xfId="0" applyFont="1" applyAlignment="1">
      <alignment vertical="center"/>
    </xf>
    <xf numFmtId="0" fontId="92" fillId="0" borderId="0" xfId="0" applyFont="1" applyAlignment="1">
      <alignment horizontal="left" vertical="center" wrapText="1"/>
    </xf>
    <xf numFmtId="0" fontId="86" fillId="0" borderId="0" xfId="0" applyFont="1" applyAlignment="1">
      <alignment horizontal="center" vertical="center" textRotation="90"/>
    </xf>
    <xf numFmtId="0" fontId="113" fillId="0" borderId="8" xfId="0" applyFont="1" applyBorder="1" applyAlignment="1">
      <alignment horizontal="left" vertical="center" wrapText="1" indent="1"/>
    </xf>
    <xf numFmtId="0" fontId="113" fillId="24" borderId="27" xfId="0" applyFont="1" applyFill="1" applyBorder="1" applyAlignment="1">
      <alignment horizontal="center" vertical="center" wrapText="1"/>
    </xf>
    <xf numFmtId="0" fontId="113" fillId="25" borderId="27" xfId="0" applyFont="1" applyFill="1" applyBorder="1" applyAlignment="1">
      <alignment horizontal="center" vertical="center" wrapText="1"/>
    </xf>
    <xf numFmtId="0" fontId="113" fillId="0" borderId="28" xfId="0" applyFont="1" applyBorder="1" applyAlignment="1">
      <alignment horizontal="center" vertical="center" wrapText="1"/>
    </xf>
    <xf numFmtId="0" fontId="117" fillId="0" borderId="26" xfId="0" applyFont="1" applyBorder="1" applyAlignment="1">
      <alignment horizontal="left" vertical="center" wrapText="1" indent="1"/>
    </xf>
    <xf numFmtId="0" fontId="117" fillId="0" borderId="122" xfId="0" applyFont="1" applyBorder="1" applyAlignment="1">
      <alignment horizontal="center" vertical="center" wrapText="1"/>
    </xf>
    <xf numFmtId="0" fontId="117" fillId="0" borderId="168" xfId="0" applyFont="1" applyBorder="1" applyAlignment="1">
      <alignment horizontal="center" vertical="center" wrapText="1"/>
    </xf>
    <xf numFmtId="0" fontId="117" fillId="0" borderId="62" xfId="0" applyFont="1" applyBorder="1" applyAlignment="1">
      <alignment horizontal="center" vertical="center" wrapText="1"/>
    </xf>
    <xf numFmtId="0" fontId="113" fillId="0" borderId="26" xfId="0" applyFont="1" applyBorder="1" applyAlignment="1">
      <alignment horizontal="left" vertical="center" wrapText="1" indent="1"/>
    </xf>
    <xf numFmtId="0" fontId="113" fillId="0" borderId="12" xfId="0" applyFont="1" applyBorder="1" applyAlignment="1">
      <alignment horizontal="center" vertical="center" wrapText="1"/>
    </xf>
    <xf numFmtId="0" fontId="113" fillId="0" borderId="24" xfId="0" applyFont="1" applyBorder="1" applyAlignment="1">
      <alignment horizontal="center" vertical="center" wrapText="1"/>
    </xf>
    <xf numFmtId="0" fontId="113" fillId="0" borderId="2" xfId="0" applyFont="1" applyBorder="1" applyAlignment="1">
      <alignment horizontal="center" vertical="center" wrapText="1"/>
    </xf>
    <xf numFmtId="0" fontId="113" fillId="0" borderId="32" xfId="0" applyFont="1" applyBorder="1" applyAlignment="1">
      <alignment horizontal="center" vertical="center" wrapText="1"/>
    </xf>
    <xf numFmtId="0" fontId="115" fillId="26" borderId="146" xfId="0" applyFont="1" applyFill="1" applyBorder="1" applyAlignment="1">
      <alignment horizontal="left" vertical="center" wrapText="1" indent="1"/>
    </xf>
    <xf numFmtId="0" fontId="115" fillId="26" borderId="147" xfId="0" applyFont="1" applyFill="1" applyBorder="1" applyAlignment="1">
      <alignment horizontal="center" vertical="center" wrapText="1"/>
    </xf>
    <xf numFmtId="0" fontId="115" fillId="26" borderId="148" xfId="0" applyFont="1" applyFill="1" applyBorder="1" applyAlignment="1">
      <alignment horizontal="center" vertical="center" wrapText="1"/>
    </xf>
    <xf numFmtId="0" fontId="117" fillId="0" borderId="8" xfId="0" applyFont="1" applyBorder="1" applyAlignment="1">
      <alignment horizontal="left" vertical="center" wrapText="1" indent="1"/>
    </xf>
    <xf numFmtId="0" fontId="117" fillId="0" borderId="27" xfId="0" applyFont="1" applyBorder="1" applyAlignment="1">
      <alignment horizontal="center" vertical="center" wrapText="1"/>
    </xf>
    <xf numFmtId="0" fontId="117" fillId="0" borderId="28" xfId="0" applyFont="1" applyBorder="1" applyAlignment="1">
      <alignment horizontal="center" vertical="center" wrapText="1"/>
    </xf>
    <xf numFmtId="0" fontId="113" fillId="0" borderId="37" xfId="0" applyFont="1" applyBorder="1" applyAlignment="1">
      <alignment horizontal="center" vertical="center" wrapText="1"/>
    </xf>
    <xf numFmtId="0" fontId="92" fillId="0" borderId="0" xfId="0" applyFont="1" applyBorder="1" applyAlignment="1">
      <alignment horizontal="center" vertical="center" wrapText="1"/>
    </xf>
    <xf numFmtId="0" fontId="113" fillId="23" borderId="8" xfId="0" applyFont="1" applyFill="1" applyBorder="1" applyAlignment="1">
      <alignment horizontal="left" vertical="center" wrapText="1" indent="1"/>
    </xf>
    <xf numFmtId="0" fontId="113" fillId="23" borderId="27" xfId="0" applyFont="1" applyFill="1" applyBorder="1" applyAlignment="1">
      <alignment horizontal="center" vertical="center" wrapText="1"/>
    </xf>
    <xf numFmtId="0" fontId="113" fillId="23" borderId="28" xfId="0" applyFont="1" applyFill="1" applyBorder="1" applyAlignment="1">
      <alignment horizontal="center" vertical="center" wrapText="1"/>
    </xf>
    <xf numFmtId="0" fontId="114" fillId="18" borderId="60" xfId="0" applyFont="1" applyFill="1" applyBorder="1" applyAlignment="1">
      <alignment vertical="top" wrapText="1"/>
    </xf>
    <xf numFmtId="0" fontId="114" fillId="18" borderId="2" xfId="0" applyFont="1" applyFill="1" applyBorder="1" applyAlignment="1">
      <alignment vertical="top" wrapText="1"/>
    </xf>
    <xf numFmtId="0" fontId="114" fillId="18" borderId="13" xfId="0" applyFont="1" applyFill="1" applyBorder="1" applyAlignment="1">
      <alignment vertical="top" wrapText="1"/>
    </xf>
    <xf numFmtId="0" fontId="87" fillId="0" borderId="0" xfId="0" applyFont="1" applyAlignment="1">
      <alignment horizontal="center" vertical="center"/>
    </xf>
    <xf numFmtId="14" fontId="96" fillId="17" borderId="144" xfId="0" applyNumberFormat="1" applyFont="1" applyFill="1" applyBorder="1" applyAlignment="1">
      <alignment horizontal="left" vertical="center" indent="2"/>
    </xf>
  </cellXfs>
  <cellStyles count="11">
    <cellStyle name="Ezres" xfId="1" builtinId="3"/>
    <cellStyle name="Ezres 2" xfId="2" xr:uid="{00000000-0005-0000-0000-000001000000}"/>
    <cellStyle name="Hivatkozás" xfId="3" builtinId="8"/>
    <cellStyle name="Hivatkozás 2" xfId="4" xr:uid="{00000000-0005-0000-0000-000003000000}"/>
    <cellStyle name="Normál" xfId="0" builtinId="0"/>
    <cellStyle name="Normál 2" xfId="5" xr:uid="{00000000-0005-0000-0000-000005000000}"/>
    <cellStyle name="Normál 2 2" xfId="6" xr:uid="{00000000-0005-0000-0000-000006000000}"/>
    <cellStyle name="Normál 3" xfId="7" xr:uid="{00000000-0005-0000-0000-000007000000}"/>
    <cellStyle name="Pénznem 2" xfId="8" xr:uid="{00000000-0005-0000-0000-000008000000}"/>
    <cellStyle name="Rossz" xfId="10" builtinId="27"/>
    <cellStyle name="Százalék" xfId="9" builtinId="5"/>
  </cellStyles>
  <dxfs count="70">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69"/>
      <tableStyleElement type="headerRow" dxfId="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72</xdr:row>
      <xdr:rowOff>47625</xdr:rowOff>
    </xdr:from>
    <xdr:to>
      <xdr:col>12</xdr:col>
      <xdr:colOff>809625</xdr:colOff>
      <xdr:row>80</xdr:row>
      <xdr:rowOff>123825</xdr:rowOff>
    </xdr:to>
    <xdr:pic>
      <xdr:nvPicPr>
        <xdr:cNvPr id="1046" name="Kép 1">
          <a:extLst>
            <a:ext uri="{FF2B5EF4-FFF2-40B4-BE49-F238E27FC236}">
              <a16:creationId xmlns:a16="http://schemas.microsoft.com/office/drawing/2014/main" id="{00000000-0008-0000-0C00-000016040000}"/>
            </a:ext>
          </a:extLst>
        </xdr:cNvPr>
        <xdr:cNvPicPr>
          <a:picLocks noChangeAspect="1"/>
        </xdr:cNvPicPr>
      </xdr:nvPicPr>
      <xdr:blipFill>
        <a:blip xmlns:r="http://schemas.openxmlformats.org/officeDocument/2006/relationships" r:embed="rId1" cstate="print"/>
        <a:srcRect/>
        <a:stretch>
          <a:fillRect/>
        </a:stretch>
      </xdr:blipFill>
      <xdr:spPr bwMode="auto">
        <a:xfrm>
          <a:off x="6972300" y="38919150"/>
          <a:ext cx="6553200" cy="456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142875</xdr:colOff>
      <xdr:row>72</xdr:row>
      <xdr:rowOff>47625</xdr:rowOff>
    </xdr:from>
    <xdr:to>
      <xdr:col>12</xdr:col>
      <xdr:colOff>809625</xdr:colOff>
      <xdr:row>80</xdr:row>
      <xdr:rowOff>123825</xdr:rowOff>
    </xdr:to>
    <xdr:pic>
      <xdr:nvPicPr>
        <xdr:cNvPr id="24615" name="Kép 1">
          <a:extLst>
            <a:ext uri="{FF2B5EF4-FFF2-40B4-BE49-F238E27FC236}">
              <a16:creationId xmlns:a16="http://schemas.microsoft.com/office/drawing/2014/main" id="{00000000-0008-0000-0D00-000027600000}"/>
            </a:ext>
          </a:extLst>
        </xdr:cNvPr>
        <xdr:cNvPicPr>
          <a:picLocks noChangeAspect="1"/>
        </xdr:cNvPicPr>
      </xdr:nvPicPr>
      <xdr:blipFill>
        <a:blip xmlns:r="http://schemas.openxmlformats.org/officeDocument/2006/relationships" r:embed="rId1" cstate="print"/>
        <a:srcRect/>
        <a:stretch>
          <a:fillRect/>
        </a:stretch>
      </xdr:blipFill>
      <xdr:spPr bwMode="auto">
        <a:xfrm>
          <a:off x="6972300" y="38376225"/>
          <a:ext cx="6553200" cy="45624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409575</xdr:colOff>
      <xdr:row>79</xdr:row>
      <xdr:rowOff>1104900</xdr:rowOff>
    </xdr:from>
    <xdr:to>
      <xdr:col>4</xdr:col>
      <xdr:colOff>0</xdr:colOff>
      <xdr:row>87</xdr:row>
      <xdr:rowOff>238125</xdr:rowOff>
    </xdr:to>
    <xdr:pic>
      <xdr:nvPicPr>
        <xdr:cNvPr id="26625" name="Kép 1">
          <a:extLst>
            <a:ext uri="{FF2B5EF4-FFF2-40B4-BE49-F238E27FC236}">
              <a16:creationId xmlns:a16="http://schemas.microsoft.com/office/drawing/2014/main" id="{00000000-0008-0000-0E00-000001680000}"/>
            </a:ext>
          </a:extLst>
        </xdr:cNvPr>
        <xdr:cNvPicPr>
          <a:picLocks noChangeAspect="1"/>
        </xdr:cNvPicPr>
      </xdr:nvPicPr>
      <xdr:blipFill>
        <a:blip xmlns:r="http://schemas.openxmlformats.org/officeDocument/2006/relationships" r:embed="rId1" cstate="print"/>
        <a:srcRect/>
        <a:stretch>
          <a:fillRect/>
        </a:stretch>
      </xdr:blipFill>
      <xdr:spPr bwMode="auto">
        <a:xfrm>
          <a:off x="4238625" y="39033450"/>
          <a:ext cx="4953000" cy="34099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NOP%205.2.2%20FVV/&#220;zleti%20tervek/L&#225;szlovszki%20Ingrid%20Fl&#243;ra/&#220;T_L&#225;szlovszki%20Ingrid%20Fl&#243;ra_Salg&#243;tarj&#225;n_20180813_GINOP522_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öltési Útmutató"/>
      <sheetName val="0. Fedlap"/>
      <sheetName val="1.a Tartalomjegyzék"/>
      <sheetName val="1.Vezetői összefoglaló"/>
      <sheetName val="2.Kritikus tényezők"/>
      <sheetName val="3.Vállalkozás bemutatása"/>
      <sheetName val="4.Vállalkozó bemutatása"/>
      <sheetName val="5. Működési terv"/>
      <sheetName val="6.GANTT"/>
      <sheetName val="7.Piac-,versenytárselemzés"/>
      <sheetName val="8.Árazás,értékesítés"/>
      <sheetName val="9.Kommunikációs terv"/>
      <sheetName val="10.a-Cash-flow 1. év"/>
      <sheetName val="10.b-Cash-flow 2. év"/>
      <sheetName val="10.c-Cash-flow 3-4. év"/>
      <sheetName val="11.Eredménykimutatás"/>
      <sheetName val="12.Veszélyforrás, mellékletek"/>
      <sheetName val="13.Beküldés-Nyilatkozat"/>
      <sheetName val="CF_kontroll"/>
      <sheetName val="A.Pontozás_1.értékelő"/>
      <sheetName val="B.Pontozás_2.értékelő"/>
      <sheetName val="Pontozás_összesítő"/>
    </sheetNames>
    <sheetDataSet>
      <sheetData sheetId="0" refreshError="1"/>
      <sheetData sheetId="1" refreshError="1"/>
      <sheetData sheetId="2" refreshError="1"/>
      <sheetData sheetId="3" refreshError="1"/>
      <sheetData sheetId="4" refreshError="1"/>
      <sheetData sheetId="5" refreshError="1"/>
      <sheetData sheetId="6">
        <row r="3">
          <cell r="C3" t="str">
            <v>Lászlovszki Ingrid Flóra</v>
          </cell>
        </row>
        <row r="4">
          <cell r="C4">
            <v>32670</v>
          </cell>
        </row>
        <row r="7">
          <cell r="C7" t="str">
            <v>laszlovszki.ingrid.flora@gmail.com</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ksh.hu/docs/osztalyozasok/teaor/teaor_tartalom_2015_05.pdf" TargetMode="External"/><Relationship Id="rId2" Type="http://schemas.openxmlformats.org/officeDocument/2006/relationships/hyperlink" Target="https://www.ksh.hu/ovtj_menu" TargetMode="External"/><Relationship Id="rId1" Type="http://schemas.openxmlformats.org/officeDocument/2006/relationships/hyperlink" Target="http://www.ksh.hu/apps/vb.teaor_main.teaor08_f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xml"/><Relationship Id="rId1" Type="http://schemas.openxmlformats.org/officeDocument/2006/relationships/printerSettings" Target="../printerSettings/printerSettings13.bin"/><Relationship Id="rId5" Type="http://schemas.openxmlformats.org/officeDocument/2006/relationships/comments" Target="../comments1.xml"/><Relationship Id="rId4" Type="http://schemas.openxmlformats.org/officeDocument/2006/relationships/vmlDrawing" Target="../drawings/vmlDrawing14.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16.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17.bin"/><Relationship Id="rId1" Type="http://schemas.openxmlformats.org/officeDocument/2006/relationships/hyperlink" Target="http://europass.hu/europass-oneletrajz" TargetMode="Externa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18.bin"/><Relationship Id="rId1" Type="http://schemas.openxmlformats.org/officeDocument/2006/relationships/hyperlink" Target="http://europass.hu/europass-oneletrajz"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www.e-cegjegyzek.hu/?cegkerese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ksh.hu/docs/osztalyozasok/teaor/teaor_tartalom_2015_05.pdf" TargetMode="External"/><Relationship Id="rId2" Type="http://schemas.openxmlformats.org/officeDocument/2006/relationships/hyperlink" Target="https://www.ksh.hu/ovtj_menu" TargetMode="External"/><Relationship Id="rId1" Type="http://schemas.openxmlformats.org/officeDocument/2006/relationships/hyperlink" Target="http://www.ksh.hu/apps/vb.teaor_main.teaor08_fa" TargetMode="Externa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laszlovszki.ingrid.flora@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1">
    <tabColor rgb="FFFF0000"/>
  </sheetPr>
  <dimension ref="A1:B104"/>
  <sheetViews>
    <sheetView zoomScale="60" zoomScaleNormal="60" zoomScaleSheetLayoutView="80" workbookViewId="0">
      <selection activeCell="B22" sqref="B22"/>
    </sheetView>
  </sheetViews>
  <sheetFormatPr defaultRowHeight="15"/>
  <cols>
    <col min="1" max="1" width="11.5703125" style="72" customWidth="1"/>
    <col min="2" max="2" width="185.85546875" style="124" customWidth="1"/>
    <col min="3" max="16384" width="9.140625" style="72"/>
  </cols>
  <sheetData>
    <row r="1" spans="1:2" ht="232.5" customHeight="1">
      <c r="B1" s="123" t="s">
        <v>174</v>
      </c>
    </row>
    <row r="2" spans="1:2" ht="409.6" customHeight="1">
      <c r="B2" s="124" t="s">
        <v>292</v>
      </c>
    </row>
    <row r="3" spans="1:2" ht="75" customHeight="1">
      <c r="B3" s="307" t="s">
        <v>179</v>
      </c>
    </row>
    <row r="4" spans="1:2" ht="409.6" customHeight="1">
      <c r="B4" s="409" t="s">
        <v>173</v>
      </c>
    </row>
    <row r="5" spans="1:2" ht="292.5" customHeight="1">
      <c r="B5" s="409" t="s">
        <v>290</v>
      </c>
    </row>
    <row r="6" spans="1:2" ht="23.25" customHeight="1">
      <c r="A6" s="78" t="str">
        <f>'1.Vezetői összefoglaló'!B1</f>
        <v xml:space="preserve">1. Vezetői összefoglaló
</v>
      </c>
    </row>
    <row r="7" spans="1:2" ht="224.25" customHeight="1">
      <c r="A7" s="78"/>
      <c r="B7" s="125" t="str">
        <f>'1.Vezetői összefoglaló'!F5</f>
        <v>Az összefoglalás megfogalmazása legyen logikus és lényegre törő. 
Javasoljuk, hogy ezt a részt a teljes üzleti terv dokumentum kitöltésének legutolsó lépéseként töltse ki!
Fejtse ki, miért érdemes éppen az Ön üzleti elképzeléseit támogatásban részesíteni, miképpen kapcsolódik az üzleti lehetőség mind az Ön adottságaihoz, szakmai tudásához, illetve tapasztalatához, mind pedig a régió fejlesztési irányaihoz (pl. adott iparági szektor, várható fejlesztések a régióban, helyi vállalkozói környezet stb.)! 
Meggyőzően kell állítania, hogy a vállalkozó személye felkészült, alkalmas az üzleti tervben foglaltak végrehajtására. 
Itt kerüljön bemutatásra az Üzleti Modell: 
Miért kell fizetni (termék, szolgáltatás) 
Kinek kell fizetni (célcsoport- vevők) 
Mennyit és mikor kell fizetni, mennyi lesz a vállalkozás éves árbevétele, mekkora az indulás tőkeigénye és mennyi lesz a várható nyereség? 
Utaljon arra, hogy mitől tartós a kereslet?</v>
      </c>
    </row>
    <row r="8" spans="1:2" ht="225.75" customHeight="1">
      <c r="A8" s="73"/>
      <c r="B8" s="125" t="str">
        <f>'1.Vezetői összefoglaló'!F6</f>
        <v xml:space="preserve">A vezetői összefoglaló értékelése során azt vizsgálják, hogy az mennyire reálisan mutatja be a létrehozandó vállalkozást, valamint tartalmazza-e az alábbi elemeket is:
 Kérjük, mutassa be a vállalkozási területi hatókörénél a legszélesebb hatókörű tevékenység hatókörét (helyi település, megyei, régiós, országos, nemzetközi).
·         Kérjük, mutassa be röviden a vállalkozás fő profilját, termékeit!                                                                                                                                                                                                                                                                                                                                                                                                                                                                                                                                                                                                                                                                                  Kérjük, mutassa be a vállalkozás rövid- és hosszú távú céljait!
·         Kérjük, mutassa be az egy éves működés eredményeként elérendő célokat! Milyen termékeket/szolgáltatásokat tervez előállítani/nyújtani a következő években? Mutassa be, hogy az Ön terméke(i)/szolgáltatása(i) milyen piaci pozícióval bír(nak) majd az értékesítési piacon!
·         Kérjük, mutassa be, hogyan képzeli el a vállalkozás célja(i)t 3-5 év múlva! Milyen termékeket/szolgáltatásokat tervez előállítani/nyújtani a következő években? Mutassa be, hogy az Ön terméke(i)/szolgáltatása(i) milyen piaci pozícióval bír(nak) majd az értékesítési piacon!
·         Kérjük, mutassa be vállalkozói kompetenciáit: személyes tulajdonságait, (szak)tudását, készségeit és gyakorlati tapasztalatát, jártasságát. (Amennyiben a GINOP-5.2.2-14 projekt keretében sor került az Ön esetében kompetenciamérésre és/vagy kompetenciafejlesztésre, javasoljuk az önmagáról megtudott tények beépítését.)
·         Kérjük, mutassa be a projekt szakmai megvalósításában közreműködő munkatársakat (munkavállaló és/vagy önfoglalkoztatás), szaktudásukat, gyakorlati tapasztalatukat! Kérjük, a foglalkoztatotti létszám alakulására is térjen ki!
·         Kérjük, részletesen indokolja az Költségek közt szereplő összes tétel szükségességét!
·         Fejtse ki, hogy a vállalkozásához/a vállalkozás indításához hogyan kapcsolódónak az egyes költségtételek! Kérjük, részletesen mutassa be a vállalkozás indításához szükséges eszközöket és szoftvereket
Amennyiben a beszerzendő számítógép konfiguráció vagy laptop beszerzése a bruttó 250.000 Ft-ot meghaladja (operációs rendszer nélkül), kérjük, indokolja annak okát! Amennyiben foglalkoztatottanként több, mint egy munkaállomás kerül kialakításra, kérjük, indokolja annak okát! Amennyiben egyedi fejlesztésű szoftver kívánt beszerezni, kérjük, indokolja annak okát!
·         Fejtse ki, hogyan kapcsolódnak a vállalkozásához a projekt keretében elszámolni kívánt szolgáltatások költségei (eszközbérlet, üzlethelyiség vagy irodabérlet, marketing, kommunikációs költségek, képzéshez kapcsolódó költségek, egyéb szakértői szolgáltatások költségei)! Kérjük térjen ki a vállalkozás indításához szükséges anyagköltségek, valamint az általános (rezsi) költségek szükségességére is!
</v>
      </c>
    </row>
    <row r="9" spans="1:2" ht="33.75" customHeight="1">
      <c r="A9" s="78" t="str">
        <f>'2.Kritikus tényezők'!B1</f>
        <v>2. Kritikus tényezők a vállalkozás indításakor</v>
      </c>
    </row>
    <row r="10" spans="1:2" ht="63" customHeight="1">
      <c r="A10" s="73"/>
      <c r="B10" s="125" t="str">
        <f>'2.Kritikus tényezők'!F4</f>
        <v xml:space="preserve">Mutassa be induló vállalkozásának létrehozásához szükséges (hatósági) engedélyeket, és hogy ezeket a feltételeket hogyan, milyen módon tervezi biztosítani. Térjen ki arra, hogy mely hatóságnál, milyen átfutási idővel, mekkora nehézséggel, milyen költséggel szerezhetőek be az engedélyek.
Amennyiben leendő vállalkozásához nincs szükség engedélyekre, vezesse fel a mezőbe a „Nem engedélyköteles” megjegyzést.
</v>
      </c>
    </row>
    <row r="11" spans="1:2" ht="259.5" customHeight="1">
      <c r="A11" s="73"/>
      <c r="B11" s="125" t="str">
        <f>'2.Kritikus tényezők'!F7</f>
        <v>A vállalkozás nevének tükröznie kell a cég karakterét, tevékenységi körét, vagy utalnia kell arra a termékre, szolgáltatásra, amit be akar márkázni a cég, például Cukorka Bt. Gondoljon arra is, hogy ezt a nevet fogja reklámozni, ezért figyelemfelhívónak, könnyen megjegyezhetőnek kell lennie.
A cégbíróság nem fogadja el azokat a neveket, amelyek a már bejegyzett cégnévtől csak rag, szám vagy toldalék által térnek el. Az eltéréshez legalább egy értelmes szó szükséges. A cégalapítás során ügyelni kell arra is, hogy a választott név (vezérszó) eltérjen a már bejegyzett cégnevektől, azaz olyan nevet válasszon, amit más még nem használ.
Cégnév választás során betartandó szabályok
A cégnév legalább a vezérszóból és a társasági forma megjelöléséből áll, például Cukorka Korlátolt Felelősségű Társaság.
A cégnév továbbá tartalmazhatja a tevékenységre utaló kifejezést is a vezérszó és a társasági forma között, a fenti példa alapján Cukorka Kereskedelmi és Szolgáltató Korlátolt Felelősségű Társaság. A cég rövidített neve pedig csak a vezérszót és a társasági forma rövidítését használja, Cukorka  Kft.
Foglalt cég nevek ellenőrzése
Azt pedig, hogy egy adott cégnév foglalt-e, legegyszerűbben a www.e-cegjegyzek.hu minisztériumi portálon tudjuk ellenőrizni a „cég keresése név alapján” opciót választással.
Ügyeljen arra, hogy ha vállalkozása tervezett elnevezésében szám szerepel, akkor úgy is végezze el az ellenőrzést, hogy a cégnévre a szám feltüntetése nélkül is rákeres. Pl. Notax 97 Kft.-t kívánja megalapítani, és csupán ennek létére keres rá, a rendszer keresési eredménynek azt jelzi majd az Ön számára, hogy nincs ilyen névvel bejegyzett vállalkozás. Ekkor ellenőrizze azt is, hogy létezik-e Notax Kft., ugyanis csupán így fogja látni, hogy Notax 98 Kft. már létezik. Így elkerülheti a későbbi elutasítást.</v>
      </c>
    </row>
    <row r="12" spans="1:2" ht="121.5" customHeight="1">
      <c r="A12" s="73"/>
      <c r="B12" s="125" t="str">
        <f>'2.Kritikus tényezők'!F12</f>
        <v xml:space="preserve">Mutassa be induló vállalkozásának létrehozásához szükséges végzettségeket, tapasztalatokat és e feltételeket hogyan, milyen módon tervezi biztosítani. Ügyeljen arra, hogy végzettségei, tapasztalatai az önéletrajzzal összhangban legyenek, amennyiben alkalmazott fog rendelkezni a vállalkozáshoz szükséges szakképesítéssel vagy tapasztalattal, kérjük a kulcsemberek bemutatásánál térjen ki erre. Például: a pályázó vagy a társtulajdonos rendelkezik megfelelő végzettséggel/tapasztalattal; megfelelő végzettséggel/tapasztalattal rendelkező alkalmazottat vesz fel, az alkalmazott kiválasztása már megtörtént/még nem történt meg, stb… 
Amennyiben leendő vállalkozásához nincs szükség előírt végzettségre, tapasztalatra, vezesse fel a mezőbe a „Megalapítandó vállalkozásomra nem vonatkozik” megjegyzést.
</v>
      </c>
    </row>
    <row r="13" spans="1:2" ht="37.5" customHeight="1">
      <c r="A13" s="73"/>
      <c r="B13" s="125" t="str">
        <f>'2.Kritikus tényezők'!F14</f>
        <v>Ehhez segítséget jelent, ha sorra veszi a sikeres vállalkozás alapításához, működtetéséhez szükséges alapvető vállalkozói és vezetői kompetenciákat, képességeket, készségeket, tulajdonságokat:</v>
      </c>
    </row>
    <row r="14" spans="1:2" ht="166.5" customHeight="1">
      <c r="A14" s="73"/>
      <c r="B14" s="125" t="str">
        <f>'2.Kritikus tényezők'!F16</f>
        <v xml:space="preserve">1) A tervezői és szervezői képessége, készsége tudatos, rendelkezik az ehhez szükséges kompetenciákkal, mely magában foglalja a jó időgazdálkodást, az elvégzendő feladatok gyors meghatározását, a rendelkezésre álló erőforrások megteremtését, összehangolását és hatékony felhasználását, továbbá a célok és alternatívák kijelölését, mások készségeinek és tehetségének felismerését. 
2) Az információkezelési képesség az információk megszerzésének módját, azok feldolgozását, szűrését, preferenciák rangsorolását és az információk kezelésének hatékony elosztását jelenti. A vállalkozótól ez olyan egyéni és társas kompetenciákat is megkövetel, mint az emlékezet, a kérdezés, a koncentráció vagy az információtartalom értelmezésének, a probléma felismerésének és megfigyelésének képessége, készsége. 
3) A képzési kompetencia nem más, mint a tanácsadásnak, a szaktudás átadásának, a konzultációnak, vagy az érthető magyarázatnak a képessége, illetve a feladatokra való felkészítés. Természetesen a munkatársak fejlesztéséhez, és az önfejlődéshez való hozzájárulás, az erre irányuló motivációs képesség is fontos vezetői tulajdonság. Fontos ugyanakkor annak a belső igénynek és kényszernek a megléte, megteremtése, hogy mindenről tájékozódjon és minden lehetséges esetben tájékoztasson annak érdekében, hogy minél szélesebb körből szerezhessen és fogadhasson be információkat. 
</v>
      </c>
    </row>
    <row r="15" spans="1:2" ht="167.25" customHeight="1">
      <c r="A15" s="73"/>
      <c r="B15" s="125" t="str">
        <f>'2.Kritikus tényezők'!F17</f>
        <v xml:space="preserve">4) Az előadói kompetencia az állandó szereplés és az összpontosított figyelem miatt fontos. A vezetőnek képesnek kell lennie előadást, beszédet tartani, lelkesedni és lelkesíteni, hatásosan érvelni egy-egy döntés mellett vagy ellen, és ha arra van szükség objektívan bemutatni valamit. Szüksége van társas kompetenciákra a tárgyalások, ülések, rendezvények levezetéséhez, a megbeszélések, tájékoztatások megfelelő időben és megfelelő módon történő lebonyolításához. 
5) Az önérvényesítési kompetenciák közül a legfontosabb a dicséret, az elismerés, a nagyrabecsülés kifejezésének képessége. Az alázat, alkalmazkodás képessége, mely az információnyújtásban és adott esetben segítség, támogatás kérésében is megnyilvánul. Ez éppen olyan fontos, mint a kritikára való reagálás, az eltérő vélemények meghallgatása, tudomásul vétele, az eltérő álláspontok ütköztetése, az ellenvetések közlése. Az alkalmas vezetőnek tudnia kell nemet mondania, hiszen az is az önérvényesítés eleme. A saját érzelmeinek felismerése és tudatosítása mellett fontos önérvényesítő képesség mások érzéseinek és véleményének felismerése és elfogadása. 
</v>
      </c>
    </row>
    <row r="16" spans="1:2" ht="156.75" customHeight="1">
      <c r="A16" s="73"/>
      <c r="B16" s="125" t="str">
        <f>'2.Kritikus tényezők'!F18</f>
        <v xml:space="preserve">6) A kommunikációs készség a másokra való odafigyelést (animadverto), a hallott információk befogadását, összefoglalását, tömörítését, átadását jelenti. A kiváló kommunikációs készségű vezető nem csak szóban, hanem írásban és idegen nyelven is képes gondolatait közölni, utasítani, egyértelmű és világos instrukciókat adni, vagy mondanivalóját megosztani a közönséggel. A tartalmas beszélgetésekhez a jó kommunikációs készségen kívül empátia is szükséges. 
7) A jó vezető olyan magas szintű társas kompetenciákkal rendelkezik, hogy képes másokat megérteni, elfogadni, bátorítani, támogatni. Hatékonyan tud visszajelzést adni, mások teljesítményét értékelni. Képes kifejezni saját érzéseit, de kordában is tudja tartani őket. Gyorsan felismeri a rendkívüli helyzeteket, szükség esetén gyorsan és határozottan dönt. Jó csapatjátékos 
8) A vállalkozói és vezetési kompetenciák, készségek igen szerteágazóak, mintahogyan a vezető tevékenysége is. Az emberek irányításával kapcsolatban beletartozik a munkaerő toborzása, a csapatépítés, a munkahatékonyság fejlesztése, a tudatos és rendszeres ellenőrzés. Szakmai kompetenciák alapján történik a döntéshozatal, a krízisek kezelése, az új célok kijelölése, az új feladatok meghatározása, a változások előmozdítása. Kiegyensúlyozott lélekre van szükség a stressz kezeléséhez, és a kockázatvállaláshoz, vagyis magához a vállalkozáshoz. </v>
      </c>
    </row>
    <row r="17" spans="1:2" ht="61.5" customHeight="1">
      <c r="A17" s="73"/>
      <c r="B17" s="125" t="str">
        <f>'2.Kritikus tényezők'!F20</f>
        <v>E kompetenciákon kívül vizsgálja meg, hogy szaktudása, végzettsége, korábbi esetleges munkatapasztalata(i) kapcsolódnak-e, illetve segítik, támogatják-e a megalapítani kívánt vállalkozás üzleti sikerét. Itt térjen ki arra, ha például üzleti, gazdasági tudással, tapasztalattal rendelkezik, illetve ha szakmája a tervezett vállalkozás profiljába vág (pl. Ön pék és pékséget kíván létrehozni).</v>
      </c>
    </row>
    <row r="18" spans="1:2" ht="120">
      <c r="A18" s="73"/>
      <c r="B18" s="125" t="str">
        <f>'2.Kritikus tényezők'!F23</f>
        <v xml:space="preserve">Törekedjünk arra, hogy az összes akadályozó, kockázatot jelentő tényezőt térképezzük fel!
Ha már feltérképeztük a veszélyeztető tényezőket, akkor mindegyikre dolgozzunk ki előre megoldási javaslatot. Ezzel előre fel tudunk készülni az előre látható kockázatok megelőzésére, elhárítására, vagy cselekvési tervet dolgozhatunk ki az okozott probléma csökkentése érdekében.  
A hosszútávon eredményes üzleti terv készítésének kulcskérdése, hogy milyen ellenőrzési pontokat építünk be a rendszerbe és már előre milyen korrekciós lépésekre készülünk fel.
Térjen ki egyaránt az üzleti kockázatok (üzleti tervezés, vállalkozásmenedzsment), valamint a működési kockázatok (tűzvész, betörés, lopás, stb.) feltérképezésére is. Az üzleti kockázatok hátterében állhatnak a következő okok:
</v>
      </c>
    </row>
    <row r="19" spans="1:2" ht="158.25" customHeight="1">
      <c r="A19" s="73"/>
      <c r="B19" s="125" t="str">
        <f>'2.Kritikus tényezők'!F24</f>
        <v>Belső okok lehetnek:
- a vezetés gyengeségei, hibái,
- a munkaerő-állomány kedvezőtlen összetétele,
- a piacképesség romlása,
- likviditási nehézségek stb.
Külső okok lehetnek:
- a piac felvevő képességének csökkenése,
- a verseny éleződése,
- vásárlási szokások hirtelen változása,
- kedvezőtlen gazdasági, társadalmi események.</v>
      </c>
    </row>
    <row r="20" spans="1:2" ht="19.5" customHeight="1">
      <c r="A20" s="78" t="str">
        <f>'3.Vállalkozás bemutatása'!B1</f>
        <v>3. A vállalkozás bemutatása</v>
      </c>
    </row>
    <row r="21" spans="1:2" ht="39.75" customHeight="1">
      <c r="B21" s="124" t="str">
        <f>'3.Vállalkozás bemutatása'!G4</f>
        <v>• Írja be a vállalkozás tervezett nevét 
(egyéni vállalkozó esetén a Vezetéknév Keresztnév E.V.)</v>
      </c>
    </row>
    <row r="22" spans="1:2" ht="18.75" customHeight="1">
      <c r="B22" s="124" t="str">
        <f>'3.Vállalkozás bemutatása'!G5</f>
        <v>• Írja be a vállalkozás tervezett székhelyét.</v>
      </c>
    </row>
    <row r="23" spans="1:2" ht="18.75" customHeight="1">
      <c r="B23" s="124" t="str">
        <f>'3.Vállalkozás bemutatása'!G6</f>
        <v>• Írja be a vállalkozás tervezett telephelyeit. (vagy a „nem releváns kifejezést”)</v>
      </c>
    </row>
    <row r="24" spans="1:2" ht="18.75" customHeight="1">
      <c r="B24" s="124" t="str">
        <f>'3.Vállalkozás bemutatása'!G7</f>
        <v>A vállalkozás jogi típusánál jelölje be az alapítandó vállalkozás jogi formáját.</v>
      </c>
    </row>
    <row r="25" spans="1:2" ht="18.75" customHeight="1">
      <c r="B25" s="124" t="str">
        <f>'3.Vállalkozás bemutatása'!G12</f>
        <v>A vállalkozás tevékenységi területe pontnál több válasz megjelölése lehetséges.</v>
      </c>
    </row>
    <row r="26" spans="1:2" ht="79.5" customHeight="1">
      <c r="B26" s="124" t="str">
        <f>'3.Vállalkozás bemutatása'!G16</f>
        <v>Vállalkozás fő tevékenységének megnevezése és TEÁOR besorolása 
TEÁOR 08 szerint 4 számkódig. Egyéni vállalkozók/ egyéni cég esetén az önálló vállalkozók tevékenységi jegyzékének (ÖVTJ) számait kell feltüntetni 4 számkódig. 
http://www.ksh.hu/apps/vb.teaor_main.teaor08_fa
https://www.ksh.hu/ovtj_menu</v>
      </c>
    </row>
    <row r="27" spans="1:2" ht="131.25" customHeight="1">
      <c r="B27" s="124" t="str">
        <f>'3.Vállalkozás bemutatása'!G17</f>
        <v>További tevékenységek megnevezése és TEÁOR besorolása 
TEÁOR 08 szerint 4 számkódig. Egyéni vállalkozók/ egyéni cég esetén az önálló vállalkozók tevékenységi jegyzékének (ÖVTJ) számait kell feltüntetni 4 számkódig
http://www.ksh.hu/apps/vb.teaor_main.teaor08_fa
https://www.ksh.hu/ovtj_menu
 Az egyes TEÁOR kódok pontos tartalmáról az alábbi linken talál részletes leírást:
https://www.ksh.hu/docs/osztalyozasok/teaor/teaor_tartalom_2015_05.pdf
Mindenképpen ellenőrizze, hogy olyan tevékenységet válasszon vállalkozásának, amely a GINOP-5.2.3 program keretében támogatható!</v>
      </c>
    </row>
    <row r="28" spans="1:2" ht="16.5" customHeight="1">
      <c r="B28" s="196" t="s">
        <v>712</v>
      </c>
    </row>
    <row r="29" spans="1:2" ht="16.5" customHeight="1">
      <c r="B29" s="196" t="s">
        <v>381</v>
      </c>
    </row>
    <row r="30" spans="1:2" ht="16.5" customHeight="1">
      <c r="B30" s="196" t="s">
        <v>382</v>
      </c>
    </row>
    <row r="31" spans="1:2" ht="20.25" customHeight="1">
      <c r="B31" s="124" t="str">
        <f>'3.Vállalkozás bemutatása'!G21</f>
        <v>Vállalkozás fő profiljának, termékeinek rövid bemutatása (max. 250 karakterben)</v>
      </c>
    </row>
    <row r="32" spans="1:2" ht="20.25" customHeight="1">
      <c r="B32" s="124" t="str">
        <f>'3.Vállalkozás bemutatása'!G22</f>
        <v xml:space="preserve">A vállalkozási területi hatókörénél a legszélesebb hatókörű tevékenység hatókörét tüntesse fel. </v>
      </c>
    </row>
    <row r="33" spans="1:2" ht="35.25" customHeight="1">
      <c r="B33" s="124" t="str">
        <f>'3.Vállalkozás bemutatása'!G30</f>
        <v xml:space="preserve">A vállalkozás tulajdonosi szerkezeténél minden tulajdonost fel kell sorolni, ezért a sorok bővíthetők. A vállalkozás támogatott tulajdonosa kifejezés azt a személyt jelenti, aki a GINOP 5.2.2-14 projektben (vállalkozói képzésben) részt vett. 
</v>
      </c>
    </row>
    <row r="34" spans="1:2" ht="79.5" customHeight="1">
      <c r="B34" s="124" t="str">
        <f>'3.Vállalkozás bemutatása'!G37</f>
        <v xml:space="preserve">Ebben a részben a vállalkozás küldetését és az üzleti ötletet kell bemutatni. 
Ügyeljen arra, hogy 
• a koncepciót egyértelműen, világosan fejtse ki,
• az ötlet realitását, esetleges újszerűségét is értékelni fogják.
</v>
      </c>
    </row>
    <row r="35" spans="1:2" ht="75" customHeight="1">
      <c r="B35" s="124" t="str">
        <f>'3.Vállalkozás bemutatása'!G41</f>
        <v xml:space="preserve">• A fejezetben a vállalkozás jövője kerül bemutatásra, az egy éves működés eredményeként. 
Például:
• Milyen termékeket/szolgáltatásokat tervez előállítani/nyújtani a következő években?
• Mutassa be, hogy az Ön terméke(i)/szolgáltatása(i) milyen piaci pozícióval bír(nak) majd az értékesítési piacon!
</v>
      </c>
    </row>
    <row r="36" spans="1:2" ht="64.5" customHeight="1">
      <c r="B36" s="124" t="str">
        <f>'3.Vállalkozás bemutatása'!G44</f>
        <v xml:space="preserve">• A fejezetben a vállalkozás jövője kerül bemutatásra, a 3-5 év múlva elérendő céljai. Fenntartási és cég-értékesítési terv. Például:
• Milyen termékeket/szolgáltatásokat tervez előállítani/nyújtani a következő években?
• Mutassa be, hogy az Ön terméke(i)/szolgáltatása(i) milyen piaci pozícióval bír(nak) majd az értékesítési piacon!
</v>
      </c>
    </row>
    <row r="37" spans="1:2" ht="33" customHeight="1">
      <c r="A37" s="78" t="str">
        <f>'4.Vállalkozó bemutatása'!B1</f>
        <v>4. A vállalkozó bemutatása</v>
      </c>
    </row>
    <row r="38" spans="1:2" ht="170.25" customHeight="1">
      <c r="B38" s="124" t="str">
        <f>'4.Vállalkozó bemutatása'!F3</f>
        <v>A GINOP-5.2.2-14 projekt képzésében sikeresen résztvevő tulajdonos adatait szükséges feltüntetni.
FONTOS! Amennyiben két GINOP-5.2.2-14 projekt képzésében sikeresen résztvevő tulajdonos állítja össze az üzleti tervet, és alapítja meg a vállalkozást, a második tulajdonosra is ki kell tölteni ezt az adattáblát!
Ebben az esetben ezen a lapon jelölje ki egyszerre a 33 és 66-os sorokat, kattintson az egér jobb gombjával, és a felugró menüben kattintson a Felfedés parancsra.
Ezt követően a vállalkozás második támogatott tulajdonosa töltse ki a megjelenő 
4.b A támogatott vállalkozó A GINOP-5.2.2-14 projekt képzésében sikeresen résztvevő második tulajdonostárs részt!</v>
      </c>
    </row>
    <row r="39" spans="1:2" ht="32.25" customHeight="1">
      <c r="B39" s="124" t="str">
        <f>'4.Vállalkozó bemutatása'!F12</f>
        <v xml:space="preserve">Értelemszerűen és teljes körűen töltse ki a táblázatot. A jövedelmi céloknál az adózás előtti jövedelmet kell megadni. </v>
      </c>
    </row>
    <row r="40" spans="1:2" ht="85.5" customHeight="1">
      <c r="B40" s="124" t="str">
        <f>'4.Vállalkozó bemutatása'!F23</f>
        <v xml:space="preserve"> A vállalkozás sikeres működtetéséhez elengedhetetlen, hogy kompetens vállalkozó álljon annak élén. A vállalkozói kompetencia számos összetevőből épül fel, így szükség van az egyén megfelelő személyes tulajdonságaira, (szak)tudására, készségeire és gyakorlati tapasztalatára, jártasságára. Megfelelő önismeret mellett töltse ki önmagáról a táblázatot úgy, hogy a fenti területeken meghatározó jellemzőit egyben értékeli is annak tükrében, hogy a tervezett vállalkozás sikerében segítő vagy gátló tényezőként merülhetnek-e majd fel. Amennyiben a GINOP-5.2.2-14 projekt keretében sor került az Ön esetében kompetenciamérésre és/vagy kompetenciafejlesztésre, javasoljuk az önmagáról megtudott tények beépítését.
</v>
      </c>
    </row>
    <row r="41" spans="1:2" ht="41.25" customHeight="1">
      <c r="B41" s="126" t="str">
        <f>'4.Vállalkozó bemutatása'!F25</f>
        <v>Ehhez segítséget jelent, ha sorra veszi a sikeres vállalkozás alapításához, működtetéséhez szükséges alapvető vállalkozói és vezetői kompetenciákat, képességeket, készségeket, tulajdonságokat:</v>
      </c>
    </row>
    <row r="42" spans="1:2" ht="109.5" customHeight="1">
      <c r="B42" s="124" t="str">
        <f>'4.Vállalkozó bemutatása'!F26</f>
        <v xml:space="preserve">1) A tervezői és szervezői képessége, készsége tudatos, rendelkezik az ehhez szükséges kompetenciákkal, mely magában foglalja a jó időgazdálkodást, az elvégzendő feladatok gyors meghatározását, a rendelkezésre álló erőforrások megteremtését, összehangolását és hatékony felhasználását, továbbá a célok és alternatívák kijelölését, mások készségeinek és tehetségének felismerését. 
2) Az információkezelési képesség az információk megszerzésének módját, azok feldolgozását, szűrését, preferenciák rangsorolását és az információk kezelésének hatékony elosztását jelenti. A vállalkozótól ez olyan egyéni és társas kompetenciákat is megkövetel, mint az emlékezet, a kérdezés, a koncentráció vagy az információtartalom értelmezésének, a probléma felismerésének és megfigyelésének képessége, készsége. 
</v>
      </c>
    </row>
    <row r="43" spans="1:2" ht="124.5" customHeight="1">
      <c r="B43" s="124" t="str">
        <f>'4.Vállalkozó bemutatása'!F28</f>
        <v xml:space="preserve">3) A képzési kompetencia nem más, mint a tanácsadásnak, a szaktudás átadásának, a konzultációnak, vagy az érthető magyarázatnak a képessége, illetve a feladatokra való felkészítés. Természetesen a munkatársak fejlesztéséhez, és az önfejlődéshez való hozzájárulás, az erre irányuló motivációs képesség is fontos vezetői tulajdonság. Fontos ugyanakkor annak a belső igénynek és kényszernek a megléte, megteremtése, hogy mindenről tájékozódjon és minden lehetséges esetben tájékoztasson annak érdekében, hogy minél szélesebb körből szerezhessen és fogadhasson be információkat. 
4) Az előadói kompetencia az állandó szereplés és az összpontosított figyelem miatt fontos. A vezetőnek képesnek kell lennie előadást, beszédet tartani, lelkesedni és lelkesíteni, hatásosan érvelni egy-egy döntés mellett vagy ellen, és ha arra van szükség objektívan bemutatni valamit. Szüksége van társas kompetenciákra a tárgyalások, ülések, rendezvények levezetéséhez, a megbeszélések, tájékoztatások megfelelő időben és megfelelő módon történő lebonyolításához. </v>
      </c>
    </row>
    <row r="44" spans="1:2" ht="124.5" customHeight="1">
      <c r="B44" s="124" t="str">
        <f>'4.Vállalkozó bemutatása'!F30</f>
        <v xml:space="preserve">5) Az önérvényesítési kompetenciák közül a legfontosabb a dicséret, az elismerés, a nagyrabecsülés kifejezésének képessége. Az alázat, alkalmazkodás képessége, mely az információnyújtásban és adott esetben segítség, támogatás kérésében is megnyilvánul. Ez éppen olyan fontos, mint a kritikára való reagálás, az eltérő vélemények meghallgatása, tudomásul vétele, az eltérő álláspontok ütköztetése, az ellenvetések közlése. Az alkalmas vezetőnek tudnia kell nemet mondania, hiszen az is az önérvényesítés eleme. A saját érzelmeinek felismerése és tudatosítása mellett fontos önérvényesítő képesség mások érzéseinek és véleményének felismerése és elfogadása. 
6) A kommunikációs készség a másokra való odafigyelést, a hallott információk befogadását, összefoglalását, tömörítését, átadását jelenti. A kiváló kommunikációs készségű vezető nem csak szóban, hanem írásban és idegen nyelven is képes gondolatait közölni, utasítani, egyértelmű és világos instrukciókat adni, vagy mondanivalóját megosztani a közönséggel. A tartalmas beszélgetésekhez a jó kommunikációs készségen kívül empátia is szükséges. </v>
      </c>
    </row>
    <row r="45" spans="1:2" ht="110.25" customHeight="1">
      <c r="B45" s="124" t="str">
        <f>'4.Vállalkozó bemutatása'!F32</f>
        <v xml:space="preserve">7) A jó vezető olyan magas szintű társas kompetenciákkal rendelkezik, hogy képes másokat megérteni, elfogadni, bátorítani, támogatni. Hatékonyan tud visszajelzést adni, mások teljesítményét értékelni. Képes kifejezni saját érzéseit, de kordában is tudja tartani őket. Gyorsan felismeri a rendkívüli helyzeteket, szükség esetén gyorsan és határozottan dönt. Jó csapatjátékos 
8) A vállalkozói és vezetési kompetenciák, készségek igen szerteágazóak, mintahogyan a vezető tevékenysége is. Az emberek irányításával kapcsolatban beletartozik a munkaerő toborzása, a csapatépítés, a munkahatékonyság fejlesztése, a tudatos és rendszeres ellenőrzés. Szakmai kompetenciák alapján történik a döntéshozatal, a krízisek kezelése, az új célok kijelölése, az új feladatok meghatározása, a változások előmozdítása. Kiegyensúlyozott lélekre van szükség a stressz kezeléséhez, és a kockázatvállaláshoz, vagyis magához a vállalkozáshoz. </v>
      </c>
    </row>
    <row r="46" spans="1:2" ht="27.75" customHeight="1">
      <c r="A46" s="78" t="str">
        <f>'5. Működési terv'!B1</f>
        <v>5. Működési terv</v>
      </c>
    </row>
    <row r="47" spans="1:2" ht="106.5" customHeight="1">
      <c r="B47" s="124" t="str">
        <f>'5. Működési terv'!H3</f>
        <v>Eszközök egyedi bemutatása
A kulcsfontosságú elemek megtervezésekor kérem ügyeljen a következőkre:
• minden tényezőt gyűjtsön össze,
• bemutatásuk/beszerzésük legyen reális és meggyőző.
Amennyiben az adott kategórián belül több tételt kíván szerepeltetni, lehetősége van újabb sorok felfedésére:
Például Szellemi termékek pl.: szoftver(ek) kategórián belül vinne fel több tételt: jelölje ki egyszerre a 13 és 17-es sorokat, kattintson az egér jobb gombjával, és a felugró menüben kattintson a Felfedés parancsra. 
Így 3 új sort használhat. Amennyiben ez sem elég, szúrjon be további sorokat!</v>
      </c>
    </row>
    <row r="48" spans="1:2" ht="24.75" customHeight="1">
      <c r="B48" s="126" t="str">
        <f>'5. Működési terv'!H41</f>
        <v>A termelési /szolgáltatási /működési folyamat bemutatása:</v>
      </c>
    </row>
    <row r="49" spans="1:2" ht="153" customHeight="1">
      <c r="B49" s="124" t="str">
        <f>'5. Működési terv'!H43</f>
        <v xml:space="preserve">A működési terv leírásakor a termelési/szolgáltatási folyamat, a technológia, az igénybe vett berendezések bemutatására is ki kell térni. 
Az elsődleges tevékenységeken túl azonban az egyéb, támogató tevékenységek ismertetését is jelenti. 
Ide tartozik például az emberi erőforrás menedzsment, a vállalati információs rendszerek megszervezése is. 
A fejezetpontban a következő területekre kell kitérnie: 
- a technológiai folyamat leírása (termelő berendezések mérete, kapacitása, elhelyezése stb.), 
- a lehetséges beszállítók bemutatása (együttműködési szándéknyilatkozatot célszerű a mellékletekhez csatolni), 
- a telephelyek bemutatása (ha még máshol nem történt meg), 
- szükséges gépek, berendezések, felszerelések leírása, 
- az alapanyagok és félkész termékek piaca. 
</v>
      </c>
    </row>
    <row r="50" spans="1:2" ht="85.5" customHeight="1">
      <c r="B50" s="124" t="str">
        <f>'5. Működési terv'!H53</f>
        <v xml:space="preserve">Rendszeres beszállítók bemutatása
• Mutassa be a megalapítandó vállalkozás leendő és tervezett stratégiai partnerségét, tervezett piaci kapcsolatait és az ezzel kapcsolatosan tervezetten megkötésre kerülő szándéknyilatkozatok, együttműködési megállapodások tartalmát!
• A már létrejött együttműködési szándéknyilatkozatok igazolása a jelen útmutató mellékleteként megadott formanyomtatványon lehetséges, és azt az üzleti terv mellékletként kell benyújtani.
</v>
      </c>
    </row>
    <row r="51" spans="1:2" ht="106.5" customHeight="1">
      <c r="B51" s="124" t="str">
        <f>'5. Működési terv'!H57</f>
        <v>Emberi erőforrás és szervezeti felépítés bemutatása
Minden vállalkozásban lényeges annak felmutatása, hogy azok a személyek, akik a vállalkozásban részt vesznek, képesek-e a vállalkozás sikeres működtetésére. 
A munkaerő-szükséglet meghatározásához összesíteni kell azokat a munkaköröket, amelyek elősegítik a vállalkozás céljainak megvalósítását. 
A munkakörök esetében pontosan rögzíteni kell, hogy milyen munkahelyen, mikor, mit, miért és hogyan kell végrehajtani. 
Ezek alapján lehet eldönteni, hogy a munkakör betöltéséhez a munkavállalónak milyen fizikai és szellemi követelményeknek kell megfelelni.</v>
      </c>
    </row>
    <row r="52" spans="1:2" ht="57" customHeight="1">
      <c r="B52" s="124" t="str">
        <f>'5. Működési terv'!H65</f>
        <v>Foglalkoztatottak létszámának terve a jövőben
A stratégiai célok figyelembevételével meg lehet határozni azt a mennyiségi és minőségi munkaerő-szükségletet, amely a vállalkozásnál adott időszakban elvégzendő feladatok ellátásához a vállalkozás vezetésének megítélése szerint, munkakörönként szükséges.</v>
      </c>
    </row>
    <row r="53" spans="1:2" ht="68.25" customHeight="1">
      <c r="B53" s="124" t="str">
        <f>'5. Működési terv'!H70</f>
        <v>Tételesen számszerűsítse a fent bemutatott termelési/szolgáltatási folyamat egyes fázisainak, infrastruktúra/emberi erőforrás/alapanyag/áru szükségleteinek vonatkozó költségeit.
Mindez szükséges a Pénzügyi Terv megalapozásához.
Kérjük, támassza alá számításokkal!</v>
      </c>
    </row>
    <row r="54" spans="1:2" ht="30" customHeight="1">
      <c r="A54" s="78" t="str">
        <f>'6.GANTT'!B1</f>
        <v>6. GANTT diagram</v>
      </c>
      <c r="B54" s="113"/>
    </row>
    <row r="55" spans="1:2" ht="249.75" customHeight="1">
      <c r="B55" s="124" t="str">
        <f>'6.GANTT'!O4</f>
        <v>A vállalkozás tevékenységeit az indulástól számított 12 hónap időtartamra kell tervezni.
GANTT diagram alatt azon fontos tevékenységek ütemezését értjük, amelyek meghatározzák a további fejlődést. 
Ilyen lehet pl. egy termék engedélyeztetése, termelés helyének és eszközeinek beszerzése, alkalmazottak betanítása, üzlet megnyitása, weboldal élesítése, stb… 
Mire ügyeljünk az ütemtervezés, időtervezés során?
• Az egyes feladatok időigénye
• A feladatok egymásra épülése
• Az időzítés fizikai feltételei
• Az erőforrások rendelkezésre állása
• Költséghatékonyság, észszerűség
A táblázat az egyes tevékenységek időbeli tervezésének szemléletes bemutatására szolgál. 
Kitöltése: az adott tevékenység által érintett sor, és az adott tevékenység által érintett hónapok által behatárolt mezőkbe írjon X-et!
A sorok száma bővíthető.  
A tevékenységek megtervezését a vállalkozás elindításától számított 12 hónapra kéri a sablon. (Példa: ha szeptemberben indul a vállalkozásunk, akkor a Naptári hónap sorban a 1-es alá a szeptember kerül, a 2-es alá az október, stb…)</v>
      </c>
    </row>
    <row r="56" spans="1:2" ht="30.75" customHeight="1">
      <c r="A56" s="78" t="str">
        <f>'7.Piac-,versenytárselemzés'!B1</f>
        <v>7. Piac- és versenytárselemzés</v>
      </c>
    </row>
    <row r="57" spans="1:2" ht="384.75" customHeight="1">
      <c r="B57" s="124" t="str">
        <f>'7.Piac-,versenytárselemzés'!G3</f>
        <v>Piacelemzés
A piackutatást a következő főbb területeken célszerű elvégezni: 
- a termék versenyképessége: újdonság, korszerűség, helyettesíthetőség, várható életút stb. 
- a megcélzott vásárlók: vásárlási szokásaik, kultúrájuk, jövedelemhelyzetük, árérzékenységük stb. 
- meglévő és lehetséges versenytársak: piaci telítettség, piaci részesedések, technológiai színvonal, minőségbiztosítás, költség- és árviszonyok, árelőnyök, a konkurencia erős és gyenge pontjai stb. 
Az elemzés szintje kettős, egyaránt figyelembe kell venni makro- és mikrokörnyezeti szempontokat. A makro-környezeti elemzés olyan tendenciákat vizsgál, melyek a politika, gazdaság, tudomány, technika, társadalom, kultúra, nemzetközi hatások területén jelentkeznek, míg a mikrokörnyezet olyan kérdéseket vizsgál, melyek az eladók számával, a gyártókkal, a felhasználókkal, a forgalmazási sajátosságokkal, az iparágba való be-, és kilépés nehézségeivel, az iparág méretével, a földrajzi elhelyezkedéssel foglalkoznak. 
Szekunder kutatás: lényege a korábban, vagy mások által felvett és közzétett adatok megszerzése, megismerése. 
- statisztikák (belső vállalati nyilvántartásokból, vagy például KSH által közzétett), 
- piackutató intézetek adatbázisai, 
- piactanulmányok, tudományos tanulmányok (szakkönyvekben, folyóiratokban, Interneten), 
- sajtócikkek, elemzések, sajtófigyelés. 
Primer kutatás: lényege a még nem ismert és publikált adatok saját kutatási céllal történő megszerzése. 
- megfigyelés: a fogyasztók vásárlási, illetve termékhasználati szokásainak megfigyelése úgy, hogy a vizsgált alany nem tud a megfigyelésről (természetes viselkedés megfigyelése). 
- kísérlet: a célcsoportba tartozó fogyasztók befolyásolása meghatározott keretek között, valamint az eredmény regisztrálása. 
- megkérdezés: tudatos, előre megtervezett kérdések feltétele írásban vagy szóban, az egyik leggyakoribb kutatási módszer. 
- mélyinterjú: hosszabb időtartamú, valamely témát részleteiben körbejáró megkérdezési forma. 
- fókuszcsoportos interjú: 4-10 fős, meghatározott szempontok szerint összeválogatott csoporttal történő beszélgetés, a résztvevők által előre nem ismert témáról.</v>
      </c>
    </row>
    <row r="58" spans="1:2" ht="219" customHeight="1">
      <c r="B58" s="124" t="str">
        <f>'7.Piac-,versenytárselemzés'!G18</f>
        <v>Célpiac és trendek
• Az üzleti célcsoportnál, a lehető legjobban szükséges leszűkíteni a vásárlók/szolgáltatást igénybe vevők körét. pl: babahordozó kendő értékesítése esetén a 18-40 év közötti anyukák. 
• A vevői igények bemutatásakor, törekedjen arra, hogy az értékelő is lássa, miért van szükség a termékére/szolgáltatására hogyan és miért elégíti ki a vevői igényeket.
• A potenciális célpiac méretének bemutatásánál a vásárlók számát számszerűen mutassa be. Statisztikákat érdemes keresni a legnagyobb statisztikai elérhető adatbázis: www.ksh.hu 
•  A piac méretének várható változása résznél csak egy válasz megjelölése lehetséges. 
• A versenytársak számát és piaci részesedését legjobban a településen, környező településeken lévő hasonló terméket/szolgáltatást értékesítők számából tudja megbecsülni. pl: a tervezett vállalkozás egy kávézó, a településen 1 kávézó van jelenleg (az a legnagyobb versenytárs) 50%os a piaci részesedés.
Potenciális vásárló bemutatása (természetes személyek esetén)
Piackutatással, lehet a legpontosabb adatokat megkapni, ha speciális a terméke vagy szolgáltatása, akkor könnyebb meghatározni a célcsoportját.
Amennyiben a potenciális vásárlók kizárólag cégek, vezesse fel a mezőkbe a „Megalapítandó vállalkozásomra nem vonatkozik” megjegyzést.</v>
      </c>
    </row>
    <row r="59" spans="1:2" ht="102" customHeight="1">
      <c r="B59" s="124" t="str">
        <f>'7.Piac-,versenytárselemzés'!G51</f>
        <v>Versenytárselemzés
Az elemzés során azokkal a versenytársakkal kell foglalkozni, akik a vállalati stratégia szempontjából relevánsnak számítanak. 
Fontos, hogy termékének/szolgáltatásának pontos kialakításakor építsen versenytársai feltárt erősségeire, és kerülje azok azonosított gyengeségeit! Így válik a felsorolás, a begyűjtött adathalmaz tényleges elemzéssé.
Amennyiben a reális elemzéshez szükségesnek tartja, bővíthető a sorok száma.</v>
      </c>
    </row>
    <row r="60" spans="1:2" ht="111.75" customHeight="1">
      <c r="B60" s="124" t="str">
        <f>'7.Piac-,versenytárselemzés'!G73</f>
        <v>Termék/szolgáltatás bemutatása
A termékek, szolgáltatások rövid bemutatása (max. 500 karakterben) 
Mutassa be tervezett szolgáltatásait/termékeit (jellemzőit, főbb paramétereit) és azok egyediségét.
A nyújtott és igénybe vett kiegészítő szolgáltatások leírása
A termékek és szolgáltatások előállítása során a cég további kapcsolódó szolgáltatásokat is nyújthat, illetve vehet igénybe. Ezek rövid leírását tartalmazza ez a rész. Ahol értelmezhető, ott a leírásnak tartalmaznia kell a helyettesítő termékek és szolgáltatások rövid bemutatását is. Itt nincs megkötve a karakterek száma, törekedjen a világos, könnyen érthető, tömör és pontos megfogalmazásra!</v>
      </c>
    </row>
    <row r="61" spans="1:2" ht="176.25" customHeight="1">
      <c r="B61" s="124" t="str">
        <f>'7.Piac-,versenytárselemzés'!G78</f>
        <v>Versenyelőny
Gondolja át termékeinek/szolgáltatásainak előnyeit 
• a vevő szempontjából, 
• milyen előnyöket nyújt az Ön terméke/szolgáltatása a versenytársakéval szemben!
Az „erősségeim és gyengeségem” bemutatásánál 
• törekedjen arra, hogy töltse ki az összes mezőt!
• Mutassa be, melyek azok a tulajdonságok, amelyek szempontjából az Ön terméke/szolgáltatása gyengébb, rosszabb lehet, mint a versenytársaké (pl. gondoljon az árra, a minőségre, a beszállítókkal kialakított hosszú távú kapcsolatokra).
• Mutassa be a vállalkozás jövőbeli lehetőségeit! (pl. újonnan felismert vevői igények, piaci helyzet jövőben várható változása, versenytársak gyengeségei, kedvező piaci kapcsolatok kialakítása)</v>
      </c>
    </row>
    <row r="62" spans="1:2" ht="24" customHeight="1">
      <c r="A62" s="78" t="str">
        <f>'8.Árazás,értékesítés'!B1</f>
        <v>8. Árazás, értékesítési terv</v>
      </c>
      <c r="B62" s="113"/>
    </row>
    <row r="63" spans="1:2" ht="214.5" customHeight="1">
      <c r="B63" s="124" t="str">
        <f>'8.Árazás,értékesítés'!P4</f>
        <v>Árazás
Az árképzési elvek közül csak egy válasz megjelölése lehetséges!
Az ár (politika) kialakításának fázisai: 
1. árpolitikai célok kiválasztása 
A vállalati stratégiából kell kiindulni, ilyen cél lehet pl. a profitmaximalizálás, bevétel maximalizálás, forgalom növelése, piaci részesedés növelése, piac lefölözése, túlélés. 
2. kereslet meghatározása 
Az árérzékenység figyelembe vételével az elvileg maximális ár meghatározása. 
3. költségek becslése 
A ráfordítások fedezése szempontjából elfogadható minimális ár meghatározása. 
4. versenytársak árképzésének elemzése 
A minimális és maximális ár között a versenytársakhoz képest elfogadható ár meghatározása. 
5. az árképzés módszerének kiválasztása és a végső ár meghatározása</v>
      </c>
    </row>
    <row r="64" spans="1:2" ht="78" customHeight="1">
      <c r="B64" s="124" t="str">
        <f>'8.Árazás,értékesítés'!P14</f>
        <v xml:space="preserve">Értékesítési terv
Vizsgálni kell a közvetlen eladásösztönzést, a promóciót is. Az üzleti terv sablon jelen fejezetében az egyes marketing és kommunikációs eszközöket kell megjelölni, illetve az értékesítés költségeit kell megtervezni rövid és hosszú távon.
</v>
      </c>
    </row>
    <row r="65" spans="1:2" ht="79.5" customHeight="1">
      <c r="B65" s="124" t="str">
        <f>'8.Árazás,értékesítés'!P17</f>
        <v>Értékesítési csatornák
Jelölje be a tervezett értékesítési csatornákat
Jelölje a tervezett értékesítési csatornák százalékos megoszlását!
Az összesen sorban 100% szerepeljen!
(Több választ is megjelölhet)</v>
      </c>
    </row>
    <row r="66" spans="1:2" ht="138" customHeight="1">
      <c r="B66" s="124" t="str">
        <f>'8.Árazás,értékesítés'!P27</f>
        <v>Tervezett értékesítés az elkövetkező 1 évben.  A tervezett értékesítést az indulástól számított 12 hónap időtartamra kell tervezni.
Az adatokat ezer Ft-ban, 1 000 Ft-ra kerekítve adja meg!
• Az első oszlopban azokat a Termékeket/szolgáltatásokat sorolja fel (megnevezés és TEÁOR 08 / ÖVTJ 2014), melyekben értékesítést tervez!
• A tevékenységek sora bővíthető.
• Az összesítést hónapokra és tevékenységekre is el kell végezni. Törekedjen arra, hogy a két táblázat egymással összhangban kerüljön elkészítésre, valamint a Cash-flow értékesítésből származó árbevételével is megfeleltethető legyen.</v>
      </c>
    </row>
    <row r="67" spans="1:2" ht="76.5" customHeight="1">
      <c r="B67" s="124" t="str">
        <f>'8.Árazás,értékesítés'!P37</f>
        <v>Tervezett értékesítés az elkövetkező 4 évben
• A 2017. évet, a 2018., 2019. és 2020. évet éves szinten kell tervezni. 
• Az oszlopok összesítése  automatikusan töltődik.</v>
      </c>
    </row>
    <row r="68" spans="1:2" ht="22.5" customHeight="1">
      <c r="A68" s="78" t="str">
        <f>'9.Kommunikációs terv'!B1</f>
        <v>9. Kommunikációs terv</v>
      </c>
    </row>
    <row r="69" spans="1:2" ht="55.5" customHeight="1">
      <c r="B69" s="124" t="str">
        <f>'9.Kommunikációs terv'!P5</f>
        <v>Kommunikációs terv
Kitöltés során javasoljuk az alábbi szempontok végiggondolását:
• milyen üzenetet szeretne közvetíteni vállalkozásáról?</v>
      </c>
    </row>
    <row r="70" spans="1:2" ht="96.75" customHeight="1">
      <c r="B70" s="124" t="str">
        <f>'9.Kommunikációs terv'!P7</f>
        <v>• hogyan, milyen eszközökkel, milyen ütemezésben tájékoztatná leendő vevőit termékéről/szolgáltatásáról; pl: szórólap, internetes hirdetés stb.
• hogyan ösztönözné leendő vevőit terméke/szolgáltatása megvásárlására; pl: akcók, kuponok stb.
• mi indokolja az egyes kommunikációs eszközök választását?Az egyes választott kommunikációs eszközöknél kérjük, törekedjen a pontosságra. 
Így pl. ne csupán azt írja, hogy hirdetés helyi online újságban, hanem hirdetés a Origo felületén (www.origo.hu). 
Ez egyrészt az üzleti elképzelés jövőbeni megvalósítását is megkönnyíti az Ön számára, másrészt pedig a marketing költségek tervezését kivitelezhetővé és reálissá teszi.</v>
      </c>
    </row>
    <row r="71" spans="1:2" ht="65.25" customHeight="1">
      <c r="B71" s="124" t="str">
        <f>'9.Kommunikációs terv'!P10</f>
        <v>A tervezett marketing költségeket az indulástól számított 12 hónap időtartamra kell tervezni. Gondolja végig számszerűen az egyes kommunikációs eszközök használatára szánt összegeket, valamint a választott kommunikációs eszközök alkalmazásának ütemezését!
A táblázatba a Natári hónap soron kívül csak egész számokat írhat. Az egyes kommunikációs eszközöknél tervezett költségeket ezer forintban, 1000 ft-ra kerekítve szükséges megadni.</v>
      </c>
    </row>
    <row r="72" spans="1:2" ht="42.75" customHeight="1">
      <c r="B72" s="124" t="str">
        <f>'9.Kommunikációs terv'!P33</f>
        <v>Gyűjtsön össze minden olyan belső és külső tényezőt, amelyek a fentiekben leírt, célul kitűzött értékesítési volumenek megvalósításában gátolhatják. 
Fogalmazzon meg akcióterveket ezek elkerülésére! (pl. a célcsoport téves azonosítása – hiteles forrásokból történő piackutatás)</v>
      </c>
    </row>
    <row r="73" spans="1:2" ht="31.5" customHeight="1">
      <c r="A73" s="78" t="str">
        <f>CONCATENATE('10.a-Cash-flow 1. év'!B1,"   ",'10.b-Cash-flow 2. év'!B1,"  ",'10.c-Cash-flow 3-4. év'!B1)</f>
        <v>10.a) Cash-flow előrejelzés 1. év   10.b) Cash-flow előrejelzés 2. év  10.c) Cash-flow előrejelzés 3., 4. év</v>
      </c>
    </row>
    <row r="74" spans="1:2" ht="34.5" customHeight="1">
      <c r="A74" s="78"/>
      <c r="B74" s="124" t="str">
        <f>'10.a-Cash-flow 1. év'!P3</f>
        <v>10.a) Cash-flow előrejelzés 1. év
A táblázatba csak egész számokat írhat az összegeket forintban megadva.</v>
      </c>
    </row>
    <row r="75" spans="1:2" ht="316.5" customHeight="1">
      <c r="A75" s="78"/>
      <c r="B75" s="124" t="str">
        <f>'10.a-Cash-flow 1. év'!P5</f>
        <v>Az egyes bevételek és kiadások esedékességének figyelembe vételére épülő időbeli pénzáramlások meghatározását nevezzük cash flow tervezésnek.
• A cash-flow előrejelzés kitöltése minden gazdálkodási forma esetén kötelező.
• A táblázat kitöltése folyamán naptári évekre kell tervezni, jelen esetben 1. év alatt a 2017. évet, amely ebben az üzleti tervben értelemszerűen 12 hónapnál kevesebbet fog felölelni. A kitöltést a vállalkozás indításának hónapja alatt kell kezdeni. (Példa: ha júniusban indul a vállalkozásunk, akkor a Naptári hónap sorban a 6-os oszlop alatt kezdhetünk tervezni, a 10-es alá az október havi értékek kerülnek, stb…)
• A számításoknál a projektben elszámolni kívánt költségeket az önrésszel együtt az Elszámolandó költségek megfelelő alsoraihoz kell feltüntetni!
Nyitó pénzügyi egyenleg
– induló értéke: egyenlő a vállalkozás alapításakor rendelkezésre bocsátott jegyzett tőke, induló vagyon összegét feltüntetni. 
– továbbiakban: egyenlő az előző hónap záró pénzügyi egyenlegével.
A következő lépésben döntenie kell arról, hogy a GINOP 5.2.3 projektben bruttó vagy nettó elszámoló lesz. 
• Amennyiben a bruttó elszámolási módot választja, akkor az Elszámolandó költségek (ESZA, ERFA) között kell kimutatni a projektben elszámolható Kiadások ÁFA tartalmát a „Fizetett (visszaigényelhető) ÁFA” sorokon. 
• Amennyiben a nettó elszámolási módot választja, akkor a Nem Elszámolandó költségek között kell kimutatni az Elszámolandó és a Nem elszámolandó Kiadások ÁFA tartalmát is a „Fizetett (visszaigényelhető) ÁFA” soron.
• ÁFA egyenleg = Fizetett (visszaigényelhető) ÁFA sorok összege (Elszámolandó és Nem elszámolandó sorok összesen) - Kapott (fizetendő) ÁFA (Amennyiben a vállalkozó Alanyi mentes, vagy bevétele Tárgyi mentes szolgáltatásból származik, a Kapott (fizetendő) ÁFA értéke értelemszerűen: 0.
Az elszámolható költségekhez lásd a Pályázati Felhívás 5.7-es pontját!</v>
      </c>
    </row>
    <row r="76" spans="1:2" ht="55.5" customHeight="1">
      <c r="A76" s="78"/>
      <c r="B76" s="124" t="str">
        <f>'10.a-Cash-flow 1. év'!P18</f>
        <v>A GINOP-5.2.3-16 felhívás alapján ide tartozik: 
- cégalapításhoz kapcsolódó ügyvédi szolgáltatás igénybe vétele,</v>
      </c>
    </row>
    <row r="77" spans="1:2" ht="42" customHeight="1">
      <c r="A77" s="78"/>
      <c r="B77" s="124" t="str">
        <f>'10.a-Cash-flow 1. év'!P19</f>
        <v xml:space="preserve"> - cégalapítás hatósági díjai, - alapításhoz, működéshez szükséges kötelező engedélyek beszerzésének igazgatási, eljárási költségei, illetékek, - szakhatósági engedélyek beszerzéséhez szükséges mérnöki tanácsadás</v>
      </c>
    </row>
    <row r="78" spans="1:2" ht="202.5" customHeight="1">
      <c r="A78" s="78"/>
      <c r="B78" s="124" t="str">
        <f>'10.a-Cash-flow 1. év'!P20</f>
        <v xml:space="preserve"> - bérköltség (munkaviszony), vállalkozói kivét,
- a hatályos jogszabályok szerinti, munkáltatót terhelő adók és járulékok.
561. Szociális hozzájárulási adó (22%)
564. Szakképzési hozzájárulás (1,5%)
A vállalkozó (egyéni vagy társas) saját maga által végzett tevékenységének az ellentételezése, valamint új munkavállaló munkabére számolható el.
A vállalkozó (egyéni vagy társas) személyes közreműködőként végzett tevékenységének az ellentételezése (beleértve a vállalkozói kivétet), új munkavállaló bérköltsége. KATA adózó esetén csak a bérköltség számolható el.
Bérköltségként beleértve a vállalkozói kivétet is maximum havonta a mindenkori garantált bérminimum összege számolható el minden foglalkoztatott esetében. 2017-ben a 430/2016. (XII. 15.) Korm. rendeletben meghatározott garantált bérminimum havi bruttó 161.000 forint, 2018-ban havi bruttó 180.500 Ft. Részmunkaidős foglalkoztatás esetében a munkaidővel arányos bérköltség számolható el.
A támogatást igénylő a 2. pontban meghatározottnál magasabb fizetést is vállalhat, azonban a konstrukció keretében támogatást ebben az esetben is legfeljebb a 2. pontban meghatározott összegben vehet igénybe, vagyis az efölötti rész nem támogatott, azt saját forrásból kell biztosítania.
</v>
      </c>
    </row>
    <row r="79" spans="1:2" ht="61.5" customHeight="1">
      <c r="A79" s="78"/>
      <c r="B79" s="124" t="str">
        <f>'10.a-Cash-flow 1. év'!P25</f>
        <v xml:space="preserve"> - új tárgyi eszközök beszerzése beleértve a szállítás és üzembe helyezés, valamint a betanítás költségét, amennyiben közvetlenül az eszközhöz kapcsolódik,
- infokommunikációs eszközök (hardver, hálózati eszközök, nyomtató, mobiltelefon).</v>
      </c>
    </row>
    <row r="80" spans="1:2" ht="38.25" customHeight="1">
      <c r="A80" s="78"/>
      <c r="B80" s="124" t="str">
        <f>'10.a-Cash-flow 1. év'!P26</f>
        <v>irodai, igazgatási berendezések, felszerelések (Irodai bútor tekintetében kizárólag író- és tárgyalóasztal, szék, irattároló szekrény, polc beszerzése támogatható,)</v>
      </c>
    </row>
    <row r="81" spans="1:2" ht="108" customHeight="1">
      <c r="A81" s="78"/>
      <c r="B81" s="124" t="str">
        <f>'10.a-Cash-flow 1. év'!P29</f>
        <v>Információs technológia-fejlesztés, beleértve az online megjelenés, e-kereskedelem és egyéb e-szolgáltatások, modern vállalatirányítási és termelési környezet kialakításához kapcsolódó komplex vállalati infokommunikációs fejlesztések, üzleti alkalmazások támogatását is:
- új hardver,
- szoftver (beleértve: alapszoftver, speciális egyedi fejlesztésű szoftver),
- domain név regisztráció és a hozzá tartozó webtárhely egyszeri díja,
- domain név regisztrációhoz kapcsolódó honlapkészítés (kötelező, amennyiben a domain regisztrációra is igényel támogatást).</v>
      </c>
    </row>
    <row r="82" spans="1:2" ht="38.25" customHeight="1">
      <c r="A82" s="78"/>
      <c r="B82" s="124" t="str">
        <f>'10.a-Cash-flow 1. év'!P32</f>
        <v>Harmadik féltől piaci áron megvásárolt szabadalmak és egyéb immateriális javak (pl. licenc, oltalom), valamint ezen immateriális javakhoz (szellemi termékekhez) kapcsolódó hasznosítási jogok bekerülési értéke, amennyiben a tranzakcióra a piaci feltételeknek megfelelően került sor.</v>
      </c>
    </row>
    <row r="83" spans="1:2" ht="112.5" customHeight="1">
      <c r="A83" s="78"/>
      <c r="B83" s="124" t="str">
        <f>'10.a-Cash-flow 1. év'!P35</f>
        <v>Marketing, kommunikációs szolgáltatások költségei
 marketing eszközök elkészítése, design tervezése,  vásárokon, kiállításokon való részvétel,
    o beépítetlen és beépített terület, illetve kiállító helyiség bérleti díja,     o kiállítóhelyiség, stand felállításával és működtetésével kapcsolatos költségek (pl. személyzeti belépők építés és bontás idejére, behajtási engedélyek építés és bontás idején a kiállítás területére, víz- és áramfogyasztás, stb.),
    o kötelező regisztráció/katalógus beiktatás költsége, 
    o területdíjhoz kapcsolódó egyéb kötelező költségek (pl. kötelező biztosítás).</v>
      </c>
    </row>
    <row r="84" spans="1:2" ht="44.25" customHeight="1">
      <c r="A84" s="78"/>
      <c r="B84" s="124" t="str">
        <f>'10.a-Cash-flow 1. év'!P36</f>
        <v>Vállalkozás működésének hatékonyságát javító engedélyezett képzések a tulajdonos, munkáltatók, illetve azon alkalmazottak számára, akik a képzés ideje alatt végig, igazolhatóan alkalmazotti jogviszonyban állnak.</v>
      </c>
    </row>
    <row r="85" spans="1:2" ht="73.5" customHeight="1">
      <c r="A85" s="78"/>
      <c r="B85" s="124" t="str">
        <f>'10.a-Cash-flow 1. év'!P37</f>
        <v xml:space="preserve">Tanácsadás igénybevételére az alábbi támogatott tanácsadási területeken kerülhet sor: 
- marketing tanácsadás, online megjelenéshez, e-kereskedelemhez kapcsolódó tanácsadás, 
- menedzsmentfejlesztési tanácsadás, - technológiai fejlesztési tanácsadás, 
- pénzügyi tanácsadás, - logisztikai tanácsadás, - jogi szaktanácsadás, - szabadalommal kapcsolatos tanácsadás, - energetikai tanácsadás. </v>
      </c>
    </row>
    <row r="86" spans="1:2" ht="44.25" customHeight="1">
      <c r="A86" s="78"/>
      <c r="B86" s="124" t="str">
        <f>'10.a-Cash-flow 1. év'!P38</f>
        <v>Szakmai megvalósításhoz kapcsolódó anyagköltség (munkakör betöltéséhez szükséges munkaruha, munkavédelmi felszerelés, továbbá egyéb, nettó 100.000 Ft egyedi beszerzési összeget el nem érő kis értékű eszköz.</v>
      </c>
    </row>
    <row r="87" spans="1:2" ht="44.25" customHeight="1">
      <c r="A87" s="78"/>
      <c r="B87" s="124" t="str">
        <f>'10.a-Cash-flow 1. év'!P40</f>
        <v>Dokumentációs, irattárazási, archiválási költségek</v>
      </c>
    </row>
    <row r="88" spans="1:2" ht="44.25" customHeight="1">
      <c r="A88" s="78"/>
      <c r="B88" s="124" t="str">
        <f>'10.a-Cash-flow 1. év'!P41</f>
        <v>Postai, telekommunikációs, adminisztrációs költségek,</v>
      </c>
    </row>
    <row r="89" spans="1:2" ht="44.25" customHeight="1">
      <c r="A89" s="78"/>
      <c r="B89" s="124" t="str">
        <f>'10.a-Cash-flow 1. év'!P42</f>
        <v>Vállalatirányítási tevékenységek (könyvelés, bérszámfejtés) arányosított költségei</v>
      </c>
    </row>
    <row r="90" spans="1:2" ht="44.25" customHeight="1">
      <c r="A90" s="78"/>
      <c r="B90" s="124" t="str">
        <f>'10.a-Cash-flow 1. év'!P43</f>
        <v>Közüzemi díjak és szolgáltatások, rezsi költségek, takarítás, hulladékgazdálkodás, őrzés.</v>
      </c>
    </row>
    <row r="91" spans="1:2" ht="160.5" customHeight="1">
      <c r="A91" s="78"/>
      <c r="B91" s="124" t="str">
        <f>'10.a-Cash-flow 1. év'!P45</f>
        <v xml:space="preserve">• Nettó cash-flow = A Nettó Bevételek - Nettó Kiadások
Nettó Bevételek: Bevételek a Kapott (fizetendő) ÁFA sor figyelembe vétele nélkül
Nettó Kiadások: Kiadások a Fizetett (visszaigényelhető) ÁFA sorok figyelembe vétele nélkül
• Záró pénzügyi egyenleg = Nyitó pénzügyi egyenleg + Bevétel összesen – Összes kiadások + Áfa egyenleg
• A nem elszámolható költségek sorok bővíthetők. Itt kell feltüntetni azokat a költségeket is, amelyek a pályázati kiírás szerint elszámolható ugyan, de meghaladják az elszámolható összeget, vagy időben a projektidőszak után merülnek fel.
• Egyéb bevételek soron kell a működés során rendelkezésre bocsátott tagi illetve egyéb kölcsön összegét feltüntetni. A működés során visszafizethető tagi, illetve egyéb kölcsön összegét a Nem elszámolható költségek alatt kell tagi kölcsön/kölcsön visszafizetése feltüntetni. 
• A reális terv kialakítása érdekében alaposan tanulmányozza át a GINOP 5.2.3 pályázati dokumentumait. Vegye figyelembe a Támogatói döntés meghozatalának, az előlegigénylés teljesítésének, és az utófinanszírozás kiutalásának időigényességét! </v>
      </c>
    </row>
    <row r="92" spans="1:2" ht="22.5" customHeight="1">
      <c r="A92" s="78"/>
      <c r="B92" s="124" t="str">
        <f>'10.a-Cash-flow 1. év'!P67</f>
        <v>• Körültekintően vegye figyelembe az ÁFA fizetés és visszaigénylés speciális körülményeit és határidejét!</v>
      </c>
    </row>
    <row r="93" spans="1:2" ht="53.25" customHeight="1">
      <c r="A93" s="78"/>
      <c r="B93" s="127" t="str">
        <f>'10.a-Cash-flow 1. év'!P69</f>
        <v xml:space="preserve">• A cash-flow terv reális tervezése mellett nem elvárás, hogy a gazdálkodás cash-flow minden hónapban pozitív legyen! 
VISZONT a záró pénzügyi egyenleg értéke nem lehet negatív! </v>
      </c>
    </row>
    <row r="94" spans="1:2" ht="21" customHeight="1">
      <c r="A94" s="78"/>
      <c r="B94" s="127" t="str">
        <f>'10.a-Cash-flow 1. év'!P71</f>
        <v>Negatív záró pénzügyi egyenleg esetén a pályázat elutasításra kerül!!!</v>
      </c>
    </row>
    <row r="95" spans="1:2" ht="44.25" customHeight="1">
      <c r="A95" s="78" t="str">
        <f>'11.Eredménykimutatás'!B1</f>
        <v>11. Eredménykimutatás</v>
      </c>
      <c r="B95" s="72"/>
    </row>
    <row r="96" spans="1:2" ht="330.75" customHeight="1">
      <c r="B96" s="124" t="str">
        <f>'11.Eredménykimutatás'!H3</f>
        <v xml:space="preserve">11. Eredmény-kimutatás 
A táblázatba csak egész számokat írhat, a tervezett költségeket, ezer forintban, 1000 Ft-ra kerekítve!
Bevételi oldal: tartalmazza az értékesítés árbevételét (termékeink vagy szolgáltatásaink értékesítéséből származó tervezett bevételek), és az egyéb bevételeket. 
Költség oldal: A pénzügyi terv készítésének ez az egyik leglényegesebb része, nagyon fontos, hogy próbáljunk meg összeszedni minden olyan várható költséget, amivel számolni kell. 
Az alábbi költségekkel számolhatunk: 
A bevétel megszerzésére közvetlenül ráfordított költségek (a továbbiakban üzemi költségek). Ezek azon költségek, melyek az árbevétel megszerzése érdekében közvetlenül merülnek fel: alapanyagfelhasználás, munkabér (járulékaival együtt), üzlethelyiség bérleti díja stb. (Akkor is megjelennek költségként, ha még nem fizettük ki őket, de az erőforrás felhasználás megtörtént.) 
A következő csoport a pénzügyi költségek: a vállalkozás által fizetendő adók, hitelkamatok, lízingdíjak. 
Harmadik csoportba sorolunk olyan költségeket, amelyek nem jelentkeznek pénzügyileg teljesítendő, azaz kifizetendő tételként, de mégis számolni kell vele, mint pl. az értékcsökkenés (amortizáció). 
• Az egyszerűsített eredmény-kimutatás kitöltése minden gazdálkodási forma esetén kötelező.
• Működési évek alatt naptári éveket kell érteni, jelen esetben 1. év alatt a 2017. évet, amely ebben az üzleti tervben bizonyára 12 hónapnál kevesebbet fog felölelni.
• Csak az igénybevett szolgáltatások értéke rész bővíthető, más sorok bővítésére nincs lehetőség.
</v>
      </c>
    </row>
    <row r="97" spans="1:2" ht="47.25" customHeight="1">
      <c r="B97" s="124" t="str">
        <f>'11.Eredménykimutatás'!H24</f>
        <v xml:space="preserve">• A D. „ADÓZOTT, MÉRLEG SZERINTI EREDMÉNY (+-C-X. SOR)” </v>
      </c>
    </row>
    <row r="98" spans="1:2" ht="20.25" customHeight="1">
      <c r="A98" s="78" t="str">
        <f>'12.Veszélyforrás, mellékletek'!B1</f>
        <v>12. Veszélyforrások, mellékletek</v>
      </c>
      <c r="B98" s="72"/>
    </row>
    <row r="99" spans="1:2" ht="71.25" customHeight="1">
      <c r="B99" s="124" t="str">
        <f>'12.Veszélyforrás, mellékletek'!D6</f>
        <v>12. A vállalkozás pénzügyi helyzetét érintő potenciális veszélyforrások
Térképezze fel a lehetséges veszélyforrásokat teljes körűen! 
Minden lehetséges veszélyhez készítsen tervet a veszély kivédésére/csökkentésére. 
A tervezés során tartsa szem előtt a realitásokat.</v>
      </c>
    </row>
    <row r="100" spans="1:2" ht="41.25" customHeight="1">
      <c r="A100" s="78" t="s">
        <v>321</v>
      </c>
      <c r="B100" s="72"/>
    </row>
    <row r="101" spans="1:2" ht="61.5" customHeight="1">
      <c r="B101" s="124" t="str">
        <f>'12.Veszélyforrás, mellékletek'!D11</f>
        <v>Támogatott tulajdonosok önéletrajzai _x000D_
Europass formátumban, támogatott tulajdonos önéletrajzát 1 példányban, aláírva kell mellékelni. _x000D_
Az Europass önéletrajzról további információ a http://europass.hu/europass-oneletrajz linken érhető el._x000D_</v>
      </c>
    </row>
    <row r="102" spans="1:2" ht="135.75" customHeight="1">
      <c r="B102" s="124" t="str">
        <f>'12.Veszélyforrás, mellékletek'!D12</f>
        <v>Nagyobb (100 ezer forint érték feletti) gépekre/szolgáltatás igénybevételre árajánlatok/ forrás (link) megjelölése _x000D_
Az árajánlatokat minden 100 ezer forint feletti gépbeszerzésre, szolgáltatás igénybevételére (pl: 100 ezer forintot meghaladó marketing tanácsadás, 100 ezer forintot meghaladó honlap tervezés, készítés) szükséges kérni. _x000D_
Elegendő internetes link megjelölése, amelyet papír alapon kell benyújtani aláírva._x000D_
Amennyiben internetes link az adott gép árára vonatkozóan nem áll rendelkezésre, úgy csatolni kell az árajánlat kérő levelet, amely jól beazonosíthatóan tartalmazza a beszerzendő gép paramétereit, és az erre kapott választ (e-mailben, faxon, vagy postai úton). _x000D__x000D_
Felhívjuk a figyelmét, hogy a GINOP 5.2.3 programban az árajánlat bekérésének szigorú előírásai vannak, amelyet a Pályázati útmutató releváns pontja részletez._x000D_</v>
      </c>
    </row>
    <row r="103" spans="1:2" ht="53.25" customHeight="1">
      <c r="B103" s="124" t="str">
        <f>'12.Veszélyforrás, mellékletek'!D13</f>
        <v>Szándéknyilatkozat a megalapításra és az üzleti tervben foglaltak jóváhagyására a tulajdonostársak aláírásával _x000D_
Kitöltése csak társas vállalkozás esetén szükséges! _x000D_
A rendelkezésre álló minta alapján kell benyújtani a szándéknyilatkozatot, eredeti példányban, az üzleti tervben megjelölt valamennyi társtulajdonos aláírásával._x000D_</v>
      </c>
    </row>
    <row r="104" spans="1:2" ht="75.75" customHeight="1">
      <c r="B104" s="124" t="str">
        <f>'12.Veszélyforrás, mellékletek'!D14</f>
        <v>Stratégiai partnerek (tervezett vevők) együttműködési szándéknyilatkozatai _x000D_
A rendelkezésre álló minta alapján kell benyújtani a szándéknyilatkozatot, eredeti példányban, hivatalos aláírással ellátva. Stratégiai partnerek lehetnek beszállítók, tervezett vevők, vállalatok, intézmények. 
Minimum 3 szándéknyilatkozat szükséges._x000D_</v>
      </c>
    </row>
  </sheetData>
  <phoneticPr fontId="80" type="noConversion"/>
  <hyperlinks>
    <hyperlink ref="B28" r:id="rId1" xr:uid="{00000000-0004-0000-0000-000000000000}"/>
    <hyperlink ref="B29" r:id="rId2" xr:uid="{00000000-0004-0000-0000-000001000000}"/>
    <hyperlink ref="B30" r:id="rId3" xr:uid="{00000000-0004-0000-0000-000002000000}"/>
  </hyperlinks>
  <printOptions horizontalCentered="1"/>
  <pageMargins left="0.23622047244094491" right="0.23622047244094491" top="0.74803149606299213" bottom="0.74803149606299213" header="0.31496062992125984" footer="0.31496062992125984"/>
  <pageSetup paperSize="9" scale="50" fitToHeight="7" orientation="portrait" r:id="rId4"/>
  <headerFooter differentFirst="1" scaleWithDoc="0">
    <oddHeader>&amp;L&amp;"Arial,Normál"&amp;9&amp;G&amp;R&amp;"Arial,Normál"&amp;9GINOP-5.2.2-14-2015-00015
Fiatalok vállalkozóvá válása az Észak-Magyarországi Régióban
www.eszakmagyar.mva.hu</oddHeader>
    <oddFooter>&amp;L&amp;"Arial,Normál"&amp;9Lezárva: &amp;D.   &amp;T
Munkalap: &amp;A
Fájlnév: &amp;F&amp;C&amp;"Arial,Normál"&amp;9&amp;P/&amp;N
&amp;R&amp;"Arial,Normál"&amp;9.............................................
a programban részt vevő fiatal szignója</oddFooter>
    <firstHeader>&amp;L&amp;G&amp;R&amp;"Arial,Normál"&amp;9GINOP-5.2.2-14-2015-00015
Fiatalok vállalkozóvá válása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3" manualBreakCount="3">
    <brk id="5" max="16383" man="1"/>
    <brk id="36" max="16383" man="1"/>
    <brk id="94" max="16383" man="1"/>
  </rowBreaks>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9">
    <tabColor rgb="FFFFC000"/>
  </sheetPr>
  <dimension ref="A1:G86"/>
  <sheetViews>
    <sheetView view="pageBreakPreview" topLeftCell="A79" zoomScale="70" zoomScaleNormal="70" zoomScaleSheetLayoutView="70" workbookViewId="0">
      <selection activeCell="B86" sqref="B86:D86"/>
    </sheetView>
  </sheetViews>
  <sheetFormatPr defaultRowHeight="15"/>
  <cols>
    <col min="1" max="1" width="3.5703125" style="182" customWidth="1"/>
    <col min="2" max="2" width="38.7109375" style="24" customWidth="1"/>
    <col min="3" max="3" width="10.5703125" style="24" customWidth="1"/>
    <col min="4" max="4" width="15.7109375" style="4" customWidth="1"/>
    <col min="5" max="5" width="27.7109375" style="4" customWidth="1"/>
    <col min="6" max="6" width="36.28515625" style="4" customWidth="1"/>
    <col min="7" max="7" width="57.28515625" style="4" customWidth="1"/>
    <col min="8" max="16384" width="9.140625" style="4"/>
  </cols>
  <sheetData>
    <row r="1" spans="1:7" ht="33.75" customHeight="1" thickBot="1">
      <c r="B1" s="881" t="s">
        <v>671</v>
      </c>
      <c r="C1" s="882"/>
      <c r="D1" s="882"/>
      <c r="E1" s="882"/>
      <c r="F1" s="883"/>
      <c r="G1" s="120" t="s">
        <v>629</v>
      </c>
    </row>
    <row r="2" spans="1:7" ht="27.75" customHeight="1" thickBot="1">
      <c r="B2" s="250" t="s">
        <v>492</v>
      </c>
      <c r="C2" s="251"/>
      <c r="D2" s="86"/>
      <c r="E2" s="86"/>
      <c r="F2" s="239"/>
      <c r="G2" s="119" t="s">
        <v>713</v>
      </c>
    </row>
    <row r="3" spans="1:7" ht="258.75" customHeight="1" thickBot="1">
      <c r="B3" s="61" t="s">
        <v>493</v>
      </c>
      <c r="C3" s="884" t="s">
        <v>116</v>
      </c>
      <c r="D3" s="887"/>
      <c r="E3" s="887"/>
      <c r="F3" s="888"/>
      <c r="G3" s="938" t="s">
        <v>422</v>
      </c>
    </row>
    <row r="4" spans="1:7" ht="21.75" customHeight="1">
      <c r="A4" s="182" t="s">
        <v>334</v>
      </c>
      <c r="B4" s="884" t="s">
        <v>350</v>
      </c>
      <c r="C4" s="190"/>
      <c r="D4" s="889" t="s">
        <v>344</v>
      </c>
      <c r="E4" s="889"/>
      <c r="F4" s="890"/>
      <c r="G4" s="939"/>
    </row>
    <row r="5" spans="1:7" ht="21.75" customHeight="1">
      <c r="B5" s="885"/>
      <c r="C5" s="191"/>
      <c r="D5" s="875" t="s">
        <v>345</v>
      </c>
      <c r="E5" s="875"/>
      <c r="F5" s="876"/>
      <c r="G5" s="939"/>
    </row>
    <row r="6" spans="1:7" ht="21.75" customHeight="1">
      <c r="B6" s="885"/>
      <c r="C6" s="191"/>
      <c r="D6" s="875" t="s">
        <v>346</v>
      </c>
      <c r="E6" s="875"/>
      <c r="F6" s="876"/>
      <c r="G6" s="939"/>
    </row>
    <row r="7" spans="1:7" ht="21.75" customHeight="1">
      <c r="B7" s="885"/>
      <c r="C7" s="191"/>
      <c r="D7" s="875" t="s">
        <v>347</v>
      </c>
      <c r="E7" s="875"/>
      <c r="F7" s="876"/>
      <c r="G7" s="939"/>
    </row>
    <row r="8" spans="1:7" ht="21.75" customHeight="1">
      <c r="B8" s="885"/>
      <c r="C8" s="191" t="s">
        <v>334</v>
      </c>
      <c r="D8" s="875" t="s">
        <v>348</v>
      </c>
      <c r="E8" s="875"/>
      <c r="F8" s="876"/>
      <c r="G8" s="939"/>
    </row>
    <row r="9" spans="1:7" ht="22.5" customHeight="1" thickBot="1">
      <c r="B9" s="886"/>
      <c r="C9" s="192"/>
      <c r="D9" s="878" t="s">
        <v>349</v>
      </c>
      <c r="E9" s="878"/>
      <c r="F9" s="879"/>
      <c r="G9" s="939"/>
    </row>
    <row r="10" spans="1:7" ht="69" customHeight="1">
      <c r="B10" s="18" t="s">
        <v>654</v>
      </c>
      <c r="C10" s="851" t="s">
        <v>754</v>
      </c>
      <c r="D10" s="852"/>
      <c r="E10" s="852"/>
      <c r="F10" s="853"/>
      <c r="G10" s="785"/>
    </row>
    <row r="11" spans="1:7" ht="65.25" customHeight="1" thickBot="1">
      <c r="B11" s="17" t="s">
        <v>494</v>
      </c>
      <c r="C11" s="854"/>
      <c r="D11" s="855"/>
      <c r="E11" s="855"/>
      <c r="F11" s="856"/>
      <c r="G11" s="785"/>
    </row>
    <row r="12" spans="1:7" ht="43.5" customHeight="1">
      <c r="B12" s="860" t="s">
        <v>495</v>
      </c>
      <c r="C12" s="857" t="s">
        <v>117</v>
      </c>
      <c r="D12" s="858"/>
      <c r="E12" s="858"/>
      <c r="F12" s="859"/>
      <c r="G12" s="785"/>
    </row>
    <row r="13" spans="1:7" ht="77.25" customHeight="1" thickBot="1">
      <c r="B13" s="861"/>
      <c r="C13" s="854"/>
      <c r="D13" s="855"/>
      <c r="E13" s="855"/>
      <c r="F13" s="856"/>
      <c r="G13" s="785"/>
    </row>
    <row r="14" spans="1:7" ht="133.5" customHeight="1" thickBot="1">
      <c r="B14" s="47" t="s">
        <v>647</v>
      </c>
      <c r="C14" s="768" t="s">
        <v>118</v>
      </c>
      <c r="D14" s="891"/>
      <c r="E14" s="891"/>
      <c r="F14" s="769"/>
      <c r="G14" s="785"/>
    </row>
    <row r="15" spans="1:7" ht="16.5" thickBot="1">
      <c r="B15" s="10"/>
      <c r="C15" s="10"/>
      <c r="G15" s="106"/>
    </row>
    <row r="16" spans="1:7" ht="26.25" customHeight="1" thickBot="1">
      <c r="B16" s="250" t="s">
        <v>496</v>
      </c>
      <c r="C16" s="251"/>
      <c r="D16" s="86"/>
      <c r="E16" s="86"/>
      <c r="F16" s="239"/>
      <c r="G16" s="107"/>
    </row>
    <row r="17" spans="1:7" ht="35.25" customHeight="1" thickBot="1">
      <c r="A17" s="181">
        <v>1000</v>
      </c>
      <c r="B17" s="45" t="s">
        <v>424</v>
      </c>
      <c r="C17" s="50">
        <f>LEN(C18)</f>
        <v>129</v>
      </c>
      <c r="D17" s="796" t="str">
        <f>IF(C17&gt;A17,CONCATENATE("Karaktertúllépés! Kérjük, válaszát maximum ",A17," karakterben foglalja össze!"),CONCATENATE("Még beírható karakterek száma:   ",A17-C17))</f>
        <v>Még beírható karakterek száma:   871</v>
      </c>
      <c r="E17" s="898"/>
      <c r="F17" s="797"/>
    </row>
    <row r="18" spans="1:7" ht="153" customHeight="1">
      <c r="B18" s="18" t="s">
        <v>354</v>
      </c>
      <c r="C18" s="864" t="s">
        <v>8</v>
      </c>
      <c r="D18" s="865"/>
      <c r="E18" s="865"/>
      <c r="F18" s="866"/>
      <c r="G18" s="880" t="s">
        <v>403</v>
      </c>
    </row>
    <row r="19" spans="1:7" ht="137.25" customHeight="1" thickBot="1">
      <c r="B19" s="17"/>
      <c r="C19" s="867"/>
      <c r="D19" s="868"/>
      <c r="E19" s="868"/>
      <c r="F19" s="869"/>
      <c r="G19" s="880"/>
    </row>
    <row r="20" spans="1:7" ht="98.25" customHeight="1" thickBot="1">
      <c r="B20" s="46" t="s">
        <v>497</v>
      </c>
      <c r="C20" s="899" t="s">
        <v>119</v>
      </c>
      <c r="D20" s="900"/>
      <c r="E20" s="900"/>
      <c r="F20" s="901"/>
      <c r="G20" s="880"/>
    </row>
    <row r="21" spans="1:7" ht="81" customHeight="1" thickBot="1">
      <c r="B21" s="52" t="s">
        <v>648</v>
      </c>
      <c r="C21" s="955" t="s">
        <v>120</v>
      </c>
      <c r="D21" s="956"/>
      <c r="E21" s="956"/>
      <c r="F21" s="957"/>
      <c r="G21" s="880"/>
    </row>
    <row r="22" spans="1:7" ht="21.75" customHeight="1">
      <c r="A22" s="182" t="s">
        <v>334</v>
      </c>
      <c r="B22" s="862" t="s">
        <v>498</v>
      </c>
      <c r="C22" s="197"/>
      <c r="D22" s="892" t="s">
        <v>351</v>
      </c>
      <c r="E22" s="889"/>
      <c r="F22" s="890"/>
      <c r="G22" s="943"/>
    </row>
    <row r="23" spans="1:7" ht="21.75" customHeight="1">
      <c r="B23" s="880"/>
      <c r="C23" s="198"/>
      <c r="D23" s="874" t="s">
        <v>352</v>
      </c>
      <c r="E23" s="875"/>
      <c r="F23" s="876"/>
      <c r="G23" s="943"/>
    </row>
    <row r="24" spans="1:7" ht="21.75" customHeight="1" thickBot="1">
      <c r="B24" s="863"/>
      <c r="C24" s="199" t="s">
        <v>334</v>
      </c>
      <c r="D24" s="877" t="s">
        <v>353</v>
      </c>
      <c r="E24" s="878"/>
      <c r="F24" s="879"/>
      <c r="G24" s="943"/>
    </row>
    <row r="25" spans="1:7" ht="30" customHeight="1">
      <c r="B25" s="862" t="s">
        <v>499</v>
      </c>
      <c r="C25" s="822" t="s">
        <v>377</v>
      </c>
      <c r="D25" s="823"/>
      <c r="E25" s="823"/>
      <c r="F25" s="870"/>
      <c r="G25" s="880"/>
    </row>
    <row r="26" spans="1:7" ht="30" customHeight="1" thickBot="1">
      <c r="B26" s="863"/>
      <c r="C26" s="871"/>
      <c r="D26" s="872"/>
      <c r="E26" s="872"/>
      <c r="F26" s="873"/>
      <c r="G26" s="880"/>
    </row>
    <row r="27" spans="1:7" ht="71.25" customHeight="1" thickBot="1">
      <c r="B27" s="53" t="s">
        <v>500</v>
      </c>
      <c r="C27" s="895" t="s">
        <v>377</v>
      </c>
      <c r="D27" s="896"/>
      <c r="E27" s="896"/>
      <c r="F27" s="897"/>
      <c r="G27" s="880"/>
    </row>
    <row r="28" spans="1:7" ht="51.75" customHeight="1" thickBot="1">
      <c r="B28" s="51" t="s">
        <v>501</v>
      </c>
      <c r="C28" s="895" t="s">
        <v>377</v>
      </c>
      <c r="D28" s="896"/>
      <c r="E28" s="896"/>
      <c r="F28" s="897"/>
      <c r="G28" s="880"/>
    </row>
    <row r="29" spans="1:7" ht="20.25" customHeight="1">
      <c r="A29" s="182" t="s">
        <v>334</v>
      </c>
      <c r="B29" s="893" t="s">
        <v>395</v>
      </c>
      <c r="C29" s="190" t="s">
        <v>334</v>
      </c>
      <c r="D29" s="889" t="s">
        <v>335</v>
      </c>
      <c r="E29" s="889"/>
      <c r="F29" s="890"/>
    </row>
    <row r="30" spans="1:7" ht="20.25" customHeight="1">
      <c r="B30" s="880"/>
      <c r="C30" s="191" t="s">
        <v>334</v>
      </c>
      <c r="D30" s="875" t="s">
        <v>336</v>
      </c>
      <c r="E30" s="875"/>
      <c r="F30" s="876"/>
    </row>
    <row r="31" spans="1:7" ht="20.25" customHeight="1">
      <c r="B31" s="880"/>
      <c r="C31" s="191" t="s">
        <v>334</v>
      </c>
      <c r="D31" s="875" t="s">
        <v>337</v>
      </c>
      <c r="E31" s="875"/>
      <c r="F31" s="876"/>
    </row>
    <row r="32" spans="1:7" ht="20.25" customHeight="1" thickBot="1">
      <c r="B32" s="894"/>
      <c r="C32" s="192" t="s">
        <v>334</v>
      </c>
      <c r="D32" s="878" t="s">
        <v>338</v>
      </c>
      <c r="E32" s="878"/>
      <c r="F32" s="879"/>
    </row>
    <row r="33" spans="1:6" ht="20.25" customHeight="1">
      <c r="A33" s="182" t="s">
        <v>334</v>
      </c>
      <c r="B33" s="893" t="s">
        <v>396</v>
      </c>
      <c r="C33" s="190"/>
      <c r="D33" s="889" t="s">
        <v>339</v>
      </c>
      <c r="E33" s="889"/>
      <c r="F33" s="890"/>
    </row>
    <row r="34" spans="1:6" ht="20.25" customHeight="1">
      <c r="B34" s="880"/>
      <c r="C34" s="191" t="s">
        <v>334</v>
      </c>
      <c r="D34" s="875" t="s">
        <v>340</v>
      </c>
      <c r="E34" s="875"/>
      <c r="F34" s="876"/>
    </row>
    <row r="35" spans="1:6" ht="20.25" customHeight="1">
      <c r="B35" s="880"/>
      <c r="C35" s="191" t="s">
        <v>334</v>
      </c>
      <c r="D35" s="875" t="s">
        <v>341</v>
      </c>
      <c r="E35" s="875"/>
      <c r="F35" s="876"/>
    </row>
    <row r="36" spans="1:6" ht="20.25" customHeight="1">
      <c r="B36" s="880"/>
      <c r="C36" s="191" t="s">
        <v>334</v>
      </c>
      <c r="D36" s="875" t="s">
        <v>342</v>
      </c>
      <c r="E36" s="875"/>
      <c r="F36" s="876"/>
    </row>
    <row r="37" spans="1:6" ht="20.25" customHeight="1" thickBot="1">
      <c r="B37" s="894"/>
      <c r="C37" s="192" t="s">
        <v>334</v>
      </c>
      <c r="D37" s="878" t="s">
        <v>343</v>
      </c>
      <c r="E37" s="878"/>
      <c r="F37" s="879"/>
    </row>
    <row r="38" spans="1:6" ht="27" customHeight="1" thickBot="1">
      <c r="A38" s="181">
        <v>500</v>
      </c>
      <c r="B38" s="45" t="s">
        <v>424</v>
      </c>
      <c r="C38" s="213">
        <f>LEN(C39)</f>
        <v>240</v>
      </c>
      <c r="D38" s="952" t="str">
        <f>IF(C38&gt;A38,CONCATENATE("Karaktertúllépés! Kérjük, válaszát maximum ",A38," karakterben foglalja össze!"),CONCATENATE("Még beírható karakterek száma:   ",A38-C38))</f>
        <v>Még beírható karakterek száma:   260</v>
      </c>
      <c r="E38" s="953"/>
      <c r="F38" s="954"/>
    </row>
    <row r="39" spans="1:6" ht="151.5" customHeight="1" thickBot="1">
      <c r="B39" s="49" t="s">
        <v>293</v>
      </c>
      <c r="C39" s="926" t="s">
        <v>10</v>
      </c>
      <c r="D39" s="927"/>
      <c r="E39" s="927"/>
      <c r="F39" s="928"/>
    </row>
    <row r="40" spans="1:6" ht="159.75" customHeight="1" thickBot="1">
      <c r="B40" s="49" t="s">
        <v>294</v>
      </c>
      <c r="C40" s="782" t="s">
        <v>9</v>
      </c>
      <c r="D40" s="783"/>
      <c r="E40" s="783"/>
      <c r="F40" s="784"/>
    </row>
    <row r="41" spans="1:6" ht="15.75" thickBot="1">
      <c r="B41" s="26"/>
      <c r="C41" s="26"/>
      <c r="D41" s="27"/>
      <c r="E41" s="28"/>
      <c r="F41" s="27"/>
    </row>
    <row r="42" spans="1:6" ht="34.5" customHeight="1" thickBot="1">
      <c r="A42" s="181">
        <v>250</v>
      </c>
      <c r="B42" s="45" t="s">
        <v>424</v>
      </c>
      <c r="C42" s="950">
        <f>LEN(E43)</f>
        <v>66</v>
      </c>
      <c r="D42" s="951"/>
      <c r="E42" s="796" t="str">
        <f>IF(C42&gt;A42,CONCATENATE("Karaktertúllépés! Kérjük, válaszát maximum ",A42," karakterben foglalja össze!"),CONCATENATE("Még beírható karakterek száma:   ",A42-C42))</f>
        <v>Még beírható karakterek száma:   184</v>
      </c>
      <c r="F42" s="797"/>
    </row>
    <row r="43" spans="1:6" ht="42" customHeight="1">
      <c r="A43" s="182" t="s">
        <v>334</v>
      </c>
      <c r="B43" s="916" t="s">
        <v>380</v>
      </c>
      <c r="C43" s="190"/>
      <c r="D43" s="187" t="s">
        <v>356</v>
      </c>
      <c r="E43" s="865" t="s">
        <v>753</v>
      </c>
      <c r="F43" s="866"/>
    </row>
    <row r="44" spans="1:6" ht="42" customHeight="1">
      <c r="B44" s="916"/>
      <c r="C44" s="191" t="s">
        <v>334</v>
      </c>
      <c r="D44" s="188" t="s">
        <v>360</v>
      </c>
      <c r="E44" s="924"/>
      <c r="F44" s="925"/>
    </row>
    <row r="45" spans="1:6" ht="42" customHeight="1">
      <c r="B45" s="916"/>
      <c r="C45" s="191"/>
      <c r="D45" s="188" t="s">
        <v>357</v>
      </c>
      <c r="E45" s="924"/>
      <c r="F45" s="925"/>
    </row>
    <row r="46" spans="1:6" ht="42" customHeight="1">
      <c r="B46" s="916"/>
      <c r="C46" s="191"/>
      <c r="D46" s="188" t="s">
        <v>359</v>
      </c>
      <c r="E46" s="924"/>
      <c r="F46" s="925"/>
    </row>
    <row r="47" spans="1:6" ht="42" customHeight="1" thickBot="1">
      <c r="B47" s="917"/>
      <c r="C47" s="192"/>
      <c r="D47" s="189" t="s">
        <v>358</v>
      </c>
      <c r="E47" s="868"/>
      <c r="F47" s="869"/>
    </row>
    <row r="48" spans="1:6" ht="16.5" thickBot="1">
      <c r="B48" s="10"/>
      <c r="C48" s="10"/>
    </row>
    <row r="49" spans="2:7" ht="25.5" customHeight="1">
      <c r="B49" s="256" t="s">
        <v>502</v>
      </c>
      <c r="C49" s="257"/>
      <c r="D49" s="115"/>
      <c r="E49" s="115"/>
      <c r="F49" s="116"/>
    </row>
    <row r="50" spans="2:7" ht="27" customHeight="1" thickBot="1">
      <c r="B50" s="929" t="s">
        <v>503</v>
      </c>
      <c r="C50" s="930"/>
      <c r="D50" s="930"/>
      <c r="E50" s="930"/>
      <c r="F50" s="931"/>
    </row>
    <row r="51" spans="2:7" ht="60.75" customHeight="1" thickBot="1">
      <c r="B51" s="21" t="s">
        <v>332</v>
      </c>
      <c r="C51" s="907" t="s">
        <v>505</v>
      </c>
      <c r="D51" s="908"/>
      <c r="E51" s="155" t="s">
        <v>506</v>
      </c>
      <c r="F51" s="163" t="s">
        <v>507</v>
      </c>
      <c r="G51" s="940" t="s">
        <v>404</v>
      </c>
    </row>
    <row r="52" spans="2:7" ht="60.75" customHeight="1" thickBot="1">
      <c r="B52" s="159" t="s">
        <v>714</v>
      </c>
      <c r="C52" s="867" t="s">
        <v>725</v>
      </c>
      <c r="D52" s="869"/>
      <c r="E52" s="142" t="s">
        <v>738</v>
      </c>
      <c r="F52" s="150" t="s">
        <v>742</v>
      </c>
      <c r="G52" s="941"/>
    </row>
    <row r="53" spans="2:7" ht="60.75" customHeight="1" thickBot="1">
      <c r="B53" s="149" t="s">
        <v>715</v>
      </c>
      <c r="C53" s="926" t="s">
        <v>727</v>
      </c>
      <c r="D53" s="928"/>
      <c r="E53" s="142" t="s">
        <v>739</v>
      </c>
      <c r="F53" s="150" t="s">
        <v>741</v>
      </c>
      <c r="G53" s="941"/>
    </row>
    <row r="54" spans="2:7" ht="60.75" customHeight="1" thickBot="1">
      <c r="B54" s="151" t="s">
        <v>724</v>
      </c>
      <c r="C54" s="926" t="s">
        <v>726</v>
      </c>
      <c r="D54" s="928"/>
      <c r="E54" s="152" t="s">
        <v>740</v>
      </c>
      <c r="F54" s="153" t="s">
        <v>743</v>
      </c>
      <c r="G54" s="942"/>
    </row>
    <row r="55" spans="2:7">
      <c r="B55" s="23"/>
      <c r="C55" s="23"/>
    </row>
    <row r="56" spans="2:7" ht="48" customHeight="1" thickBot="1">
      <c r="B56" s="937" t="s">
        <v>186</v>
      </c>
      <c r="C56" s="937"/>
      <c r="D56" s="937"/>
      <c r="E56" s="937"/>
      <c r="F56" s="937"/>
    </row>
    <row r="57" spans="2:7" ht="23.25" customHeight="1" thickBot="1">
      <c r="B57" s="148" t="s">
        <v>508</v>
      </c>
      <c r="C57" s="907" t="s">
        <v>509</v>
      </c>
      <c r="D57" s="908"/>
      <c r="E57" s="157" t="s">
        <v>510</v>
      </c>
      <c r="F57" s="112" t="s">
        <v>512</v>
      </c>
    </row>
    <row r="58" spans="2:7" ht="31.5" customHeight="1">
      <c r="B58" s="29" t="s">
        <v>504</v>
      </c>
      <c r="C58" s="913" t="s">
        <v>511</v>
      </c>
      <c r="D58" s="904"/>
      <c r="E58" s="108" t="s">
        <v>511</v>
      </c>
      <c r="F58" s="110" t="s">
        <v>511</v>
      </c>
    </row>
    <row r="59" spans="2:7" ht="27" customHeight="1">
      <c r="B59" s="143"/>
      <c r="C59" s="905" t="s">
        <v>121</v>
      </c>
      <c r="D59" s="906"/>
      <c r="E59" s="144" t="s">
        <v>122</v>
      </c>
      <c r="F59" s="145" t="s">
        <v>123</v>
      </c>
    </row>
    <row r="60" spans="2:7" ht="27" customHeight="1">
      <c r="B60" s="143" t="s">
        <v>714</v>
      </c>
      <c r="C60" s="909">
        <v>5000</v>
      </c>
      <c r="D60" s="910"/>
      <c r="E60" s="517">
        <v>8000</v>
      </c>
      <c r="F60" s="518">
        <v>8000</v>
      </c>
    </row>
    <row r="61" spans="2:7" ht="27" customHeight="1">
      <c r="B61" s="143" t="s">
        <v>715</v>
      </c>
      <c r="C61" s="909">
        <v>3000</v>
      </c>
      <c r="D61" s="910"/>
      <c r="E61" s="517">
        <v>5000</v>
      </c>
      <c r="F61" s="518">
        <v>5000</v>
      </c>
    </row>
    <row r="62" spans="2:7" ht="27" customHeight="1" thickBot="1">
      <c r="B62" s="146" t="s">
        <v>724</v>
      </c>
      <c r="C62" s="911">
        <v>3000</v>
      </c>
      <c r="D62" s="912"/>
      <c r="E62" s="519">
        <v>7600</v>
      </c>
      <c r="F62" s="520">
        <v>6000</v>
      </c>
    </row>
    <row r="63" spans="2:7" ht="27" customHeight="1" thickBot="1">
      <c r="B63" s="162" t="s">
        <v>513</v>
      </c>
      <c r="C63" s="932">
        <v>3000</v>
      </c>
      <c r="D63" s="933"/>
      <c r="E63" s="521">
        <v>6000</v>
      </c>
      <c r="F63" s="522">
        <v>5500</v>
      </c>
    </row>
    <row r="64" spans="2:7" ht="11.25" customHeight="1" thickBot="1">
      <c r="B64" s="10"/>
      <c r="C64" s="10"/>
    </row>
    <row r="65" spans="1:7" ht="63.75" customHeight="1" thickBot="1">
      <c r="B65" s="22" t="s">
        <v>187</v>
      </c>
      <c r="C65" s="782" t="s">
        <v>124</v>
      </c>
      <c r="D65" s="783"/>
      <c r="E65" s="783"/>
      <c r="F65" s="784"/>
    </row>
    <row r="66" spans="1:7" ht="57" customHeight="1" thickBot="1">
      <c r="B66" s="111" t="s">
        <v>514</v>
      </c>
      <c r="C66" s="782" t="s">
        <v>125</v>
      </c>
      <c r="D66" s="783"/>
      <c r="E66" s="783"/>
      <c r="F66" s="784"/>
    </row>
    <row r="67" spans="1:7" ht="31.5" customHeight="1">
      <c r="B67" s="934" t="s">
        <v>515</v>
      </c>
      <c r="C67" s="884" t="s">
        <v>191</v>
      </c>
      <c r="D67" s="888"/>
      <c r="E67" s="948" t="s">
        <v>225</v>
      </c>
      <c r="F67" s="914" t="s">
        <v>126</v>
      </c>
    </row>
    <row r="68" spans="1:7" ht="15.75" thickBot="1">
      <c r="B68" s="935"/>
      <c r="C68" s="682"/>
      <c r="D68" s="684"/>
      <c r="E68" s="949"/>
      <c r="F68" s="915"/>
    </row>
    <row r="69" spans="1:7" ht="48.75" customHeight="1" thickBot="1">
      <c r="B69" s="936"/>
      <c r="C69" s="944">
        <v>0.2</v>
      </c>
      <c r="D69" s="945"/>
      <c r="E69" s="147">
        <v>0.3</v>
      </c>
      <c r="F69" s="147">
        <v>0.5</v>
      </c>
    </row>
    <row r="70" spans="1:7" ht="16.5" thickBot="1">
      <c r="B70" s="10"/>
      <c r="C70" s="10"/>
    </row>
    <row r="71" spans="1:7" ht="25.5" customHeight="1">
      <c r="B71" s="256" t="s">
        <v>516</v>
      </c>
      <c r="C71" s="257"/>
      <c r="D71" s="115"/>
      <c r="E71" s="115"/>
      <c r="F71" s="116"/>
    </row>
    <row r="72" spans="1:7" ht="19.5" customHeight="1" thickBot="1">
      <c r="B72" s="929" t="s">
        <v>517</v>
      </c>
      <c r="C72" s="930"/>
      <c r="D72" s="930"/>
      <c r="E72" s="930"/>
      <c r="F72" s="931"/>
    </row>
    <row r="73" spans="1:7" ht="29.25" customHeight="1" thickBot="1">
      <c r="A73" s="181">
        <v>500</v>
      </c>
      <c r="B73" s="45" t="s">
        <v>424</v>
      </c>
      <c r="C73" s="50">
        <f>LEN(C74)</f>
        <v>407</v>
      </c>
      <c r="D73" s="796" t="str">
        <f>IF(C73&gt;A73,CONCATENATE("Karaktertúllépés! Kérjük, válaszát maximum ",A73," karakterben foglalja össze!"),CONCATENATE("Még beírható karakterek száma:   ",A73-C73))</f>
        <v>Még beírható karakterek száma:   93</v>
      </c>
      <c r="E73" s="898"/>
      <c r="F73" s="797"/>
      <c r="G73" s="918" t="s">
        <v>405</v>
      </c>
    </row>
    <row r="74" spans="1:7" ht="129" customHeight="1" thickBot="1">
      <c r="B74" s="22" t="s">
        <v>641</v>
      </c>
      <c r="C74" s="946" t="s">
        <v>11</v>
      </c>
      <c r="D74" s="927"/>
      <c r="E74" s="927"/>
      <c r="F74" s="928"/>
      <c r="G74" s="919"/>
    </row>
    <row r="75" spans="1:7" ht="57" customHeight="1" thickBot="1">
      <c r="B75" s="20" t="s">
        <v>518</v>
      </c>
      <c r="C75" s="947" t="s">
        <v>12</v>
      </c>
      <c r="D75" s="783"/>
      <c r="E75" s="783"/>
      <c r="F75" s="784"/>
      <c r="G75" s="920"/>
    </row>
    <row r="76" spans="1:7" ht="6" customHeight="1">
      <c r="B76" s="10"/>
      <c r="C76" s="10"/>
    </row>
    <row r="77" spans="1:7" ht="24" thickBot="1">
      <c r="B77" s="25" t="s">
        <v>519</v>
      </c>
      <c r="C77" s="25"/>
    </row>
    <row r="78" spans="1:7" ht="38.25" customHeight="1" thickBot="1">
      <c r="A78" s="181">
        <v>500</v>
      </c>
      <c r="B78" s="45" t="s">
        <v>424</v>
      </c>
      <c r="C78" s="50">
        <f>LEN(C79)</f>
        <v>187</v>
      </c>
      <c r="D78" s="796" t="str">
        <f>IF(C78&gt;A78,CONCATENATE("Karaktertúllépés! Kérjük, válaszát maximum ",A78," karakterben foglalja össze!"),CONCATENATE("Még beírható karakterek száma:   ",A78-C78))</f>
        <v>Még beírható karakterek száma:   313</v>
      </c>
      <c r="E78" s="898"/>
      <c r="F78" s="797"/>
      <c r="G78" s="918" t="s">
        <v>406</v>
      </c>
    </row>
    <row r="79" spans="1:7" ht="129.75" customHeight="1" thickBot="1">
      <c r="B79" s="30" t="s">
        <v>355</v>
      </c>
      <c r="C79" s="926" t="s">
        <v>130</v>
      </c>
      <c r="D79" s="927"/>
      <c r="E79" s="927"/>
      <c r="F79" s="928"/>
      <c r="G79" s="919"/>
    </row>
    <row r="80" spans="1:7" ht="57" customHeight="1" thickBot="1">
      <c r="B80" s="61" t="s">
        <v>520</v>
      </c>
      <c r="C80" s="782" t="s">
        <v>127</v>
      </c>
      <c r="D80" s="783"/>
      <c r="E80" s="783"/>
      <c r="F80" s="784"/>
      <c r="G80" s="920"/>
    </row>
    <row r="81" spans="2:6" ht="9" customHeight="1" thickBot="1">
      <c r="B81" s="10"/>
      <c r="C81" s="10"/>
    </row>
    <row r="82" spans="2:6" ht="18.75" customHeight="1">
      <c r="B82" s="902" t="s">
        <v>521</v>
      </c>
      <c r="C82" s="903"/>
      <c r="D82" s="904"/>
      <c r="E82" s="699" t="s">
        <v>522</v>
      </c>
      <c r="F82" s="700"/>
    </row>
    <row r="83" spans="2:6" ht="66" customHeight="1">
      <c r="B83" s="921" t="s">
        <v>744</v>
      </c>
      <c r="C83" s="922"/>
      <c r="D83" s="923"/>
      <c r="E83" s="961" t="s">
        <v>128</v>
      </c>
      <c r="F83" s="962"/>
    </row>
    <row r="84" spans="2:6" ht="66" customHeight="1">
      <c r="B84" s="921" t="s">
        <v>745</v>
      </c>
      <c r="C84" s="922"/>
      <c r="D84" s="923"/>
      <c r="E84" s="961" t="s">
        <v>129</v>
      </c>
      <c r="F84" s="962"/>
    </row>
    <row r="85" spans="2:6" ht="66" customHeight="1">
      <c r="B85" s="921" t="s">
        <v>746</v>
      </c>
      <c r="C85" s="922"/>
      <c r="D85" s="923"/>
      <c r="E85" s="961" t="s">
        <v>131</v>
      </c>
      <c r="F85" s="962"/>
    </row>
    <row r="86" spans="2:6" ht="66" customHeight="1" thickBot="1">
      <c r="B86" s="958" t="s">
        <v>747</v>
      </c>
      <c r="C86" s="959"/>
      <c r="D86" s="960"/>
      <c r="E86" s="963" t="s">
        <v>132</v>
      </c>
      <c r="F86" s="964"/>
    </row>
  </sheetData>
  <sheetProtection formatCells="0" formatRows="0"/>
  <mergeCells count="85">
    <mergeCell ref="B86:D86"/>
    <mergeCell ref="E84:F84"/>
    <mergeCell ref="E83:F83"/>
    <mergeCell ref="E85:F85"/>
    <mergeCell ref="E86:F86"/>
    <mergeCell ref="B84:D84"/>
    <mergeCell ref="B85:D85"/>
    <mergeCell ref="G3:G14"/>
    <mergeCell ref="G51:G54"/>
    <mergeCell ref="G18:G28"/>
    <mergeCell ref="G73:G75"/>
    <mergeCell ref="C79:F79"/>
    <mergeCell ref="C69:D69"/>
    <mergeCell ref="D78:F78"/>
    <mergeCell ref="C74:F74"/>
    <mergeCell ref="C75:F75"/>
    <mergeCell ref="E67:E68"/>
    <mergeCell ref="C42:D42"/>
    <mergeCell ref="C40:F40"/>
    <mergeCell ref="D36:F36"/>
    <mergeCell ref="E42:F42"/>
    <mergeCell ref="D38:F38"/>
    <mergeCell ref="C21:F21"/>
    <mergeCell ref="B43:B47"/>
    <mergeCell ref="D33:F33"/>
    <mergeCell ref="G78:G80"/>
    <mergeCell ref="B83:D83"/>
    <mergeCell ref="E43:F47"/>
    <mergeCell ref="C39:F39"/>
    <mergeCell ref="C52:D52"/>
    <mergeCell ref="C53:D53"/>
    <mergeCell ref="B50:F50"/>
    <mergeCell ref="C51:D51"/>
    <mergeCell ref="C54:D54"/>
    <mergeCell ref="C63:D63"/>
    <mergeCell ref="C65:F65"/>
    <mergeCell ref="B72:F72"/>
    <mergeCell ref="B67:B69"/>
    <mergeCell ref="B56:F56"/>
    <mergeCell ref="B82:D82"/>
    <mergeCell ref="E82:F82"/>
    <mergeCell ref="C59:D59"/>
    <mergeCell ref="C57:D57"/>
    <mergeCell ref="C60:D60"/>
    <mergeCell ref="C61:D61"/>
    <mergeCell ref="C62:D62"/>
    <mergeCell ref="C58:D58"/>
    <mergeCell ref="D73:F73"/>
    <mergeCell ref="C67:D68"/>
    <mergeCell ref="F67:F68"/>
    <mergeCell ref="C66:F66"/>
    <mergeCell ref="C80:F80"/>
    <mergeCell ref="D29:F29"/>
    <mergeCell ref="C14:F14"/>
    <mergeCell ref="D22:F22"/>
    <mergeCell ref="B33:B37"/>
    <mergeCell ref="D37:F37"/>
    <mergeCell ref="D35:F35"/>
    <mergeCell ref="D32:F32"/>
    <mergeCell ref="D34:F34"/>
    <mergeCell ref="B29:B32"/>
    <mergeCell ref="C28:F28"/>
    <mergeCell ref="D30:F30"/>
    <mergeCell ref="D31:F31"/>
    <mergeCell ref="D17:F17"/>
    <mergeCell ref="C27:F27"/>
    <mergeCell ref="C20:F20"/>
    <mergeCell ref="B1:F1"/>
    <mergeCell ref="B4:B9"/>
    <mergeCell ref="D8:F8"/>
    <mergeCell ref="D9:F9"/>
    <mergeCell ref="C3:F3"/>
    <mergeCell ref="D4:F4"/>
    <mergeCell ref="D5:F5"/>
    <mergeCell ref="D6:F6"/>
    <mergeCell ref="D7:F7"/>
    <mergeCell ref="C10:F11"/>
    <mergeCell ref="C12:F13"/>
    <mergeCell ref="B12:B13"/>
    <mergeCell ref="B25:B26"/>
    <mergeCell ref="C18:F19"/>
    <mergeCell ref="C25:F26"/>
    <mergeCell ref="D23:F23"/>
    <mergeCell ref="D24:F24"/>
    <mergeCell ref="B22:B24"/>
  </mergeCells>
  <phoneticPr fontId="80" type="noConversion"/>
  <conditionalFormatting sqref="D38">
    <cfRule type="expression" dxfId="46" priority="10">
      <formula>C38&gt;A38</formula>
    </cfRule>
  </conditionalFormatting>
  <conditionalFormatting sqref="D38">
    <cfRule type="expression" dxfId="45" priority="9">
      <formula>C38&gt;A38</formula>
    </cfRule>
  </conditionalFormatting>
  <conditionalFormatting sqref="D17">
    <cfRule type="expression" dxfId="44" priority="6">
      <formula>C17&gt;A17</formula>
    </cfRule>
  </conditionalFormatting>
  <conditionalFormatting sqref="D17">
    <cfRule type="expression" dxfId="43" priority="5">
      <formula>C17&gt;A17</formula>
    </cfRule>
  </conditionalFormatting>
  <conditionalFormatting sqref="D73">
    <cfRule type="expression" dxfId="42" priority="4">
      <formula>C73&gt;A73</formula>
    </cfRule>
  </conditionalFormatting>
  <conditionalFormatting sqref="D73">
    <cfRule type="expression" dxfId="41" priority="3">
      <formula>C73&gt;A73</formula>
    </cfRule>
  </conditionalFormatting>
  <conditionalFormatting sqref="D78">
    <cfRule type="expression" dxfId="40" priority="2">
      <formula>C78&gt;A78</formula>
    </cfRule>
  </conditionalFormatting>
  <conditionalFormatting sqref="D78">
    <cfRule type="expression" dxfId="39" priority="1">
      <formula>C78&gt;A78</formula>
    </cfRule>
  </conditionalFormatting>
  <conditionalFormatting sqref="E42">
    <cfRule type="expression" dxfId="38" priority="12">
      <formula>C42&gt;A42</formula>
    </cfRule>
  </conditionalFormatting>
  <dataValidations count="5">
    <dataValidation type="list" allowBlank="1" showInputMessage="1" showErrorMessage="1" errorTitle="Ikszeljen!" error="Ebbe a cellába csak X-et írhat!" sqref="C43:C47" xr:uid="{00000000-0002-0000-0900-000000000000}">
      <formula1>$A$43</formula1>
    </dataValidation>
    <dataValidation type="list" allowBlank="1" showInputMessage="1" showErrorMessage="1" errorTitle="Ikszeljen!" error="Ebbe a cellába csak X-et írhat!" sqref="C4:C9" xr:uid="{00000000-0002-0000-0900-000001000000}">
      <formula1>$A$4</formula1>
    </dataValidation>
    <dataValidation type="list" allowBlank="1" showInputMessage="1" showErrorMessage="1" errorTitle="Ikszeljen!" error="Ebbe a cellába csak X-et írhat!" sqref="C22:C24" xr:uid="{00000000-0002-0000-0900-000002000000}">
      <formula1>$A$22</formula1>
    </dataValidation>
    <dataValidation type="list" allowBlank="1" showInputMessage="1" showErrorMessage="1" errorTitle="Ikszeljen!" error="Ebbe a cellába csak X-et írhat!" sqref="C29:C32" xr:uid="{00000000-0002-0000-0900-000003000000}">
      <formula1>$A$29</formula1>
    </dataValidation>
    <dataValidation type="list" allowBlank="1" showInputMessage="1" showErrorMessage="1" errorTitle="Ikszeljen!" error="Ebbe a cellába csak X-et írhat!" sqref="C33:C37" xr:uid="{00000000-0002-0000-0900-000004000000}">
      <formula1>$A$33</formula1>
    </dataValidation>
  </dataValidations>
  <printOptions horizontalCentered="1"/>
  <pageMargins left="0.23622047244094491" right="0.23622047244094491" top="0.74803149606299213" bottom="0.74803149606299213" header="0.31496062992125984" footer="0.31496062992125984"/>
  <pageSetup paperSize="9" scale="50" fitToHeight="5"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unka10">
    <tabColor rgb="FFFFC000"/>
  </sheetPr>
  <dimension ref="A1:P58"/>
  <sheetViews>
    <sheetView view="pageBreakPreview" topLeftCell="A28" zoomScale="70" zoomScaleNormal="80" zoomScaleSheetLayoutView="70" workbookViewId="0">
      <selection activeCell="C34" sqref="C34"/>
    </sheetView>
  </sheetViews>
  <sheetFormatPr defaultRowHeight="25.5"/>
  <cols>
    <col min="1" max="1" width="2.85546875" style="4" customWidth="1"/>
    <col min="2" max="2" width="25.85546875" style="24" customWidth="1"/>
    <col min="3" max="9" width="6.5703125" style="4" customWidth="1"/>
    <col min="10" max="12" width="6.5703125" style="9" customWidth="1"/>
    <col min="13" max="14" width="6.5703125" style="4" customWidth="1"/>
    <col min="15" max="15" width="13.5703125" style="4" customWidth="1"/>
    <col min="16" max="16" width="76.28515625" style="4" customWidth="1"/>
    <col min="17" max="16384" width="9.140625" style="4"/>
  </cols>
  <sheetData>
    <row r="1" spans="1:16" ht="27.75" customHeight="1" thickTop="1" thickBot="1">
      <c r="B1" s="804" t="s">
        <v>674</v>
      </c>
      <c r="C1" s="805"/>
      <c r="D1" s="805"/>
      <c r="E1" s="805"/>
      <c r="F1" s="805"/>
      <c r="G1" s="805"/>
      <c r="H1" s="805"/>
      <c r="I1" s="805"/>
      <c r="J1" s="805"/>
      <c r="K1" s="805"/>
      <c r="L1" s="805"/>
      <c r="M1" s="805"/>
      <c r="N1" s="805"/>
      <c r="O1" s="806"/>
      <c r="P1" s="120" t="s">
        <v>629</v>
      </c>
    </row>
    <row r="2" spans="1:16" ht="21.75" customHeight="1" thickBot="1">
      <c r="B2" s="379"/>
      <c r="C2" s="165"/>
      <c r="D2" s="165"/>
      <c r="E2" s="165"/>
      <c r="F2" s="165"/>
      <c r="G2" s="165"/>
      <c r="H2" s="165"/>
      <c r="I2" s="165"/>
      <c r="J2" s="166"/>
      <c r="K2" s="166"/>
      <c r="L2" s="166"/>
      <c r="M2" s="165"/>
      <c r="N2" s="165"/>
      <c r="O2" s="380"/>
      <c r="P2" s="119" t="s">
        <v>713</v>
      </c>
    </row>
    <row r="3" spans="1:16" ht="239.25" hidden="1" customHeight="1" thickBot="1">
      <c r="B3" s="381" t="s">
        <v>523</v>
      </c>
      <c r="C3" s="35"/>
      <c r="D3" s="35"/>
      <c r="E3" s="35"/>
      <c r="F3" s="35"/>
      <c r="G3" s="35"/>
      <c r="H3" s="35"/>
      <c r="I3" s="35"/>
      <c r="J3" s="117"/>
      <c r="K3" s="117"/>
      <c r="L3" s="117"/>
      <c r="M3" s="35"/>
      <c r="N3" s="35"/>
      <c r="O3" s="382"/>
      <c r="P3" s="114"/>
    </row>
    <row r="4" spans="1:16" ht="27" customHeight="1">
      <c r="A4" s="182" t="s">
        <v>334</v>
      </c>
      <c r="B4" s="1026" t="s">
        <v>386</v>
      </c>
      <c r="C4" s="197" t="s">
        <v>334</v>
      </c>
      <c r="D4" s="968" t="s">
        <v>296</v>
      </c>
      <c r="E4" s="969"/>
      <c r="F4" s="969"/>
      <c r="G4" s="969"/>
      <c r="H4" s="969"/>
      <c r="I4" s="969"/>
      <c r="J4" s="969"/>
      <c r="K4" s="969"/>
      <c r="L4" s="969"/>
      <c r="M4" s="969"/>
      <c r="N4" s="969"/>
      <c r="O4" s="970"/>
      <c r="P4" s="965" t="s">
        <v>411</v>
      </c>
    </row>
    <row r="5" spans="1:16" ht="27" customHeight="1">
      <c r="B5" s="816"/>
      <c r="C5" s="198"/>
      <c r="D5" s="971" t="s">
        <v>297</v>
      </c>
      <c r="E5" s="971"/>
      <c r="F5" s="971"/>
      <c r="G5" s="971"/>
      <c r="H5" s="971"/>
      <c r="I5" s="971"/>
      <c r="J5" s="971"/>
      <c r="K5" s="971"/>
      <c r="L5" s="971"/>
      <c r="M5" s="971"/>
      <c r="N5" s="971"/>
      <c r="O5" s="972"/>
      <c r="P5" s="966"/>
    </row>
    <row r="6" spans="1:16" ht="27" customHeight="1">
      <c r="B6" s="816"/>
      <c r="C6" s="198"/>
      <c r="D6" s="971" t="s">
        <v>298</v>
      </c>
      <c r="E6" s="971"/>
      <c r="F6" s="971"/>
      <c r="G6" s="971"/>
      <c r="H6" s="971"/>
      <c r="I6" s="971"/>
      <c r="J6" s="971"/>
      <c r="K6" s="971"/>
      <c r="L6" s="971"/>
      <c r="M6" s="971"/>
      <c r="N6" s="971"/>
      <c r="O6" s="972"/>
      <c r="P6" s="966"/>
    </row>
    <row r="7" spans="1:16" ht="27" customHeight="1" thickBot="1">
      <c r="B7" s="453" t="str">
        <f>IF(COUNTA(C4:C7)&gt;1,"csak 1 választ jelöljön!","kérjük, X-szel jelölje!")</f>
        <v>kérjük, X-szel jelölje!</v>
      </c>
      <c r="C7" s="199"/>
      <c r="D7" s="973" t="s">
        <v>299</v>
      </c>
      <c r="E7" s="973"/>
      <c r="F7" s="973"/>
      <c r="G7" s="973"/>
      <c r="H7" s="973"/>
      <c r="I7" s="973"/>
      <c r="J7" s="973"/>
      <c r="K7" s="973"/>
      <c r="L7" s="973"/>
      <c r="M7" s="973"/>
      <c r="N7" s="973"/>
      <c r="O7" s="974"/>
      <c r="P7" s="966"/>
    </row>
    <row r="8" spans="1:16" ht="27" customHeight="1" thickBot="1">
      <c r="B8" s="444" t="s">
        <v>387</v>
      </c>
      <c r="C8" s="35"/>
      <c r="D8" s="35"/>
      <c r="E8" s="35"/>
      <c r="F8" s="35"/>
      <c r="G8" s="35"/>
      <c r="H8" s="35"/>
      <c r="I8" s="35"/>
      <c r="J8" s="117"/>
      <c r="K8" s="117"/>
      <c r="L8" s="117"/>
      <c r="M8" s="35"/>
      <c r="N8" s="35"/>
      <c r="O8" s="382"/>
      <c r="P8" s="966"/>
    </row>
    <row r="9" spans="1:16" ht="26.25" customHeight="1" thickBot="1">
      <c r="A9" s="221">
        <v>500</v>
      </c>
      <c r="B9" s="454" t="s">
        <v>424</v>
      </c>
      <c r="C9" s="50">
        <f>LEN(C10)</f>
        <v>245</v>
      </c>
      <c r="D9" s="796" t="str">
        <f>IF(C9&gt;A9,CONCATENATE("Karaktertúllépés! Kérjük, válaszát maximum ",A9," karakterben foglalja össze!"),CONCATENATE("Még beírható karakterek száma:   ",A9-C9))</f>
        <v>Még beírható karakterek száma:   255</v>
      </c>
      <c r="E9" s="898"/>
      <c r="F9" s="898"/>
      <c r="G9" s="898"/>
      <c r="H9" s="898"/>
      <c r="I9" s="898"/>
      <c r="J9" s="898"/>
      <c r="K9" s="898"/>
      <c r="L9" s="898"/>
      <c r="M9" s="898"/>
      <c r="N9" s="898"/>
      <c r="O9" s="975"/>
      <c r="P9" s="966"/>
    </row>
    <row r="10" spans="1:16" ht="139.5" customHeight="1" thickBot="1">
      <c r="B10" s="453" t="s">
        <v>660</v>
      </c>
      <c r="C10" s="867" t="s">
        <v>748</v>
      </c>
      <c r="D10" s="868"/>
      <c r="E10" s="868"/>
      <c r="F10" s="868"/>
      <c r="G10" s="868"/>
      <c r="H10" s="868"/>
      <c r="I10" s="868"/>
      <c r="J10" s="868"/>
      <c r="K10" s="868"/>
      <c r="L10" s="868"/>
      <c r="M10" s="868"/>
      <c r="N10" s="868"/>
      <c r="O10" s="976"/>
      <c r="P10" s="967"/>
    </row>
    <row r="11" spans="1:16" ht="8.25" customHeight="1">
      <c r="B11" s="444"/>
      <c r="C11" s="35"/>
      <c r="D11" s="35"/>
      <c r="E11" s="35"/>
      <c r="F11" s="35"/>
      <c r="G11" s="35"/>
      <c r="H11" s="35"/>
      <c r="I11" s="35"/>
      <c r="J11" s="117"/>
      <c r="K11" s="117"/>
      <c r="L11" s="117"/>
      <c r="M11" s="35"/>
      <c r="N11" s="35"/>
      <c r="O11" s="382"/>
      <c r="P11" s="34"/>
    </row>
    <row r="12" spans="1:16" ht="26.25" thickBot="1">
      <c r="B12" s="444" t="s">
        <v>524</v>
      </c>
      <c r="C12" s="35"/>
      <c r="D12" s="35"/>
      <c r="E12" s="35"/>
      <c r="F12" s="35"/>
      <c r="G12" s="35"/>
      <c r="H12" s="35"/>
      <c r="I12" s="35"/>
      <c r="J12" s="117"/>
      <c r="K12" s="117"/>
      <c r="L12" s="117"/>
      <c r="M12" s="35"/>
      <c r="N12" s="35"/>
      <c r="O12" s="382"/>
      <c r="P12" s="34"/>
    </row>
    <row r="13" spans="1:16" ht="32.25" customHeight="1" thickBot="1">
      <c r="A13" s="221">
        <v>1000</v>
      </c>
      <c r="B13" s="454" t="s">
        <v>424</v>
      </c>
      <c r="C13" s="50">
        <f>LEN(C14)</f>
        <v>199</v>
      </c>
      <c r="D13" s="796" t="str">
        <f>IF(C13&gt;A13,CONCATENATE("Karaktertúllépés! Kérjük, válaszát maximum ",A13," karakterben foglalja össze!"),CONCATENATE("Még beírható karakterek száma:   ",A13-C13))</f>
        <v>Még beírható karakterek száma:   801</v>
      </c>
      <c r="E13" s="898"/>
      <c r="F13" s="898"/>
      <c r="G13" s="898"/>
      <c r="H13" s="898"/>
      <c r="I13" s="898"/>
      <c r="J13" s="898"/>
      <c r="K13" s="898"/>
      <c r="L13" s="898"/>
      <c r="M13" s="898"/>
      <c r="N13" s="898"/>
      <c r="O13" s="975"/>
    </row>
    <row r="14" spans="1:16" ht="280.5" customHeight="1" thickBot="1">
      <c r="B14" s="453" t="s">
        <v>680</v>
      </c>
      <c r="C14" s="946" t="s">
        <v>13</v>
      </c>
      <c r="D14" s="927"/>
      <c r="E14" s="927"/>
      <c r="F14" s="927"/>
      <c r="G14" s="927"/>
      <c r="H14" s="927"/>
      <c r="I14" s="927"/>
      <c r="J14" s="927"/>
      <c r="K14" s="927"/>
      <c r="L14" s="927"/>
      <c r="M14" s="927"/>
      <c r="N14" s="927"/>
      <c r="O14" s="1031"/>
      <c r="P14" s="253" t="s">
        <v>301</v>
      </c>
    </row>
    <row r="15" spans="1:16" ht="18.75" customHeight="1" thickBot="1">
      <c r="B15" s="381"/>
      <c r="C15" s="35"/>
      <c r="D15" s="35"/>
      <c r="E15" s="35"/>
      <c r="F15" s="35"/>
      <c r="G15" s="35"/>
      <c r="H15" s="35"/>
      <c r="I15" s="35"/>
      <c r="J15" s="117"/>
      <c r="K15" s="117"/>
      <c r="L15" s="117"/>
      <c r="M15" s="35"/>
      <c r="N15" s="35"/>
      <c r="O15" s="382"/>
      <c r="P15" s="34"/>
    </row>
    <row r="16" spans="1:16" ht="25.5" customHeight="1" thickBot="1">
      <c r="B16" s="1015" t="s">
        <v>525</v>
      </c>
      <c r="C16" s="1016"/>
      <c r="D16" s="1016"/>
      <c r="E16" s="1016"/>
      <c r="F16" s="1016"/>
      <c r="G16" s="1016"/>
      <c r="H16" s="1016"/>
      <c r="I16" s="1016"/>
      <c r="J16" s="1016"/>
      <c r="K16" s="1016"/>
      <c r="L16" s="1016"/>
      <c r="M16" s="1016"/>
      <c r="N16" s="1017"/>
      <c r="O16" s="384" t="s">
        <v>526</v>
      </c>
      <c r="P16" s="6"/>
    </row>
    <row r="17" spans="1:16" ht="22.5" customHeight="1">
      <c r="A17" s="182" t="s">
        <v>334</v>
      </c>
      <c r="B17" s="1026" t="s">
        <v>308</v>
      </c>
      <c r="C17" s="190" t="s">
        <v>334</v>
      </c>
      <c r="D17" s="1003" t="s">
        <v>302</v>
      </c>
      <c r="E17" s="1003"/>
      <c r="F17" s="1003"/>
      <c r="G17" s="1003"/>
      <c r="H17" s="1003"/>
      <c r="I17" s="1003"/>
      <c r="J17" s="1003"/>
      <c r="K17" s="1003"/>
      <c r="L17" s="1003"/>
      <c r="M17" s="1003"/>
      <c r="N17" s="1004"/>
      <c r="O17" s="385">
        <v>0.3</v>
      </c>
      <c r="P17" s="965" t="s">
        <v>311</v>
      </c>
    </row>
    <row r="18" spans="1:16" ht="22.5" customHeight="1">
      <c r="B18" s="816"/>
      <c r="C18" s="191" t="s">
        <v>334</v>
      </c>
      <c r="D18" s="1005" t="s">
        <v>303</v>
      </c>
      <c r="E18" s="1005"/>
      <c r="F18" s="1005"/>
      <c r="G18" s="1005"/>
      <c r="H18" s="1005"/>
      <c r="I18" s="1005"/>
      <c r="J18" s="1005"/>
      <c r="K18" s="1005"/>
      <c r="L18" s="1005"/>
      <c r="M18" s="1005"/>
      <c r="N18" s="1006"/>
      <c r="O18" s="386">
        <v>0.3</v>
      </c>
      <c r="P18" s="1001"/>
    </row>
    <row r="19" spans="1:16" ht="22.5" customHeight="1">
      <c r="B19" s="816"/>
      <c r="C19" s="191" t="s">
        <v>334</v>
      </c>
      <c r="D19" s="1005" t="s">
        <v>304</v>
      </c>
      <c r="E19" s="1005"/>
      <c r="F19" s="1005"/>
      <c r="G19" s="1005"/>
      <c r="H19" s="1005"/>
      <c r="I19" s="1005"/>
      <c r="J19" s="1005"/>
      <c r="K19" s="1005"/>
      <c r="L19" s="1005"/>
      <c r="M19" s="1005"/>
      <c r="N19" s="1006"/>
      <c r="O19" s="386">
        <v>0.4</v>
      </c>
      <c r="P19" s="1001"/>
    </row>
    <row r="20" spans="1:16" ht="22.5" customHeight="1">
      <c r="B20" s="816"/>
      <c r="C20" s="191"/>
      <c r="D20" s="1005" t="s">
        <v>305</v>
      </c>
      <c r="E20" s="1005"/>
      <c r="F20" s="1005"/>
      <c r="G20" s="1005"/>
      <c r="H20" s="1005"/>
      <c r="I20" s="1005"/>
      <c r="J20" s="1005"/>
      <c r="K20" s="1005"/>
      <c r="L20" s="1005"/>
      <c r="M20" s="1005"/>
      <c r="N20" s="1006"/>
      <c r="O20" s="386"/>
      <c r="P20" s="1001"/>
    </row>
    <row r="21" spans="1:16" ht="22.5" customHeight="1">
      <c r="B21" s="816"/>
      <c r="C21" s="191"/>
      <c r="D21" s="1005" t="s">
        <v>306</v>
      </c>
      <c r="E21" s="1005"/>
      <c r="F21" s="1005"/>
      <c r="G21" s="1005"/>
      <c r="H21" s="1005"/>
      <c r="I21" s="1005"/>
      <c r="J21" s="1005"/>
      <c r="K21" s="1005"/>
      <c r="L21" s="1005"/>
      <c r="M21" s="1005"/>
      <c r="N21" s="1006"/>
      <c r="O21" s="386"/>
      <c r="P21" s="1001"/>
    </row>
    <row r="22" spans="1:16" ht="22.5" customHeight="1">
      <c r="B22" s="816"/>
      <c r="C22" s="191"/>
      <c r="D22" s="1005" t="s">
        <v>307</v>
      </c>
      <c r="E22" s="1005"/>
      <c r="F22" s="1005"/>
      <c r="G22" s="1005"/>
      <c r="H22" s="1005"/>
      <c r="I22" s="1005"/>
      <c r="J22" s="1005"/>
      <c r="K22" s="1005"/>
      <c r="L22" s="1005"/>
      <c r="M22" s="1005"/>
      <c r="N22" s="1006"/>
      <c r="O22" s="386"/>
      <c r="P22" s="1001"/>
    </row>
    <row r="23" spans="1:16" ht="22.5" customHeight="1">
      <c r="B23" s="816"/>
      <c r="C23" s="191"/>
      <c r="D23" s="1005" t="s">
        <v>309</v>
      </c>
      <c r="E23" s="1005"/>
      <c r="F23" s="1005"/>
      <c r="G23" s="1005"/>
      <c r="H23" s="1005"/>
      <c r="I23" s="1005"/>
      <c r="J23" s="1005"/>
      <c r="K23" s="1005"/>
      <c r="L23" s="1005"/>
      <c r="M23" s="1005"/>
      <c r="N23" s="1006"/>
      <c r="O23" s="387"/>
      <c r="P23" s="1001"/>
    </row>
    <row r="24" spans="1:16" ht="22.5" customHeight="1" thickBot="1">
      <c r="B24" s="1027"/>
      <c r="C24" s="1028" t="s">
        <v>310</v>
      </c>
      <c r="D24" s="1029"/>
      <c r="E24" s="1029"/>
      <c r="F24" s="1029"/>
      <c r="G24" s="1029"/>
      <c r="H24" s="1029"/>
      <c r="I24" s="1029"/>
      <c r="J24" s="1029"/>
      <c r="K24" s="1029"/>
      <c r="L24" s="1029"/>
      <c r="M24" s="1029"/>
      <c r="N24" s="1030"/>
      <c r="O24" s="388">
        <f>SUM(O17:O23)</f>
        <v>1</v>
      </c>
      <c r="P24" s="1002"/>
    </row>
    <row r="25" spans="1:16" ht="15.75" customHeight="1" thickBot="1">
      <c r="B25" s="389"/>
      <c r="C25" s="35"/>
      <c r="D25" s="35"/>
      <c r="E25" s="35"/>
      <c r="F25" s="35"/>
      <c r="G25" s="35"/>
      <c r="H25" s="35"/>
      <c r="I25" s="35"/>
      <c r="J25" s="117"/>
      <c r="K25" s="117"/>
      <c r="L25" s="117"/>
      <c r="M25" s="35"/>
      <c r="N25" s="35"/>
      <c r="O25" s="382"/>
      <c r="P25" s="6"/>
    </row>
    <row r="26" spans="1:16" ht="26.25" thickBot="1">
      <c r="B26" s="449" t="s">
        <v>527</v>
      </c>
      <c r="C26" s="450"/>
      <c r="D26" s="450"/>
      <c r="E26" s="450"/>
      <c r="F26" s="450"/>
      <c r="G26" s="450"/>
      <c r="H26" s="450"/>
      <c r="I26" s="450"/>
      <c r="J26" s="451"/>
      <c r="K26" s="451"/>
      <c r="L26" s="451"/>
      <c r="M26" s="450"/>
      <c r="N26" s="450"/>
      <c r="O26" s="452"/>
      <c r="P26" s="6"/>
    </row>
    <row r="27" spans="1:16" ht="34.5" customHeight="1" thickBot="1">
      <c r="B27" s="1012" t="s">
        <v>300</v>
      </c>
      <c r="C27" s="1013"/>
      <c r="D27" s="1013"/>
      <c r="E27" s="1013"/>
      <c r="F27" s="1013"/>
      <c r="G27" s="1013"/>
      <c r="H27" s="1013"/>
      <c r="I27" s="1013"/>
      <c r="J27" s="1013"/>
      <c r="K27" s="1013"/>
      <c r="L27" s="1013"/>
      <c r="M27" s="1013"/>
      <c r="N27" s="1013"/>
      <c r="O27" s="1014"/>
      <c r="P27" s="977" t="s">
        <v>226</v>
      </c>
    </row>
    <row r="28" spans="1:16" ht="42" customHeight="1" thickBot="1">
      <c r="B28" s="448" t="s">
        <v>490</v>
      </c>
      <c r="C28" s="19">
        <v>1</v>
      </c>
      <c r="D28" s="19">
        <v>2</v>
      </c>
      <c r="E28" s="19">
        <v>3</v>
      </c>
      <c r="F28" s="19">
        <v>4</v>
      </c>
      <c r="G28" s="19">
        <v>5</v>
      </c>
      <c r="H28" s="19">
        <v>6</v>
      </c>
      <c r="I28" s="19">
        <v>7</v>
      </c>
      <c r="J28" s="19">
        <v>8</v>
      </c>
      <c r="K28" s="19">
        <v>9</v>
      </c>
      <c r="L28" s="19">
        <v>10</v>
      </c>
      <c r="M28" s="19">
        <v>11</v>
      </c>
      <c r="N28" s="19">
        <v>12</v>
      </c>
      <c r="O28" s="390" t="s">
        <v>528</v>
      </c>
      <c r="P28" s="978"/>
    </row>
    <row r="29" spans="1:16" ht="30.75" customHeight="1" thickBot="1">
      <c r="B29" s="317" t="s">
        <v>491</v>
      </c>
      <c r="C29" s="661">
        <v>10</v>
      </c>
      <c r="D29" s="661">
        <v>11</v>
      </c>
      <c r="E29" s="661">
        <v>12</v>
      </c>
      <c r="F29" s="661">
        <v>1</v>
      </c>
      <c r="G29" s="661">
        <v>2</v>
      </c>
      <c r="H29" s="661">
        <v>3</v>
      </c>
      <c r="I29" s="661">
        <v>4</v>
      </c>
      <c r="J29" s="661">
        <v>5</v>
      </c>
      <c r="K29" s="661">
        <v>6</v>
      </c>
      <c r="L29" s="661">
        <v>7</v>
      </c>
      <c r="M29" s="661">
        <v>8</v>
      </c>
      <c r="N29" s="661">
        <v>9</v>
      </c>
      <c r="O29" s="523"/>
      <c r="P29" s="978"/>
    </row>
    <row r="30" spans="1:16" ht="43.5" customHeight="1" thickBot="1">
      <c r="B30" s="316" t="s">
        <v>133</v>
      </c>
      <c r="C30" s="194">
        <v>300</v>
      </c>
      <c r="D30" s="194">
        <v>450</v>
      </c>
      <c r="E30" s="194">
        <v>600</v>
      </c>
      <c r="F30" s="194">
        <v>300</v>
      </c>
      <c r="G30" s="194">
        <v>400</v>
      </c>
      <c r="H30" s="194">
        <v>400</v>
      </c>
      <c r="I30" s="194">
        <v>400</v>
      </c>
      <c r="J30" s="194">
        <v>400</v>
      </c>
      <c r="K30" s="194">
        <v>600</v>
      </c>
      <c r="L30" s="194">
        <v>600</v>
      </c>
      <c r="M30" s="194">
        <v>600</v>
      </c>
      <c r="N30" s="194">
        <v>600</v>
      </c>
      <c r="O30" s="392">
        <f>SUM(C30:N30)</f>
        <v>5650</v>
      </c>
      <c r="P30" s="978"/>
    </row>
    <row r="31" spans="1:16" ht="43.5" customHeight="1" thickBot="1">
      <c r="B31" s="316" t="s">
        <v>649</v>
      </c>
      <c r="C31" s="194"/>
      <c r="D31" s="194"/>
      <c r="E31" s="194"/>
      <c r="F31" s="194"/>
      <c r="G31" s="194"/>
      <c r="H31" s="194"/>
      <c r="I31" s="194"/>
      <c r="J31" s="194"/>
      <c r="K31" s="194"/>
      <c r="L31" s="194"/>
      <c r="M31" s="194"/>
      <c r="N31" s="194"/>
      <c r="O31" s="392">
        <f>SUM(C31:N31)</f>
        <v>0</v>
      </c>
      <c r="P31" s="978"/>
    </row>
    <row r="32" spans="1:16" ht="43.5" customHeight="1" thickBot="1">
      <c r="B32" s="316" t="s">
        <v>650</v>
      </c>
      <c r="C32" s="194"/>
      <c r="D32" s="194"/>
      <c r="E32" s="194"/>
      <c r="F32" s="194"/>
      <c r="G32" s="194"/>
      <c r="H32" s="194"/>
      <c r="I32" s="194"/>
      <c r="J32" s="194"/>
      <c r="K32" s="194"/>
      <c r="L32" s="194"/>
      <c r="M32" s="194"/>
      <c r="N32" s="194"/>
      <c r="O32" s="392">
        <f>SUM(C32:N32)</f>
        <v>0</v>
      </c>
      <c r="P32" s="978"/>
    </row>
    <row r="33" spans="2:16" ht="43.5" customHeight="1" thickBot="1">
      <c r="B33" s="316" t="s">
        <v>651</v>
      </c>
      <c r="C33" s="194"/>
      <c r="D33" s="194"/>
      <c r="E33" s="194"/>
      <c r="F33" s="194"/>
      <c r="G33" s="194"/>
      <c r="H33" s="194"/>
      <c r="I33" s="194"/>
      <c r="J33" s="194"/>
      <c r="K33" s="194"/>
      <c r="L33" s="194"/>
      <c r="M33" s="194"/>
      <c r="N33" s="194"/>
      <c r="O33" s="392">
        <f>SUM(C33:N33)</f>
        <v>0</v>
      </c>
      <c r="P33" s="978"/>
    </row>
    <row r="34" spans="2:16" ht="39" customHeight="1" thickBot="1">
      <c r="B34" s="317" t="s">
        <v>528</v>
      </c>
      <c r="C34" s="195">
        <f>SUM(C30:C33)</f>
        <v>300</v>
      </c>
      <c r="D34" s="195">
        <f>SUM(D30:D33)</f>
        <v>450</v>
      </c>
      <c r="E34" s="195">
        <f t="shared" ref="E34:N34" si="0">SUM(E30:E33)</f>
        <v>600</v>
      </c>
      <c r="F34" s="195">
        <f t="shared" si="0"/>
        <v>300</v>
      </c>
      <c r="G34" s="195">
        <f t="shared" si="0"/>
        <v>400</v>
      </c>
      <c r="H34" s="195">
        <f t="shared" si="0"/>
        <v>400</v>
      </c>
      <c r="I34" s="195">
        <f t="shared" si="0"/>
        <v>400</v>
      </c>
      <c r="J34" s="195">
        <f t="shared" si="0"/>
        <v>400</v>
      </c>
      <c r="K34" s="195">
        <f t="shared" si="0"/>
        <v>600</v>
      </c>
      <c r="L34" s="195">
        <f t="shared" si="0"/>
        <v>600</v>
      </c>
      <c r="M34" s="195">
        <f t="shared" si="0"/>
        <v>600</v>
      </c>
      <c r="N34" s="195">
        <f t="shared" si="0"/>
        <v>600</v>
      </c>
      <c r="O34" s="392">
        <f>SUM(C34:N34)</f>
        <v>5650</v>
      </c>
      <c r="P34" s="979"/>
    </row>
    <row r="35" spans="2:16" ht="14.25" customHeight="1">
      <c r="B35" s="393"/>
      <c r="C35" s="35"/>
      <c r="D35" s="35"/>
      <c r="E35" s="35"/>
      <c r="F35" s="35"/>
      <c r="G35" s="35"/>
      <c r="H35" s="35"/>
      <c r="I35" s="35"/>
      <c r="J35" s="117"/>
      <c r="K35" s="117"/>
      <c r="L35" s="117"/>
      <c r="M35" s="35"/>
      <c r="N35" s="35"/>
      <c r="O35" s="382"/>
      <c r="P35" s="6"/>
    </row>
    <row r="36" spans="2:16" ht="26.25" thickBot="1">
      <c r="B36" s="444" t="s">
        <v>228</v>
      </c>
      <c r="C36" s="445"/>
      <c r="D36" s="445"/>
      <c r="E36" s="445"/>
      <c r="F36" s="445"/>
      <c r="G36" s="445"/>
      <c r="H36" s="445"/>
      <c r="I36" s="445"/>
      <c r="J36" s="446"/>
      <c r="K36" s="446"/>
      <c r="L36" s="446"/>
      <c r="M36" s="445"/>
      <c r="N36" s="445"/>
      <c r="O36" s="447"/>
      <c r="P36" s="6"/>
    </row>
    <row r="37" spans="2:16" ht="31.5" customHeight="1" thickBot="1">
      <c r="B37" s="1022" t="s">
        <v>679</v>
      </c>
      <c r="C37" s="1023"/>
      <c r="D37" s="1023"/>
      <c r="E37" s="1023"/>
      <c r="F37" s="1023"/>
      <c r="G37" s="1023"/>
      <c r="H37" s="1023"/>
      <c r="I37" s="1023"/>
      <c r="J37" s="1023"/>
      <c r="K37" s="1023"/>
      <c r="L37" s="1023"/>
      <c r="M37" s="1023"/>
      <c r="N37" s="1023"/>
      <c r="O37" s="1024"/>
      <c r="P37" s="965" t="s">
        <v>288</v>
      </c>
    </row>
    <row r="38" spans="2:16" ht="24" customHeight="1" thickBot="1">
      <c r="B38" s="394"/>
      <c r="C38" s="787" t="s">
        <v>462</v>
      </c>
      <c r="D38" s="831"/>
      <c r="E38" s="831"/>
      <c r="F38" s="788"/>
      <c r="G38" s="831">
        <v>2019</v>
      </c>
      <c r="H38" s="831"/>
      <c r="I38" s="788"/>
      <c r="J38" s="997">
        <v>2020</v>
      </c>
      <c r="K38" s="998"/>
      <c r="L38" s="999"/>
      <c r="M38" s="997">
        <v>2021</v>
      </c>
      <c r="N38" s="998"/>
      <c r="O38" s="1000"/>
      <c r="P38" s="966"/>
    </row>
    <row r="39" spans="2:16" ht="30" customHeight="1" thickBot="1">
      <c r="B39" s="456" t="s">
        <v>227</v>
      </c>
      <c r="C39" s="1018" t="s">
        <v>529</v>
      </c>
      <c r="D39" s="1019"/>
      <c r="E39" s="1019"/>
      <c r="F39" s="1020"/>
      <c r="G39" s="1010" t="s">
        <v>529</v>
      </c>
      <c r="H39" s="843"/>
      <c r="I39" s="1011"/>
      <c r="J39" s="1021" t="s">
        <v>529</v>
      </c>
      <c r="K39" s="843"/>
      <c r="L39" s="1011"/>
      <c r="M39" s="1021" t="s">
        <v>530</v>
      </c>
      <c r="N39" s="843"/>
      <c r="O39" s="1025"/>
      <c r="P39" s="966"/>
    </row>
    <row r="40" spans="2:16" ht="51.95" customHeight="1" thickBot="1">
      <c r="B40" s="316" t="s">
        <v>133</v>
      </c>
      <c r="C40" s="993">
        <v>1350</v>
      </c>
      <c r="D40" s="994"/>
      <c r="E40" s="994"/>
      <c r="F40" s="995"/>
      <c r="G40" s="980">
        <v>6100</v>
      </c>
      <c r="H40" s="981"/>
      <c r="I40" s="982"/>
      <c r="J40" s="1007">
        <v>7000</v>
      </c>
      <c r="K40" s="1008"/>
      <c r="L40" s="1009"/>
      <c r="M40" s="991">
        <v>8000</v>
      </c>
      <c r="N40" s="1008"/>
      <c r="O40" s="1032"/>
      <c r="P40" s="966"/>
    </row>
    <row r="41" spans="2:16" ht="51.95" customHeight="1" thickBot="1">
      <c r="B41" s="316" t="s">
        <v>649</v>
      </c>
      <c r="C41" s="993"/>
      <c r="D41" s="994"/>
      <c r="E41" s="994"/>
      <c r="F41" s="995"/>
      <c r="G41" s="980"/>
      <c r="H41" s="981"/>
      <c r="I41" s="982"/>
      <c r="J41" s="989"/>
      <c r="K41" s="990"/>
      <c r="L41" s="991"/>
      <c r="M41" s="989"/>
      <c r="N41" s="990"/>
      <c r="O41" s="992"/>
      <c r="P41" s="966"/>
    </row>
    <row r="42" spans="2:16" ht="51.95" customHeight="1" thickBot="1">
      <c r="B42" s="316" t="s">
        <v>650</v>
      </c>
      <c r="C42" s="993"/>
      <c r="D42" s="994"/>
      <c r="E42" s="994"/>
      <c r="F42" s="995"/>
      <c r="G42" s="980"/>
      <c r="H42" s="981"/>
      <c r="I42" s="982"/>
      <c r="J42" s="989"/>
      <c r="K42" s="990"/>
      <c r="L42" s="991"/>
      <c r="M42" s="989"/>
      <c r="N42" s="990"/>
      <c r="O42" s="992"/>
      <c r="P42" s="966"/>
    </row>
    <row r="43" spans="2:16" ht="51.95" customHeight="1" thickBot="1">
      <c r="B43" s="316" t="s">
        <v>651</v>
      </c>
      <c r="C43" s="993"/>
      <c r="D43" s="994"/>
      <c r="E43" s="994"/>
      <c r="F43" s="995"/>
      <c r="G43" s="980"/>
      <c r="H43" s="981"/>
      <c r="I43" s="982"/>
      <c r="J43" s="989"/>
      <c r="K43" s="990"/>
      <c r="L43" s="991"/>
      <c r="M43" s="989"/>
      <c r="N43" s="990"/>
      <c r="O43" s="992"/>
      <c r="P43" s="966"/>
    </row>
    <row r="44" spans="2:16" ht="41.25" customHeight="1" thickBot="1">
      <c r="B44" s="455" t="s">
        <v>528</v>
      </c>
      <c r="C44" s="986">
        <f>SUM(C40:F43)</f>
        <v>1350</v>
      </c>
      <c r="D44" s="987"/>
      <c r="E44" s="987"/>
      <c r="F44" s="988"/>
      <c r="G44" s="983">
        <f>SUM(G40:I43)</f>
        <v>6100</v>
      </c>
      <c r="H44" s="984"/>
      <c r="I44" s="985"/>
      <c r="J44" s="983">
        <f>SUM(J40:L43)</f>
        <v>7000</v>
      </c>
      <c r="K44" s="984"/>
      <c r="L44" s="985"/>
      <c r="M44" s="983">
        <f>SUM(M40:O43)</f>
        <v>8000</v>
      </c>
      <c r="N44" s="984"/>
      <c r="O44" s="996"/>
      <c r="P44" s="967"/>
    </row>
    <row r="45" spans="2:16" ht="26.25" thickTop="1"/>
    <row r="58" ht="42.75" customHeight="1"/>
  </sheetData>
  <sheetProtection formatCells="0" formatRows="0"/>
  <mergeCells count="54">
    <mergeCell ref="C41:F41"/>
    <mergeCell ref="G40:I40"/>
    <mergeCell ref="C14:O14"/>
    <mergeCell ref="G42:I42"/>
    <mergeCell ref="J41:L41"/>
    <mergeCell ref="J42:L42"/>
    <mergeCell ref="D21:N21"/>
    <mergeCell ref="C40:F40"/>
    <mergeCell ref="M40:O40"/>
    <mergeCell ref="B1:O1"/>
    <mergeCell ref="J40:L40"/>
    <mergeCell ref="G39:I39"/>
    <mergeCell ref="B27:O27"/>
    <mergeCell ref="D13:O13"/>
    <mergeCell ref="C38:F38"/>
    <mergeCell ref="G38:I38"/>
    <mergeCell ref="B16:N16"/>
    <mergeCell ref="C39:F39"/>
    <mergeCell ref="J39:L39"/>
    <mergeCell ref="B37:O37"/>
    <mergeCell ref="M39:O39"/>
    <mergeCell ref="B17:B24"/>
    <mergeCell ref="B4:B6"/>
    <mergeCell ref="C24:N24"/>
    <mergeCell ref="D22:N22"/>
    <mergeCell ref="P17:P24"/>
    <mergeCell ref="D17:N17"/>
    <mergeCell ref="D18:N18"/>
    <mergeCell ref="D19:N19"/>
    <mergeCell ref="D20:N20"/>
    <mergeCell ref="D23:N23"/>
    <mergeCell ref="P27:P34"/>
    <mergeCell ref="G43:I43"/>
    <mergeCell ref="P37:P44"/>
    <mergeCell ref="G44:I44"/>
    <mergeCell ref="C44:F44"/>
    <mergeCell ref="J43:L43"/>
    <mergeCell ref="M43:O43"/>
    <mergeCell ref="C43:F43"/>
    <mergeCell ref="M44:O44"/>
    <mergeCell ref="M42:O42"/>
    <mergeCell ref="J44:L44"/>
    <mergeCell ref="G41:I41"/>
    <mergeCell ref="J38:L38"/>
    <mergeCell ref="M38:O38"/>
    <mergeCell ref="C42:F42"/>
    <mergeCell ref="M41:O41"/>
    <mergeCell ref="P4:P10"/>
    <mergeCell ref="D4:O4"/>
    <mergeCell ref="D5:O5"/>
    <mergeCell ref="D6:O6"/>
    <mergeCell ref="D7:O7"/>
    <mergeCell ref="D9:O9"/>
    <mergeCell ref="C10:O10"/>
  </mergeCells>
  <phoneticPr fontId="80" type="noConversion"/>
  <conditionalFormatting sqref="D9">
    <cfRule type="expression" dxfId="37" priority="4">
      <formula>C9&gt;A9</formula>
    </cfRule>
  </conditionalFormatting>
  <conditionalFormatting sqref="D9">
    <cfRule type="expression" dxfId="36" priority="3">
      <formula>C9&gt;A9</formula>
    </cfRule>
  </conditionalFormatting>
  <conditionalFormatting sqref="D13">
    <cfRule type="expression" dxfId="35" priority="2">
      <formula>C13&gt;A13</formula>
    </cfRule>
  </conditionalFormatting>
  <conditionalFormatting sqref="D13">
    <cfRule type="expression" dxfId="34" priority="1">
      <formula>C13&gt;A13</formula>
    </cfRule>
  </conditionalFormatting>
  <dataValidations count="2">
    <dataValidation type="list" allowBlank="1" showInputMessage="1" showErrorMessage="1" errorTitle="Ikszeljen!" error="Ebbe a cellába csak X-et írhat!" sqref="C17:C23" xr:uid="{00000000-0002-0000-0A00-000000000000}">
      <formula1>$A$17</formula1>
    </dataValidation>
    <dataValidation type="list" allowBlank="1" showInputMessage="1" showErrorMessage="1" errorTitle="Ikszeljen!" error="Ebbe a cellába csak X-et írhat!" sqref="C4:C7" xr:uid="{00000000-0002-0000-0A00-000001000000}">
      <formula1>$A$4</formula1>
    </dataValidation>
  </dataValidations>
  <printOptions horizontalCentered="1"/>
  <pageMargins left="0.23622047244094491" right="0.23622047244094491" top="0.74803149606299213" bottom="0.74803149606299213" header="0.31496062992125984" footer="0.31496062992125984"/>
  <pageSetup paperSize="9" scale="50" fitToHeight="2"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24" min="1" max="14"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unka17">
    <tabColor rgb="FFFFC000"/>
  </sheetPr>
  <dimension ref="A1:P57"/>
  <sheetViews>
    <sheetView view="pageBreakPreview" topLeftCell="A7" zoomScale="70" zoomScaleNormal="80" zoomScaleSheetLayoutView="70" workbookViewId="0">
      <selection activeCell="J25" sqref="J25"/>
    </sheetView>
  </sheetViews>
  <sheetFormatPr defaultRowHeight="25.5"/>
  <cols>
    <col min="1" max="1" width="3.42578125" style="4" customWidth="1"/>
    <col min="2" max="2" width="29.5703125" style="24" customWidth="1"/>
    <col min="3" max="3" width="6.140625" style="4" customWidth="1"/>
    <col min="4" max="9" width="5.85546875" style="4" customWidth="1"/>
    <col min="10" max="12" width="5.85546875" style="9" customWidth="1"/>
    <col min="13" max="14" width="5.85546875" style="4" customWidth="1"/>
    <col min="15" max="15" width="13" style="4" customWidth="1"/>
    <col min="16" max="16" width="86.140625" style="4" customWidth="1"/>
    <col min="17" max="16384" width="9.140625" style="4"/>
  </cols>
  <sheetData>
    <row r="1" spans="1:16" ht="27.75" customHeight="1" thickTop="1" thickBot="1">
      <c r="B1" s="804" t="s">
        <v>672</v>
      </c>
      <c r="C1" s="805"/>
      <c r="D1" s="805"/>
      <c r="E1" s="805"/>
      <c r="F1" s="805"/>
      <c r="G1" s="805"/>
      <c r="H1" s="805"/>
      <c r="I1" s="805"/>
      <c r="J1" s="805"/>
      <c r="K1" s="805"/>
      <c r="L1" s="805"/>
      <c r="M1" s="805"/>
      <c r="N1" s="805"/>
      <c r="O1" s="806"/>
      <c r="P1" s="395" t="s">
        <v>629</v>
      </c>
    </row>
    <row r="2" spans="1:16" ht="21.75" customHeight="1" thickBot="1">
      <c r="B2" s="379"/>
      <c r="C2" s="165"/>
      <c r="D2" s="165"/>
      <c r="E2" s="165"/>
      <c r="F2" s="165"/>
      <c r="G2" s="165"/>
      <c r="H2" s="165"/>
      <c r="I2" s="165"/>
      <c r="J2" s="166"/>
      <c r="K2" s="166"/>
      <c r="L2" s="166"/>
      <c r="M2" s="165"/>
      <c r="N2" s="165"/>
      <c r="O2" s="380"/>
      <c r="P2" s="119" t="s">
        <v>713</v>
      </c>
    </row>
    <row r="3" spans="1:16" ht="239.25" hidden="1" customHeight="1" thickBot="1">
      <c r="B3" s="381" t="s">
        <v>523</v>
      </c>
      <c r="C3" s="35"/>
      <c r="D3" s="35"/>
      <c r="E3" s="35"/>
      <c r="F3" s="35"/>
      <c r="G3" s="35"/>
      <c r="H3" s="35"/>
      <c r="I3" s="35"/>
      <c r="J3" s="117"/>
      <c r="K3" s="117"/>
      <c r="L3" s="117"/>
      <c r="M3" s="35"/>
      <c r="N3" s="35"/>
      <c r="O3" s="382"/>
      <c r="P3" s="168"/>
    </row>
    <row r="4" spans="1:16" ht="36" customHeight="1" thickBot="1">
      <c r="A4" s="221">
        <v>500</v>
      </c>
      <c r="B4" s="339" t="s">
        <v>424</v>
      </c>
      <c r="C4" s="50">
        <f>LEN(C5)</f>
        <v>189</v>
      </c>
      <c r="D4" s="796" t="str">
        <f>IF(C4&gt;A4,CONCATENATE("Karaktertúllépés! Kérjük, válaszát maximum ",A4," karakterben foglalja össze!"),CONCATENATE("Még beírható karakterek száma:   ",A4-C4))</f>
        <v>Még beírható karakterek száma:   311</v>
      </c>
      <c r="E4" s="898"/>
      <c r="F4" s="898"/>
      <c r="G4" s="898"/>
      <c r="H4" s="898"/>
      <c r="I4" s="898"/>
      <c r="J4" s="898"/>
      <c r="K4" s="898"/>
      <c r="L4" s="898"/>
      <c r="M4" s="898"/>
      <c r="N4" s="898"/>
      <c r="O4" s="975"/>
      <c r="P4" s="252" t="s">
        <v>684</v>
      </c>
    </row>
    <row r="5" spans="1:16" ht="182.25" customHeight="1" thickBot="1">
      <c r="B5" s="400" t="s">
        <v>662</v>
      </c>
      <c r="C5" s="867" t="s">
        <v>752</v>
      </c>
      <c r="D5" s="868"/>
      <c r="E5" s="868"/>
      <c r="F5" s="868"/>
      <c r="G5" s="868"/>
      <c r="H5" s="868"/>
      <c r="I5" s="868"/>
      <c r="J5" s="868"/>
      <c r="K5" s="868"/>
      <c r="L5" s="868"/>
      <c r="M5" s="868"/>
      <c r="N5" s="868"/>
      <c r="O5" s="976"/>
      <c r="P5" s="253" t="s">
        <v>390</v>
      </c>
    </row>
    <row r="6" spans="1:16" ht="27.75" customHeight="1" thickBot="1">
      <c r="A6" s="221">
        <v>500</v>
      </c>
      <c r="B6" s="339" t="s">
        <v>424</v>
      </c>
      <c r="C6" s="50">
        <f>LEN(C7)</f>
        <v>448</v>
      </c>
      <c r="D6" s="796" t="str">
        <f>IF(C6&gt;A6,CONCATENATE("Karaktertúllépés! Kérjük, válaszát maximum ",A6," karakterben foglalja össze!"),CONCATENATE("Még beírható karakterek száma:   ",A6-C6))</f>
        <v>Még beírható karakterek száma:   52</v>
      </c>
      <c r="E6" s="898"/>
      <c r="F6" s="898"/>
      <c r="G6" s="898"/>
      <c r="H6" s="898"/>
      <c r="I6" s="898"/>
      <c r="J6" s="898"/>
      <c r="K6" s="898"/>
      <c r="L6" s="898"/>
      <c r="M6" s="898"/>
      <c r="N6" s="898"/>
      <c r="O6" s="975"/>
      <c r="P6" s="252"/>
    </row>
    <row r="7" spans="1:16" ht="193.5" customHeight="1" thickBot="1">
      <c r="B7" s="383" t="s">
        <v>640</v>
      </c>
      <c r="C7" s="867" t="s">
        <v>14</v>
      </c>
      <c r="D7" s="868"/>
      <c r="E7" s="868"/>
      <c r="F7" s="868"/>
      <c r="G7" s="868"/>
      <c r="H7" s="868"/>
      <c r="I7" s="868"/>
      <c r="J7" s="868"/>
      <c r="K7" s="868"/>
      <c r="L7" s="868"/>
      <c r="M7" s="868"/>
      <c r="N7" s="868"/>
      <c r="O7" s="976"/>
      <c r="P7" s="254" t="s">
        <v>389</v>
      </c>
    </row>
    <row r="8" spans="1:16" ht="11.25" customHeight="1" thickBot="1">
      <c r="B8" s="393"/>
      <c r="C8" s="35"/>
      <c r="D8" s="35"/>
      <c r="E8" s="35"/>
      <c r="F8" s="35"/>
      <c r="G8" s="35"/>
      <c r="H8" s="35"/>
      <c r="I8" s="35"/>
      <c r="J8" s="117"/>
      <c r="K8" s="117"/>
      <c r="L8" s="117"/>
      <c r="M8" s="35"/>
      <c r="N8" s="35"/>
      <c r="O8" s="382"/>
      <c r="P8" s="255"/>
    </row>
    <row r="9" spans="1:16" ht="26.25" thickBot="1">
      <c r="B9" s="444" t="s">
        <v>531</v>
      </c>
      <c r="C9" s="445"/>
      <c r="D9" s="445"/>
      <c r="E9" s="445"/>
      <c r="F9" s="445"/>
      <c r="G9" s="445"/>
      <c r="H9" s="445"/>
      <c r="I9" s="445"/>
      <c r="J9" s="446"/>
      <c r="K9" s="446"/>
      <c r="L9" s="446"/>
      <c r="M9" s="445"/>
      <c r="N9" s="445"/>
      <c r="O9" s="447"/>
      <c r="P9" s="396"/>
    </row>
    <row r="10" spans="1:16" ht="32.25" customHeight="1" thickBot="1">
      <c r="B10" s="1042" t="s">
        <v>397</v>
      </c>
      <c r="C10" s="1043"/>
      <c r="D10" s="1043"/>
      <c r="E10" s="1043"/>
      <c r="F10" s="1043"/>
      <c r="G10" s="1043"/>
      <c r="H10" s="1043"/>
      <c r="I10" s="1043"/>
      <c r="J10" s="1043"/>
      <c r="K10" s="1043"/>
      <c r="L10" s="1043"/>
      <c r="M10" s="1043"/>
      <c r="N10" s="1043"/>
      <c r="O10" s="1044"/>
      <c r="P10" s="1045" t="s">
        <v>229</v>
      </c>
    </row>
    <row r="11" spans="1:16" ht="30.75" customHeight="1" thickBot="1">
      <c r="B11" s="330" t="s">
        <v>490</v>
      </c>
      <c r="C11" s="84">
        <v>1</v>
      </c>
      <c r="D11" s="84">
        <v>2</v>
      </c>
      <c r="E11" s="84">
        <v>3</v>
      </c>
      <c r="F11" s="84">
        <v>4</v>
      </c>
      <c r="G11" s="84">
        <v>5</v>
      </c>
      <c r="H11" s="84">
        <v>6</v>
      </c>
      <c r="I11" s="84">
        <v>7</v>
      </c>
      <c r="J11" s="84">
        <v>8</v>
      </c>
      <c r="K11" s="84">
        <v>9</v>
      </c>
      <c r="L11" s="84">
        <v>10</v>
      </c>
      <c r="M11" s="84">
        <v>11</v>
      </c>
      <c r="N11" s="84">
        <v>12</v>
      </c>
      <c r="O11" s="401" t="s">
        <v>652</v>
      </c>
      <c r="P11" s="1046"/>
    </row>
    <row r="12" spans="1:16" ht="16.5" thickBot="1">
      <c r="B12" s="317" t="s">
        <v>491</v>
      </c>
      <c r="C12" s="207">
        <v>10</v>
      </c>
      <c r="D12" s="207">
        <v>11</v>
      </c>
      <c r="E12" s="207">
        <v>12</v>
      </c>
      <c r="F12" s="207">
        <v>1</v>
      </c>
      <c r="G12" s="207">
        <v>2</v>
      </c>
      <c r="H12" s="207">
        <v>3</v>
      </c>
      <c r="I12" s="207">
        <v>4</v>
      </c>
      <c r="J12" s="207">
        <v>5</v>
      </c>
      <c r="K12" s="207">
        <v>6</v>
      </c>
      <c r="L12" s="207">
        <v>7</v>
      </c>
      <c r="M12" s="207">
        <v>8</v>
      </c>
      <c r="N12" s="207">
        <v>9</v>
      </c>
      <c r="O12" s="391"/>
      <c r="P12" s="1046"/>
    </row>
    <row r="13" spans="1:16" ht="16.5" thickBot="1">
      <c r="B13" s="316" t="s">
        <v>532</v>
      </c>
      <c r="C13" s="207"/>
      <c r="D13" s="207"/>
      <c r="E13" s="207"/>
      <c r="F13" s="207"/>
      <c r="G13" s="207"/>
      <c r="H13" s="207"/>
      <c r="I13" s="207"/>
      <c r="J13" s="207"/>
      <c r="K13" s="207"/>
      <c r="L13" s="207"/>
      <c r="M13" s="207"/>
      <c r="N13" s="207"/>
      <c r="O13" s="391">
        <f t="shared" ref="O13:O30" si="0">SUM(C13:N13)</f>
        <v>0</v>
      </c>
      <c r="P13" s="1046"/>
    </row>
    <row r="14" spans="1:16" ht="16.5" thickBot="1">
      <c r="B14" s="316" t="s">
        <v>533</v>
      </c>
      <c r="C14" s="207">
        <v>6</v>
      </c>
      <c r="D14" s="207"/>
      <c r="E14" s="207"/>
      <c r="F14" s="207"/>
      <c r="G14" s="207"/>
      <c r="H14" s="207">
        <v>6</v>
      </c>
      <c r="I14" s="207"/>
      <c r="J14" s="207"/>
      <c r="K14" s="207"/>
      <c r="L14" s="207">
        <v>11</v>
      </c>
      <c r="M14" s="207"/>
      <c r="N14" s="207"/>
      <c r="O14" s="391">
        <f t="shared" si="0"/>
        <v>23</v>
      </c>
      <c r="P14" s="1046"/>
    </row>
    <row r="15" spans="1:16" ht="16.5" thickBot="1">
      <c r="B15" s="316" t="s">
        <v>534</v>
      </c>
      <c r="C15" s="207"/>
      <c r="D15" s="207"/>
      <c r="E15" s="207"/>
      <c r="F15" s="207"/>
      <c r="G15" s="207"/>
      <c r="H15" s="207"/>
      <c r="I15" s="207"/>
      <c r="J15" s="207"/>
      <c r="K15" s="207"/>
      <c r="L15" s="207"/>
      <c r="M15" s="207"/>
      <c r="N15" s="207"/>
      <c r="O15" s="391">
        <f t="shared" si="0"/>
        <v>0</v>
      </c>
      <c r="P15" s="1046"/>
    </row>
    <row r="16" spans="1:16" ht="16.5" thickBot="1">
      <c r="B16" s="316" t="s">
        <v>535</v>
      </c>
      <c r="C16" s="207"/>
      <c r="D16" s="207"/>
      <c r="E16" s="207"/>
      <c r="F16" s="207"/>
      <c r="G16" s="207"/>
      <c r="H16" s="207"/>
      <c r="I16" s="207"/>
      <c r="J16" s="207"/>
      <c r="K16" s="207"/>
      <c r="L16" s="207"/>
      <c r="M16" s="207"/>
      <c r="N16" s="207"/>
      <c r="O16" s="391">
        <f t="shared" si="0"/>
        <v>0</v>
      </c>
      <c r="P16" s="1046"/>
    </row>
    <row r="17" spans="2:16" ht="16.5" thickBot="1">
      <c r="B17" s="316" t="s">
        <v>536</v>
      </c>
      <c r="C17" s="207"/>
      <c r="D17" s="207"/>
      <c r="E17" s="207"/>
      <c r="F17" s="207"/>
      <c r="G17" s="207"/>
      <c r="H17" s="207"/>
      <c r="I17" s="207"/>
      <c r="J17" s="207"/>
      <c r="K17" s="207"/>
      <c r="L17" s="207"/>
      <c r="M17" s="207"/>
      <c r="N17" s="207"/>
      <c r="O17" s="391">
        <f t="shared" si="0"/>
        <v>0</v>
      </c>
      <c r="P17" s="1046"/>
    </row>
    <row r="18" spans="2:16" ht="16.5" thickBot="1">
      <c r="B18" s="316" t="s">
        <v>537</v>
      </c>
      <c r="C18" s="207"/>
      <c r="D18" s="207"/>
      <c r="E18" s="207"/>
      <c r="F18" s="207"/>
      <c r="G18" s="207"/>
      <c r="H18" s="207"/>
      <c r="I18" s="207"/>
      <c r="J18" s="207"/>
      <c r="K18" s="207"/>
      <c r="L18" s="207"/>
      <c r="M18" s="207"/>
      <c r="N18" s="207"/>
      <c r="O18" s="391">
        <f t="shared" si="0"/>
        <v>0</v>
      </c>
      <c r="P18" s="1046"/>
    </row>
    <row r="19" spans="2:16" ht="16.5" thickBot="1">
      <c r="B19" s="316" t="s">
        <v>538</v>
      </c>
      <c r="C19" s="207"/>
      <c r="D19" s="207"/>
      <c r="E19" s="207"/>
      <c r="F19" s="207"/>
      <c r="G19" s="207"/>
      <c r="H19" s="207"/>
      <c r="I19" s="207"/>
      <c r="J19" s="207"/>
      <c r="K19" s="207"/>
      <c r="L19" s="207"/>
      <c r="M19" s="207"/>
      <c r="N19" s="207"/>
      <c r="O19" s="391">
        <f t="shared" si="0"/>
        <v>0</v>
      </c>
      <c r="P19" s="1046"/>
    </row>
    <row r="20" spans="2:16" ht="16.5" thickBot="1">
      <c r="B20" s="316" t="s">
        <v>539</v>
      </c>
      <c r="C20" s="207"/>
      <c r="D20" s="207"/>
      <c r="E20" s="207"/>
      <c r="F20" s="207"/>
      <c r="G20" s="207"/>
      <c r="H20" s="207"/>
      <c r="I20" s="207"/>
      <c r="J20" s="207"/>
      <c r="K20" s="207"/>
      <c r="L20" s="207"/>
      <c r="M20" s="207"/>
      <c r="N20" s="207"/>
      <c r="O20" s="391">
        <f t="shared" si="0"/>
        <v>0</v>
      </c>
      <c r="P20" s="1047"/>
    </row>
    <row r="21" spans="2:16" ht="16.5" thickBot="1">
      <c r="B21" s="316" t="s">
        <v>759</v>
      </c>
      <c r="C21" s="207"/>
      <c r="D21" s="207"/>
      <c r="E21" s="207">
        <v>6</v>
      </c>
      <c r="F21" s="207"/>
      <c r="G21" s="207"/>
      <c r="H21" s="207"/>
      <c r="I21" s="207"/>
      <c r="J21" s="207"/>
      <c r="K21" s="207"/>
      <c r="L21" s="207"/>
      <c r="M21" s="207"/>
      <c r="N21" s="207"/>
      <c r="O21" s="391">
        <f t="shared" si="0"/>
        <v>6</v>
      </c>
      <c r="P21" s="671"/>
    </row>
    <row r="22" spans="2:16" ht="16.5" thickBot="1">
      <c r="B22" s="316" t="s">
        <v>540</v>
      </c>
      <c r="C22" s="207"/>
      <c r="D22" s="207"/>
      <c r="E22" s="207"/>
      <c r="F22" s="207"/>
      <c r="G22" s="207"/>
      <c r="H22" s="207"/>
      <c r="I22" s="207"/>
      <c r="J22" s="207"/>
      <c r="K22" s="207"/>
      <c r="L22" s="207"/>
      <c r="M22" s="207"/>
      <c r="N22" s="207"/>
      <c r="O22" s="391">
        <f t="shared" si="0"/>
        <v>0</v>
      </c>
      <c r="P22" s="397"/>
    </row>
    <row r="23" spans="2:16" ht="16.5" thickBot="1">
      <c r="B23" s="441" t="s">
        <v>541</v>
      </c>
      <c r="C23" s="208"/>
      <c r="D23" s="208"/>
      <c r="E23" s="208"/>
      <c r="F23" s="208"/>
      <c r="G23" s="208"/>
      <c r="H23" s="208"/>
      <c r="I23" s="208"/>
      <c r="J23" s="208"/>
      <c r="K23" s="208"/>
      <c r="L23" s="208"/>
      <c r="M23" s="208"/>
      <c r="N23" s="208"/>
      <c r="O23" s="402">
        <f t="shared" si="0"/>
        <v>0</v>
      </c>
      <c r="P23" s="398"/>
    </row>
    <row r="24" spans="2:16" ht="16.5" customHeight="1" thickBot="1">
      <c r="B24" s="442" t="s">
        <v>542</v>
      </c>
      <c r="C24" s="209"/>
      <c r="D24" s="209"/>
      <c r="E24" s="209"/>
      <c r="F24" s="209"/>
      <c r="G24" s="209"/>
      <c r="H24" s="209"/>
      <c r="I24" s="209"/>
      <c r="J24" s="209"/>
      <c r="K24" s="209"/>
      <c r="L24" s="209"/>
      <c r="M24" s="209"/>
      <c r="N24" s="209"/>
      <c r="O24" s="403">
        <f t="shared" si="0"/>
        <v>0</v>
      </c>
      <c r="P24" s="398"/>
    </row>
    <row r="25" spans="2:16" ht="16.5" thickBot="1">
      <c r="B25" s="442" t="s">
        <v>543</v>
      </c>
      <c r="C25" s="209"/>
      <c r="D25" s="209"/>
      <c r="E25" s="209"/>
      <c r="F25" s="209"/>
      <c r="G25" s="209"/>
      <c r="H25" s="209"/>
      <c r="I25" s="209"/>
      <c r="J25" s="209"/>
      <c r="K25" s="209"/>
      <c r="L25" s="209"/>
      <c r="M25" s="209"/>
      <c r="N25" s="209"/>
      <c r="O25" s="403">
        <f t="shared" si="0"/>
        <v>0</v>
      </c>
      <c r="P25" s="398"/>
    </row>
    <row r="26" spans="2:16" ht="16.5" thickBot="1">
      <c r="B26" s="316" t="s">
        <v>544</v>
      </c>
      <c r="C26" s="207"/>
      <c r="D26" s="207"/>
      <c r="E26" s="207"/>
      <c r="F26" s="207"/>
      <c r="G26" s="207"/>
      <c r="H26" s="207"/>
      <c r="I26" s="207"/>
      <c r="J26" s="207"/>
      <c r="K26" s="207"/>
      <c r="L26" s="207"/>
      <c r="M26" s="207"/>
      <c r="N26" s="207"/>
      <c r="O26" s="391">
        <f t="shared" si="0"/>
        <v>0</v>
      </c>
      <c r="P26" s="398"/>
    </row>
    <row r="27" spans="2:16" ht="16.5" thickBot="1">
      <c r="B27" s="316" t="s">
        <v>545</v>
      </c>
      <c r="C27" s="207"/>
      <c r="D27" s="207"/>
      <c r="E27" s="207"/>
      <c r="F27" s="207"/>
      <c r="G27" s="207"/>
      <c r="H27" s="207"/>
      <c r="I27" s="207"/>
      <c r="J27" s="207"/>
      <c r="K27" s="207"/>
      <c r="L27" s="207"/>
      <c r="M27" s="207"/>
      <c r="N27" s="207"/>
      <c r="O27" s="391">
        <f t="shared" si="0"/>
        <v>0</v>
      </c>
      <c r="P27" s="398"/>
    </row>
    <row r="28" spans="2:16" ht="16.5" thickBot="1">
      <c r="B28" s="316" t="s">
        <v>546</v>
      </c>
      <c r="C28" s="207"/>
      <c r="D28" s="207"/>
      <c r="E28" s="207"/>
      <c r="F28" s="207"/>
      <c r="G28" s="207"/>
      <c r="H28" s="207"/>
      <c r="I28" s="207"/>
      <c r="J28" s="207"/>
      <c r="K28" s="207"/>
      <c r="L28" s="207"/>
      <c r="M28" s="207"/>
      <c r="N28" s="207"/>
      <c r="O28" s="391">
        <f t="shared" si="0"/>
        <v>0</v>
      </c>
      <c r="P28" s="398"/>
    </row>
    <row r="29" spans="2:16" ht="16.5" thickBot="1">
      <c r="B29" s="316" t="s">
        <v>134</v>
      </c>
      <c r="C29" s="207">
        <v>5</v>
      </c>
      <c r="D29" s="207"/>
      <c r="E29" s="207"/>
      <c r="F29" s="207"/>
      <c r="G29" s="207"/>
      <c r="H29" s="207">
        <v>5</v>
      </c>
      <c r="I29" s="207"/>
      <c r="J29" s="207"/>
      <c r="K29" s="207"/>
      <c r="L29" s="207"/>
      <c r="M29" s="207"/>
      <c r="N29" s="207"/>
      <c r="O29" s="391">
        <f t="shared" si="0"/>
        <v>10</v>
      </c>
      <c r="P29" s="398"/>
    </row>
    <row r="30" spans="2:16" ht="23.25" customHeight="1" thickBot="1">
      <c r="B30" s="443" t="s">
        <v>388</v>
      </c>
      <c r="C30" s="210">
        <f>SUM(C13:C29)</f>
        <v>11</v>
      </c>
      <c r="D30" s="210">
        <f t="shared" ref="D30:N30" si="1">SUM(D13:D29)</f>
        <v>0</v>
      </c>
      <c r="E30" s="210">
        <f t="shared" si="1"/>
        <v>6</v>
      </c>
      <c r="F30" s="210">
        <f t="shared" si="1"/>
        <v>0</v>
      </c>
      <c r="G30" s="210">
        <f t="shared" si="1"/>
        <v>0</v>
      </c>
      <c r="H30" s="210">
        <f t="shared" si="1"/>
        <v>11</v>
      </c>
      <c r="I30" s="210">
        <f t="shared" si="1"/>
        <v>0</v>
      </c>
      <c r="J30" s="210">
        <f t="shared" si="1"/>
        <v>0</v>
      </c>
      <c r="K30" s="210">
        <f t="shared" si="1"/>
        <v>0</v>
      </c>
      <c r="L30" s="210">
        <f t="shared" si="1"/>
        <v>11</v>
      </c>
      <c r="M30" s="210">
        <f t="shared" si="1"/>
        <v>0</v>
      </c>
      <c r="N30" s="210">
        <f t="shared" si="1"/>
        <v>0</v>
      </c>
      <c r="O30" s="404">
        <f t="shared" si="0"/>
        <v>39</v>
      </c>
      <c r="P30" s="399"/>
    </row>
    <row r="31" spans="2:16" ht="14.25" customHeight="1">
      <c r="B31" s="405"/>
      <c r="C31" s="35"/>
      <c r="D31" s="35"/>
      <c r="E31" s="35"/>
      <c r="F31" s="35"/>
      <c r="G31" s="35"/>
      <c r="H31" s="35"/>
      <c r="I31" s="35"/>
      <c r="J31" s="117"/>
      <c r="K31" s="117"/>
      <c r="L31" s="117"/>
      <c r="M31" s="35"/>
      <c r="N31" s="35"/>
      <c r="O31" s="382"/>
      <c r="P31" s="397"/>
    </row>
    <row r="32" spans="2:16" ht="26.25" customHeight="1" thickBot="1">
      <c r="B32" s="381" t="s">
        <v>678</v>
      </c>
      <c r="C32" s="35"/>
      <c r="D32" s="35"/>
      <c r="E32" s="35"/>
      <c r="F32" s="35"/>
      <c r="G32" s="35"/>
      <c r="H32" s="35"/>
      <c r="I32" s="35"/>
      <c r="J32" s="117"/>
      <c r="K32" s="117"/>
      <c r="L32" s="117"/>
      <c r="M32" s="35"/>
      <c r="N32" s="35"/>
      <c r="O32" s="382"/>
      <c r="P32" s="118"/>
    </row>
    <row r="33" spans="2:16" ht="30.75" customHeight="1" thickBot="1">
      <c r="B33" s="406" t="s">
        <v>427</v>
      </c>
      <c r="C33" s="787" t="s">
        <v>428</v>
      </c>
      <c r="D33" s="831"/>
      <c r="E33" s="831"/>
      <c r="F33" s="831"/>
      <c r="G33" s="831"/>
      <c r="H33" s="831"/>
      <c r="I33" s="831"/>
      <c r="J33" s="831"/>
      <c r="K33" s="831"/>
      <c r="L33" s="831"/>
      <c r="M33" s="831"/>
      <c r="N33" s="831"/>
      <c r="O33" s="832"/>
      <c r="P33" s="1039" t="s">
        <v>312</v>
      </c>
    </row>
    <row r="34" spans="2:16" ht="188.25" customHeight="1" thickBot="1">
      <c r="B34" s="407" t="s">
        <v>135</v>
      </c>
      <c r="C34" s="1036" t="s">
        <v>750</v>
      </c>
      <c r="D34" s="1037"/>
      <c r="E34" s="1037"/>
      <c r="F34" s="1037"/>
      <c r="G34" s="1037"/>
      <c r="H34" s="1037"/>
      <c r="I34" s="1037"/>
      <c r="J34" s="1037"/>
      <c r="K34" s="1037"/>
      <c r="L34" s="1037"/>
      <c r="M34" s="1037"/>
      <c r="N34" s="1037"/>
      <c r="O34" s="1038"/>
      <c r="P34" s="1040"/>
    </row>
    <row r="35" spans="2:16" ht="188.25" customHeight="1" thickBot="1">
      <c r="B35" s="407" t="s">
        <v>749</v>
      </c>
      <c r="C35" s="1036" t="s">
        <v>3</v>
      </c>
      <c r="D35" s="1037"/>
      <c r="E35" s="1037"/>
      <c r="F35" s="1037"/>
      <c r="G35" s="1037"/>
      <c r="H35" s="1037"/>
      <c r="I35" s="1037"/>
      <c r="J35" s="1037"/>
      <c r="K35" s="1037"/>
      <c r="L35" s="1037"/>
      <c r="M35" s="1037"/>
      <c r="N35" s="1037"/>
      <c r="O35" s="1038"/>
      <c r="P35" s="1041"/>
    </row>
    <row r="36" spans="2:16" ht="188.25" customHeight="1" thickBot="1">
      <c r="B36" s="408" t="s">
        <v>158</v>
      </c>
      <c r="C36" s="1033" t="s">
        <v>159</v>
      </c>
      <c r="D36" s="1034"/>
      <c r="E36" s="1034"/>
      <c r="F36" s="1034"/>
      <c r="G36" s="1034"/>
      <c r="H36" s="1034"/>
      <c r="I36" s="1034"/>
      <c r="J36" s="1034"/>
      <c r="K36" s="1034"/>
      <c r="L36" s="1034"/>
      <c r="M36" s="1034"/>
      <c r="N36" s="1034"/>
      <c r="O36" s="1035"/>
      <c r="P36" s="396"/>
    </row>
    <row r="37" spans="2:16" ht="26.25" thickTop="1"/>
    <row r="43" spans="2:16" ht="41.25" customHeight="1"/>
    <row r="57" ht="42.75" customHeight="1"/>
  </sheetData>
  <sheetProtection formatCells="0" formatRows="0"/>
  <mergeCells count="12">
    <mergeCell ref="P33:P35"/>
    <mergeCell ref="B1:O1"/>
    <mergeCell ref="B10:O10"/>
    <mergeCell ref="P10:P20"/>
    <mergeCell ref="D4:O4"/>
    <mergeCell ref="D6:O6"/>
    <mergeCell ref="C36:O36"/>
    <mergeCell ref="C5:O5"/>
    <mergeCell ref="C7:O7"/>
    <mergeCell ref="C33:O33"/>
    <mergeCell ref="C34:O34"/>
    <mergeCell ref="C35:O35"/>
  </mergeCells>
  <phoneticPr fontId="80" type="noConversion"/>
  <conditionalFormatting sqref="D4">
    <cfRule type="expression" dxfId="33" priority="4">
      <formula>C4&gt;A4</formula>
    </cfRule>
  </conditionalFormatting>
  <conditionalFormatting sqref="D4">
    <cfRule type="expression" dxfId="32" priority="3">
      <formula>C4&gt;A4</formula>
    </cfRule>
  </conditionalFormatting>
  <conditionalFormatting sqref="D6">
    <cfRule type="expression" dxfId="31" priority="2">
      <formula>C6&gt;A6</formula>
    </cfRule>
  </conditionalFormatting>
  <conditionalFormatting sqref="D6">
    <cfRule type="expression" dxfId="30" priority="1">
      <formula>C6&gt;A6</formula>
    </cfRule>
  </conditionalFormatting>
  <dataValidations count="1">
    <dataValidation type="whole" allowBlank="1" showInputMessage="1" showErrorMessage="1" sqref="C13:N29" xr:uid="{00000000-0002-0000-0B00-000000000000}">
      <formula1>0</formula1>
      <formula2>100000000</formula2>
    </dataValidation>
  </dataValidations>
  <printOptions horizontalCentered="1"/>
  <pageMargins left="0.23622047244094491" right="0.23622047244094491" top="0.74803149606299213" bottom="0.74803149606299213" header="0.31496062992125984" footer="0.31496062992125984"/>
  <pageSetup paperSize="9" scale="50" fitToHeight="2"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30" max="16383" man="1"/>
  </rowBreaks>
  <legacyDrawingHF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Munka12">
    <tabColor rgb="FFFFC000"/>
  </sheetPr>
  <dimension ref="A1:P82"/>
  <sheetViews>
    <sheetView view="pageBreakPreview" zoomScale="60" zoomScaleNormal="60" workbookViewId="0">
      <pane xSplit="2" ySplit="4" topLeftCell="C53" activePane="bottomRight" state="frozen"/>
      <selection activeCell="B2" sqref="B2:G2"/>
      <selection pane="topRight" activeCell="B2" sqref="B2:G2"/>
      <selection pane="bottomLeft" activeCell="B2" sqref="B2:G2"/>
      <selection pane="bottomRight" activeCell="O20" sqref="O20"/>
    </sheetView>
  </sheetViews>
  <sheetFormatPr defaultRowHeight="14.25"/>
  <cols>
    <col min="1" max="1" width="2" style="12" customWidth="1"/>
    <col min="2" max="2" width="41.5703125" style="12" customWidth="1"/>
    <col min="3" max="6" width="14.7109375" style="14" customWidth="1"/>
    <col min="7" max="14" width="14.7109375" style="15" customWidth="1"/>
    <col min="15" max="15" width="16.85546875" style="16" customWidth="1"/>
    <col min="16" max="16" width="123.5703125" style="12" customWidth="1"/>
    <col min="17" max="16384" width="9.140625" style="12"/>
  </cols>
  <sheetData>
    <row r="1" spans="1:16" ht="36.75" customHeight="1" thickBot="1">
      <c r="A1" s="5"/>
      <c r="B1" s="295" t="s">
        <v>673</v>
      </c>
      <c r="C1" s="271"/>
      <c r="D1" s="271"/>
      <c r="E1" s="271"/>
      <c r="F1" s="271"/>
      <c r="G1" s="271"/>
      <c r="H1" s="271"/>
      <c r="I1" s="271"/>
      <c r="J1" s="271"/>
      <c r="K1" s="271"/>
      <c r="L1" s="271"/>
      <c r="M1" s="271"/>
      <c r="N1" s="271"/>
      <c r="O1" s="272"/>
      <c r="P1" s="120" t="s">
        <v>629</v>
      </c>
    </row>
    <row r="2" spans="1:16" ht="20.25" customHeight="1" thickBot="1">
      <c r="A2" s="5"/>
      <c r="B2" s="299" t="s">
        <v>136</v>
      </c>
      <c r="C2" s="300">
        <v>1</v>
      </c>
      <c r="D2" s="300">
        <v>2</v>
      </c>
      <c r="E2" s="300">
        <v>3</v>
      </c>
      <c r="F2" s="300">
        <v>4</v>
      </c>
      <c r="G2" s="301">
        <v>5</v>
      </c>
      <c r="H2" s="301">
        <v>6</v>
      </c>
      <c r="I2" s="301">
        <v>7</v>
      </c>
      <c r="J2" s="301">
        <v>8</v>
      </c>
      <c r="K2" s="301">
        <v>9</v>
      </c>
      <c r="L2" s="301">
        <v>10</v>
      </c>
      <c r="M2" s="301">
        <v>11</v>
      </c>
      <c r="N2" s="301">
        <v>12</v>
      </c>
      <c r="O2" s="302" t="s">
        <v>529</v>
      </c>
      <c r="P2" s="119" t="s">
        <v>710</v>
      </c>
    </row>
    <row r="3" spans="1:16" ht="24.75" customHeight="1" thickBot="1">
      <c r="A3" s="5"/>
      <c r="B3" s="288" t="s">
        <v>315</v>
      </c>
      <c r="C3" s="303" t="s">
        <v>548</v>
      </c>
      <c r="D3" s="303" t="s">
        <v>549</v>
      </c>
      <c r="E3" s="303" t="s">
        <v>550</v>
      </c>
      <c r="F3" s="303" t="s">
        <v>551</v>
      </c>
      <c r="G3" s="303" t="s">
        <v>552</v>
      </c>
      <c r="H3" s="303" t="s">
        <v>553</v>
      </c>
      <c r="I3" s="303" t="s">
        <v>554</v>
      </c>
      <c r="J3" s="303" t="s">
        <v>636</v>
      </c>
      <c r="K3" s="303" t="s">
        <v>314</v>
      </c>
      <c r="L3" s="303" t="s">
        <v>637</v>
      </c>
      <c r="M3" s="303" t="s">
        <v>638</v>
      </c>
      <c r="N3" s="303" t="s">
        <v>639</v>
      </c>
      <c r="O3" s="304" t="s">
        <v>653</v>
      </c>
      <c r="P3" s="965" t="s">
        <v>282</v>
      </c>
    </row>
    <row r="4" spans="1:16" ht="28.5" customHeight="1" thickBot="1">
      <c r="A4" s="5"/>
      <c r="B4" s="18" t="s">
        <v>555</v>
      </c>
      <c r="C4" s="296"/>
      <c r="D4" s="296"/>
      <c r="E4" s="296"/>
      <c r="F4" s="296"/>
      <c r="G4" s="297"/>
      <c r="H4" s="297"/>
      <c r="I4" s="297"/>
      <c r="J4" s="297"/>
      <c r="K4" s="297"/>
      <c r="L4" s="297"/>
      <c r="M4" s="297"/>
      <c r="N4" s="297"/>
      <c r="O4" s="298"/>
      <c r="P4" s="1055"/>
    </row>
    <row r="5" spans="1:16" ht="27.75" customHeight="1">
      <c r="A5" s="5"/>
      <c r="B5" s="562" t="s">
        <v>556</v>
      </c>
      <c r="C5" s="573"/>
      <c r="D5" s="274">
        <f t="shared" ref="D5:N5" si="0">C71</f>
        <v>0</v>
      </c>
      <c r="E5" s="274">
        <f t="shared" si="0"/>
        <v>0</v>
      </c>
      <c r="F5" s="274">
        <f t="shared" si="0"/>
        <v>0</v>
      </c>
      <c r="G5" s="274">
        <f t="shared" si="0"/>
        <v>0</v>
      </c>
      <c r="H5" s="274">
        <f t="shared" si="0"/>
        <v>0</v>
      </c>
      <c r="I5" s="274">
        <f t="shared" si="0"/>
        <v>0</v>
      </c>
      <c r="J5" s="274">
        <f t="shared" si="0"/>
        <v>0</v>
      </c>
      <c r="K5" s="274">
        <f t="shared" si="0"/>
        <v>0</v>
      </c>
      <c r="L5" s="274">
        <f t="shared" si="0"/>
        <v>0</v>
      </c>
      <c r="M5" s="274">
        <f t="shared" si="0"/>
        <v>940438</v>
      </c>
      <c r="N5" s="274">
        <f t="shared" si="0"/>
        <v>873566</v>
      </c>
      <c r="O5" s="513"/>
      <c r="P5" s="687" t="s">
        <v>266</v>
      </c>
    </row>
    <row r="6" spans="1:16" ht="27" customHeight="1">
      <c r="A6" s="5"/>
      <c r="B6" s="563" t="s">
        <v>557</v>
      </c>
      <c r="C6" s="555"/>
      <c r="D6" s="273"/>
      <c r="E6" s="273"/>
      <c r="F6" s="273"/>
      <c r="G6" s="273"/>
      <c r="H6" s="273"/>
      <c r="I6" s="273"/>
      <c r="J6" s="273"/>
      <c r="K6" s="279"/>
      <c r="L6" s="279">
        <v>300000</v>
      </c>
      <c r="M6" s="279">
        <v>450000</v>
      </c>
      <c r="N6" s="279">
        <v>600000</v>
      </c>
      <c r="O6" s="276">
        <f t="shared" ref="O6:O12" si="1">SUM(C6:N6)</f>
        <v>1350000</v>
      </c>
      <c r="P6" s="688"/>
    </row>
    <row r="7" spans="1:16" ht="32.25" customHeight="1">
      <c r="A7" s="5"/>
      <c r="B7" s="472" t="s">
        <v>558</v>
      </c>
      <c r="C7" s="555"/>
      <c r="D7" s="273"/>
      <c r="E7" s="273"/>
      <c r="F7" s="273"/>
      <c r="G7" s="273"/>
      <c r="H7" s="273"/>
      <c r="I7" s="273"/>
      <c r="J7" s="273"/>
      <c r="K7" s="279"/>
      <c r="L7" s="279"/>
      <c r="M7" s="279"/>
      <c r="N7" s="279"/>
      <c r="O7" s="276">
        <f t="shared" si="1"/>
        <v>0</v>
      </c>
      <c r="P7" s="688"/>
    </row>
    <row r="8" spans="1:16" ht="32.25" customHeight="1">
      <c r="A8" s="5"/>
      <c r="B8" s="472" t="s">
        <v>559</v>
      </c>
      <c r="C8" s="555"/>
      <c r="D8" s="273"/>
      <c r="E8" s="273"/>
      <c r="F8" s="273"/>
      <c r="G8" s="273"/>
      <c r="H8" s="273"/>
      <c r="I8" s="273"/>
      <c r="J8" s="273"/>
      <c r="K8" s="279"/>
      <c r="L8" s="279">
        <v>1500000</v>
      </c>
      <c r="M8" s="279"/>
      <c r="N8" s="279"/>
      <c r="O8" s="276">
        <f t="shared" si="1"/>
        <v>1500000</v>
      </c>
      <c r="P8" s="688"/>
    </row>
    <row r="9" spans="1:16" ht="32.25" customHeight="1">
      <c r="A9" s="5"/>
      <c r="B9" s="472" t="s">
        <v>560</v>
      </c>
      <c r="C9" s="555"/>
      <c r="D9" s="273"/>
      <c r="E9" s="273"/>
      <c r="F9" s="273"/>
      <c r="G9" s="273"/>
      <c r="H9" s="273"/>
      <c r="I9" s="273"/>
      <c r="J9" s="273"/>
      <c r="K9" s="279"/>
      <c r="L9" s="279"/>
      <c r="M9" s="279"/>
      <c r="N9" s="279"/>
      <c r="O9" s="276">
        <f t="shared" si="1"/>
        <v>0</v>
      </c>
      <c r="P9" s="688"/>
    </row>
    <row r="10" spans="1:16" ht="32.25" customHeight="1">
      <c r="A10" s="5"/>
      <c r="B10" s="472" t="s">
        <v>147</v>
      </c>
      <c r="C10" s="555"/>
      <c r="D10" s="273"/>
      <c r="E10" s="273"/>
      <c r="F10" s="273"/>
      <c r="G10" s="273"/>
      <c r="H10" s="273"/>
      <c r="I10" s="273"/>
      <c r="J10" s="273"/>
      <c r="K10" s="279"/>
      <c r="L10" s="279">
        <v>333333</v>
      </c>
      <c r="M10" s="279"/>
      <c r="N10" s="279"/>
      <c r="O10" s="276">
        <f t="shared" si="1"/>
        <v>333333</v>
      </c>
      <c r="P10" s="688"/>
    </row>
    <row r="11" spans="1:16" ht="32.25" customHeight="1" thickBot="1">
      <c r="A11" s="5"/>
      <c r="B11" s="563" t="s">
        <v>562</v>
      </c>
      <c r="C11" s="576"/>
      <c r="D11" s="277"/>
      <c r="E11" s="277"/>
      <c r="F11" s="277"/>
      <c r="G11" s="277"/>
      <c r="H11" s="277"/>
      <c r="I11" s="277"/>
      <c r="J11" s="277"/>
      <c r="K11" s="277"/>
      <c r="L11" s="277"/>
      <c r="M11" s="277"/>
      <c r="N11" s="277"/>
      <c r="O11" s="278">
        <f t="shared" si="1"/>
        <v>0</v>
      </c>
      <c r="P11" s="688"/>
    </row>
    <row r="12" spans="1:16" ht="32.25" customHeight="1" thickBot="1">
      <c r="A12" s="5"/>
      <c r="B12" s="564" t="s">
        <v>563</v>
      </c>
      <c r="C12" s="575">
        <f>SUM(C6:C11)</f>
        <v>0</v>
      </c>
      <c r="D12" s="285">
        <f t="shared" ref="D12:N12" si="2">SUM(D6:D11)</f>
        <v>0</v>
      </c>
      <c r="E12" s="285">
        <f t="shared" si="2"/>
        <v>0</v>
      </c>
      <c r="F12" s="285">
        <f t="shared" si="2"/>
        <v>0</v>
      </c>
      <c r="G12" s="285">
        <f t="shared" si="2"/>
        <v>0</v>
      </c>
      <c r="H12" s="285">
        <f t="shared" si="2"/>
        <v>0</v>
      </c>
      <c r="I12" s="285">
        <f t="shared" si="2"/>
        <v>0</v>
      </c>
      <c r="J12" s="285">
        <f t="shared" si="2"/>
        <v>0</v>
      </c>
      <c r="K12" s="285">
        <f t="shared" si="2"/>
        <v>0</v>
      </c>
      <c r="L12" s="285">
        <f t="shared" si="2"/>
        <v>2133333</v>
      </c>
      <c r="M12" s="285">
        <f t="shared" si="2"/>
        <v>450000</v>
      </c>
      <c r="N12" s="285">
        <f t="shared" si="2"/>
        <v>600000</v>
      </c>
      <c r="O12" s="286">
        <f t="shared" si="1"/>
        <v>3183333</v>
      </c>
      <c r="P12" s="688"/>
    </row>
    <row r="13" spans="1:16" ht="14.25" customHeight="1" thickBot="1">
      <c r="A13" s="5"/>
      <c r="B13" s="565"/>
      <c r="C13" s="1056"/>
      <c r="D13" s="1057"/>
      <c r="E13" s="1057"/>
      <c r="F13" s="1057"/>
      <c r="G13" s="1057"/>
      <c r="H13" s="1057"/>
      <c r="I13" s="1057"/>
      <c r="J13" s="1057"/>
      <c r="K13" s="1057"/>
      <c r="L13" s="1057"/>
      <c r="M13" s="1057"/>
      <c r="N13" s="1057"/>
      <c r="O13" s="1058"/>
      <c r="P13" s="688"/>
    </row>
    <row r="14" spans="1:16" ht="32.25" customHeight="1" thickBot="1">
      <c r="A14" s="5"/>
      <c r="B14" s="291" t="s">
        <v>564</v>
      </c>
      <c r="C14" s="291"/>
      <c r="D14" s="292"/>
      <c r="E14" s="292"/>
      <c r="F14" s="292"/>
      <c r="G14" s="293"/>
      <c r="H14" s="293"/>
      <c r="I14" s="293"/>
      <c r="J14" s="293"/>
      <c r="K14" s="293"/>
      <c r="L14" s="293"/>
      <c r="M14" s="293"/>
      <c r="N14" s="293"/>
      <c r="O14" s="294"/>
      <c r="P14" s="688"/>
    </row>
    <row r="15" spans="1:16" ht="32.25" customHeight="1" thickBot="1">
      <c r="A15" s="5"/>
      <c r="B15" s="566" t="s">
        <v>230</v>
      </c>
      <c r="C15" s="579">
        <f>SUM(C17,C20,C23,C24,C27,C28,C29,C32,C35,C36,C37,C38,C39,C44)</f>
        <v>0</v>
      </c>
      <c r="D15" s="580">
        <f>SUM(D17,D20,D23,D24,D27,D28,D29,D32,D35,D36,D37,D38,D39,D44)</f>
        <v>0</v>
      </c>
      <c r="E15" s="580">
        <f t="shared" ref="E15:N15" si="3">SUM(E17,E20,E23,E24,E27,E28,E29,E32,E35,E36,E37,E38,E39,E44)</f>
        <v>0</v>
      </c>
      <c r="F15" s="580">
        <f t="shared" si="3"/>
        <v>0</v>
      </c>
      <c r="G15" s="580">
        <f t="shared" si="3"/>
        <v>0</v>
      </c>
      <c r="H15" s="580">
        <f t="shared" si="3"/>
        <v>0</v>
      </c>
      <c r="I15" s="580">
        <f t="shared" si="3"/>
        <v>0</v>
      </c>
      <c r="J15" s="580">
        <f t="shared" si="3"/>
        <v>0</v>
      </c>
      <c r="K15" s="580">
        <f t="shared" si="3"/>
        <v>0</v>
      </c>
      <c r="L15" s="580">
        <f t="shared" si="3"/>
        <v>1062895</v>
      </c>
      <c r="M15" s="580">
        <f t="shared" si="3"/>
        <v>366872</v>
      </c>
      <c r="N15" s="580">
        <f t="shared" si="3"/>
        <v>193500</v>
      </c>
      <c r="O15" s="581">
        <f t="shared" ref="O15:O70" si="4">SUM(C15:N15)</f>
        <v>1623267</v>
      </c>
      <c r="P15" s="688"/>
    </row>
    <row r="16" spans="1:16" ht="39" customHeight="1" thickBot="1">
      <c r="A16" s="5"/>
      <c r="B16" s="561" t="s">
        <v>257</v>
      </c>
      <c r="C16" s="575">
        <f>C15*0.9</f>
        <v>0</v>
      </c>
      <c r="D16" s="285">
        <f t="shared" ref="D16:N16" si="5">D15*0.9</f>
        <v>0</v>
      </c>
      <c r="E16" s="285">
        <f t="shared" si="5"/>
        <v>0</v>
      </c>
      <c r="F16" s="285">
        <f t="shared" si="5"/>
        <v>0</v>
      </c>
      <c r="G16" s="285">
        <f t="shared" si="5"/>
        <v>0</v>
      </c>
      <c r="H16" s="285">
        <f t="shared" si="5"/>
        <v>0</v>
      </c>
      <c r="I16" s="285">
        <f t="shared" si="5"/>
        <v>0</v>
      </c>
      <c r="J16" s="285">
        <f t="shared" si="5"/>
        <v>0</v>
      </c>
      <c r="K16" s="285">
        <f t="shared" si="5"/>
        <v>0</v>
      </c>
      <c r="L16" s="285">
        <f t="shared" si="5"/>
        <v>956605.5</v>
      </c>
      <c r="M16" s="285">
        <f t="shared" si="5"/>
        <v>330184.8</v>
      </c>
      <c r="N16" s="285">
        <f t="shared" si="5"/>
        <v>174150</v>
      </c>
      <c r="O16" s="286">
        <f t="shared" si="4"/>
        <v>1460940.3</v>
      </c>
      <c r="P16" s="688"/>
    </row>
    <row r="17" spans="1:16" ht="48.95" customHeight="1" thickBot="1">
      <c r="A17" s="5"/>
      <c r="B17" s="582" t="s">
        <v>231</v>
      </c>
      <c r="C17" s="577">
        <f>SUM(C18:C19)</f>
        <v>0</v>
      </c>
      <c r="D17" s="283">
        <f t="shared" ref="D17:N17" si="6">SUM(D18:D19)</f>
        <v>0</v>
      </c>
      <c r="E17" s="283">
        <f t="shared" si="6"/>
        <v>0</v>
      </c>
      <c r="F17" s="283">
        <f t="shared" si="6"/>
        <v>0</v>
      </c>
      <c r="G17" s="283">
        <f t="shared" si="6"/>
        <v>0</v>
      </c>
      <c r="H17" s="283">
        <f t="shared" si="6"/>
        <v>0</v>
      </c>
      <c r="I17" s="283">
        <f t="shared" si="6"/>
        <v>0</v>
      </c>
      <c r="J17" s="283">
        <f t="shared" si="6"/>
        <v>0</v>
      </c>
      <c r="K17" s="283">
        <f t="shared" si="6"/>
        <v>0</v>
      </c>
      <c r="L17" s="283">
        <f t="shared" si="6"/>
        <v>0</v>
      </c>
      <c r="M17" s="283">
        <f t="shared" si="6"/>
        <v>0</v>
      </c>
      <c r="N17" s="283">
        <f t="shared" si="6"/>
        <v>0</v>
      </c>
      <c r="O17" s="458">
        <f t="shared" si="4"/>
        <v>0</v>
      </c>
      <c r="P17" s="689"/>
    </row>
    <row r="18" spans="1:16" ht="48.95" customHeight="1">
      <c r="A18" s="5"/>
      <c r="B18" s="583" t="s">
        <v>232</v>
      </c>
      <c r="C18" s="555"/>
      <c r="D18" s="273"/>
      <c r="E18" s="273"/>
      <c r="F18" s="273"/>
      <c r="G18" s="273"/>
      <c r="H18" s="273"/>
      <c r="I18" s="273"/>
      <c r="J18" s="273"/>
      <c r="K18" s="273"/>
      <c r="L18" s="273"/>
      <c r="M18" s="273"/>
      <c r="N18" s="273"/>
      <c r="O18" s="459">
        <f t="shared" si="4"/>
        <v>0</v>
      </c>
      <c r="P18" s="280" t="s">
        <v>277</v>
      </c>
    </row>
    <row r="19" spans="1:16" ht="48.95" customHeight="1">
      <c r="A19" s="5"/>
      <c r="B19" s="583" t="s">
        <v>571</v>
      </c>
      <c r="C19" s="555"/>
      <c r="D19" s="273"/>
      <c r="E19" s="273"/>
      <c r="F19" s="273"/>
      <c r="G19" s="273"/>
      <c r="H19" s="273"/>
      <c r="I19" s="273"/>
      <c r="J19" s="273"/>
      <c r="K19" s="273"/>
      <c r="L19" s="273"/>
      <c r="M19" s="273"/>
      <c r="N19" s="273"/>
      <c r="O19" s="459">
        <f t="shared" si="4"/>
        <v>0</v>
      </c>
      <c r="P19" s="280" t="s">
        <v>278</v>
      </c>
    </row>
    <row r="20" spans="1:16" ht="69.75" customHeight="1">
      <c r="A20" s="5"/>
      <c r="B20" s="582" t="s">
        <v>233</v>
      </c>
      <c r="C20" s="555">
        <f>SUM(C21:C22)</f>
        <v>0</v>
      </c>
      <c r="D20" s="273">
        <f t="shared" ref="D20:N20" si="7">SUM(D21:D22)</f>
        <v>0</v>
      </c>
      <c r="E20" s="273">
        <f t="shared" si="7"/>
        <v>0</v>
      </c>
      <c r="F20" s="273">
        <f t="shared" si="7"/>
        <v>0</v>
      </c>
      <c r="G20" s="273">
        <f t="shared" si="7"/>
        <v>0</v>
      </c>
      <c r="H20" s="273">
        <f t="shared" si="7"/>
        <v>0</v>
      </c>
      <c r="I20" s="273">
        <f t="shared" si="7"/>
        <v>0</v>
      </c>
      <c r="J20" s="273">
        <f t="shared" si="7"/>
        <v>0</v>
      </c>
      <c r="K20" s="273">
        <f t="shared" si="7"/>
        <v>0</v>
      </c>
      <c r="L20" s="273">
        <f t="shared" si="7"/>
        <v>180500</v>
      </c>
      <c r="M20" s="273">
        <f t="shared" si="7"/>
        <v>180500</v>
      </c>
      <c r="N20" s="273">
        <f t="shared" si="7"/>
        <v>180500</v>
      </c>
      <c r="O20" s="459">
        <f t="shared" si="4"/>
        <v>541500</v>
      </c>
      <c r="P20" s="1054" t="s">
        <v>279</v>
      </c>
    </row>
    <row r="21" spans="1:16" ht="48.95" customHeight="1">
      <c r="A21" s="5"/>
      <c r="B21" s="583" t="s">
        <v>234</v>
      </c>
      <c r="C21" s="555"/>
      <c r="D21" s="273"/>
      <c r="E21" s="273"/>
      <c r="F21" s="273"/>
      <c r="G21" s="273"/>
      <c r="H21" s="273"/>
      <c r="I21" s="273"/>
      <c r="J21" s="273"/>
      <c r="K21" s="273"/>
      <c r="L21" s="273">
        <v>180500</v>
      </c>
      <c r="M21" s="273">
        <v>180500</v>
      </c>
      <c r="N21" s="273">
        <v>180500</v>
      </c>
      <c r="O21" s="459">
        <f t="shared" si="4"/>
        <v>541500</v>
      </c>
      <c r="P21" s="1054"/>
    </row>
    <row r="22" spans="1:16" ht="48.95" customHeight="1">
      <c r="A22" s="5"/>
      <c r="B22" s="583" t="s">
        <v>235</v>
      </c>
      <c r="C22" s="555"/>
      <c r="D22" s="273"/>
      <c r="E22" s="273"/>
      <c r="F22" s="273"/>
      <c r="G22" s="273"/>
      <c r="H22" s="273"/>
      <c r="I22" s="273"/>
      <c r="J22" s="273"/>
      <c r="K22" s="273"/>
      <c r="L22" s="273"/>
      <c r="M22" s="273"/>
      <c r="N22" s="273"/>
      <c r="O22" s="459">
        <f t="shared" si="4"/>
        <v>0</v>
      </c>
      <c r="P22" s="1054"/>
    </row>
    <row r="23" spans="1:16" ht="97.5" customHeight="1">
      <c r="A23" s="5"/>
      <c r="B23" s="582" t="s">
        <v>236</v>
      </c>
      <c r="C23" s="555"/>
      <c r="D23" s="273"/>
      <c r="E23" s="273"/>
      <c r="F23" s="273"/>
      <c r="G23" s="273"/>
      <c r="H23" s="273"/>
      <c r="I23" s="273"/>
      <c r="J23" s="273"/>
      <c r="K23" s="273"/>
      <c r="L23" s="273"/>
      <c r="M23" s="273"/>
      <c r="N23" s="273">
        <v>6000</v>
      </c>
      <c r="O23" s="459">
        <f t="shared" si="4"/>
        <v>6000</v>
      </c>
      <c r="P23" s="1054"/>
    </row>
    <row r="24" spans="1:16" ht="48.95" customHeight="1">
      <c r="A24" s="5"/>
      <c r="B24" s="582" t="s">
        <v>237</v>
      </c>
      <c r="C24" s="555">
        <f>SUM(C25:C26)</f>
        <v>0</v>
      </c>
      <c r="D24" s="273">
        <f t="shared" ref="D24:N24" si="8">SUM(D25:D26)</f>
        <v>0</v>
      </c>
      <c r="E24" s="273">
        <f t="shared" si="8"/>
        <v>0</v>
      </c>
      <c r="F24" s="273">
        <f t="shared" si="8"/>
        <v>0</v>
      </c>
      <c r="G24" s="273">
        <f t="shared" si="8"/>
        <v>0</v>
      </c>
      <c r="H24" s="273">
        <f t="shared" si="8"/>
        <v>0</v>
      </c>
      <c r="I24" s="273">
        <f t="shared" si="8"/>
        <v>0</v>
      </c>
      <c r="J24" s="273">
        <f t="shared" si="8"/>
        <v>0</v>
      </c>
      <c r="K24" s="273">
        <f t="shared" si="8"/>
        <v>0</v>
      </c>
      <c r="L24" s="273">
        <f t="shared" si="8"/>
        <v>684739</v>
      </c>
      <c r="M24" s="273">
        <f t="shared" si="8"/>
        <v>0</v>
      </c>
      <c r="N24" s="273">
        <f t="shared" si="8"/>
        <v>0</v>
      </c>
      <c r="O24" s="459">
        <f t="shared" si="4"/>
        <v>684739</v>
      </c>
      <c r="P24" s="280"/>
    </row>
    <row r="25" spans="1:16" ht="48.95" customHeight="1">
      <c r="A25" s="5"/>
      <c r="B25" s="583" t="s">
        <v>238</v>
      </c>
      <c r="C25" s="555"/>
      <c r="D25" s="273"/>
      <c r="E25" s="273"/>
      <c r="F25" s="273"/>
      <c r="G25" s="273"/>
      <c r="H25" s="273"/>
      <c r="I25" s="273"/>
      <c r="J25" s="273"/>
      <c r="K25" s="273"/>
      <c r="L25" s="273">
        <v>299900</v>
      </c>
      <c r="M25" s="273"/>
      <c r="N25" s="273"/>
      <c r="O25" s="459">
        <f t="shared" si="4"/>
        <v>299900</v>
      </c>
      <c r="P25" s="280" t="s">
        <v>280</v>
      </c>
    </row>
    <row r="26" spans="1:16" ht="48.95" customHeight="1">
      <c r="A26" s="5"/>
      <c r="B26" s="583" t="s">
        <v>239</v>
      </c>
      <c r="C26" s="555"/>
      <c r="D26" s="273"/>
      <c r="E26" s="273"/>
      <c r="F26" s="273"/>
      <c r="G26" s="273"/>
      <c r="H26" s="273"/>
      <c r="I26" s="273"/>
      <c r="J26" s="273"/>
      <c r="K26" s="273"/>
      <c r="L26" s="273">
        <v>384839</v>
      </c>
      <c r="M26" s="273"/>
      <c r="N26" s="273"/>
      <c r="O26" s="459">
        <f t="shared" si="4"/>
        <v>384839</v>
      </c>
      <c r="P26" s="280" t="s">
        <v>267</v>
      </c>
    </row>
    <row r="27" spans="1:16" ht="69.75" customHeight="1">
      <c r="A27" s="5"/>
      <c r="B27" s="582" t="s">
        <v>240</v>
      </c>
      <c r="C27" s="555"/>
      <c r="D27" s="273"/>
      <c r="E27" s="273"/>
      <c r="F27" s="273"/>
      <c r="G27" s="273"/>
      <c r="H27" s="273"/>
      <c r="I27" s="273"/>
      <c r="J27" s="273"/>
      <c r="K27" s="273"/>
      <c r="L27" s="273"/>
      <c r="M27" s="273"/>
      <c r="N27" s="273"/>
      <c r="O27" s="459">
        <f t="shared" si="4"/>
        <v>0</v>
      </c>
      <c r="P27" s="280"/>
    </row>
    <row r="28" spans="1:16" ht="78.75" customHeight="1">
      <c r="A28" s="5"/>
      <c r="B28" s="582" t="s">
        <v>241</v>
      </c>
      <c r="C28" s="555"/>
      <c r="D28" s="273"/>
      <c r="E28" s="273"/>
      <c r="F28" s="273"/>
      <c r="G28" s="273"/>
      <c r="H28" s="273"/>
      <c r="I28" s="273"/>
      <c r="J28" s="273"/>
      <c r="K28" s="273"/>
      <c r="L28" s="273"/>
      <c r="M28" s="273"/>
      <c r="N28" s="273"/>
      <c r="O28" s="459">
        <f t="shared" si="4"/>
        <v>0</v>
      </c>
      <c r="P28" s="280"/>
    </row>
    <row r="29" spans="1:16" ht="48.95" customHeight="1">
      <c r="A29" s="5"/>
      <c r="B29" s="584" t="s">
        <v>242</v>
      </c>
      <c r="C29" s="555">
        <f>SUM(C30:C31)</f>
        <v>0</v>
      </c>
      <c r="D29" s="273">
        <f t="shared" ref="D29:N29" si="9">SUM(D30:D31)</f>
        <v>0</v>
      </c>
      <c r="E29" s="273">
        <f t="shared" si="9"/>
        <v>0</v>
      </c>
      <c r="F29" s="273">
        <f t="shared" si="9"/>
        <v>0</v>
      </c>
      <c r="G29" s="273">
        <f t="shared" si="9"/>
        <v>0</v>
      </c>
      <c r="H29" s="273">
        <f t="shared" si="9"/>
        <v>0</v>
      </c>
      <c r="I29" s="273">
        <f t="shared" si="9"/>
        <v>0</v>
      </c>
      <c r="J29" s="273">
        <f t="shared" si="9"/>
        <v>0</v>
      </c>
      <c r="K29" s="273">
        <f t="shared" si="9"/>
        <v>0</v>
      </c>
      <c r="L29" s="273">
        <f t="shared" si="9"/>
        <v>0</v>
      </c>
      <c r="M29" s="273">
        <f t="shared" si="9"/>
        <v>0</v>
      </c>
      <c r="N29" s="273">
        <f t="shared" si="9"/>
        <v>0</v>
      </c>
      <c r="O29" s="459">
        <f t="shared" si="4"/>
        <v>0</v>
      </c>
      <c r="P29" s="1054" t="s">
        <v>281</v>
      </c>
    </row>
    <row r="30" spans="1:16" ht="48.95" customHeight="1">
      <c r="A30" s="5"/>
      <c r="B30" s="583" t="s">
        <v>243</v>
      </c>
      <c r="C30" s="555"/>
      <c r="D30" s="273"/>
      <c r="E30" s="273"/>
      <c r="F30" s="273"/>
      <c r="G30" s="273"/>
      <c r="H30" s="273"/>
      <c r="I30" s="273"/>
      <c r="J30" s="273"/>
      <c r="K30" s="273"/>
      <c r="L30" s="273"/>
      <c r="M30" s="273"/>
      <c r="N30" s="273"/>
      <c r="O30" s="459">
        <f t="shared" si="4"/>
        <v>0</v>
      </c>
      <c r="P30" s="1054"/>
    </row>
    <row r="31" spans="1:16" ht="48.95" customHeight="1">
      <c r="A31" s="5"/>
      <c r="B31" s="583" t="s">
        <v>244</v>
      </c>
      <c r="C31" s="555"/>
      <c r="D31" s="273"/>
      <c r="E31" s="273"/>
      <c r="F31" s="273"/>
      <c r="G31" s="273"/>
      <c r="H31" s="273"/>
      <c r="I31" s="273"/>
      <c r="J31" s="273"/>
      <c r="K31" s="273"/>
      <c r="L31" s="273"/>
      <c r="M31" s="273"/>
      <c r="N31" s="273"/>
      <c r="O31" s="459">
        <f t="shared" si="4"/>
        <v>0</v>
      </c>
      <c r="P31" s="1054"/>
    </row>
    <row r="32" spans="1:16" ht="48.95" customHeight="1">
      <c r="A32" s="5"/>
      <c r="B32" s="584" t="s">
        <v>245</v>
      </c>
      <c r="C32" s="555">
        <f>SUM(C33:C34)</f>
        <v>0</v>
      </c>
      <c r="D32" s="273">
        <f t="shared" ref="D32:N32" si="10">SUM(D33:D34)</f>
        <v>0</v>
      </c>
      <c r="E32" s="273">
        <f t="shared" si="10"/>
        <v>0</v>
      </c>
      <c r="F32" s="273">
        <f t="shared" si="10"/>
        <v>0</v>
      </c>
      <c r="G32" s="273">
        <f t="shared" si="10"/>
        <v>0</v>
      </c>
      <c r="H32" s="273">
        <f t="shared" si="10"/>
        <v>0</v>
      </c>
      <c r="I32" s="273">
        <f t="shared" si="10"/>
        <v>0</v>
      </c>
      <c r="J32" s="273">
        <f t="shared" si="10"/>
        <v>0</v>
      </c>
      <c r="K32" s="273">
        <f t="shared" si="10"/>
        <v>0</v>
      </c>
      <c r="L32" s="273">
        <f t="shared" si="10"/>
        <v>0</v>
      </c>
      <c r="M32" s="273">
        <f t="shared" si="10"/>
        <v>0</v>
      </c>
      <c r="N32" s="273">
        <f t="shared" si="10"/>
        <v>0</v>
      </c>
      <c r="O32" s="459">
        <f t="shared" si="4"/>
        <v>0</v>
      </c>
      <c r="P32" s="280" t="s">
        <v>268</v>
      </c>
    </row>
    <row r="33" spans="1:16" ht="48.95" customHeight="1">
      <c r="A33" s="5"/>
      <c r="B33" s="583" t="s">
        <v>246</v>
      </c>
      <c r="C33" s="555"/>
      <c r="D33" s="273"/>
      <c r="E33" s="273"/>
      <c r="F33" s="273"/>
      <c r="G33" s="273"/>
      <c r="H33" s="273"/>
      <c r="I33" s="273"/>
      <c r="J33" s="273"/>
      <c r="K33" s="273"/>
      <c r="L33" s="273"/>
      <c r="M33" s="273"/>
      <c r="N33" s="273"/>
      <c r="O33" s="459">
        <f t="shared" si="4"/>
        <v>0</v>
      </c>
      <c r="P33" s="280"/>
    </row>
    <row r="34" spans="1:16" ht="48.95" customHeight="1">
      <c r="A34" s="5"/>
      <c r="B34" s="583" t="s">
        <v>247</v>
      </c>
      <c r="C34" s="555"/>
      <c r="D34" s="273"/>
      <c r="E34" s="273"/>
      <c r="F34" s="273"/>
      <c r="G34" s="273"/>
      <c r="H34" s="273"/>
      <c r="I34" s="273"/>
      <c r="J34" s="273"/>
      <c r="K34" s="273"/>
      <c r="L34" s="273"/>
      <c r="M34" s="273"/>
      <c r="N34" s="273"/>
      <c r="O34" s="459">
        <f t="shared" si="4"/>
        <v>0</v>
      </c>
      <c r="P34" s="280"/>
    </row>
    <row r="35" spans="1:16" ht="123.75" customHeight="1">
      <c r="A35" s="5"/>
      <c r="B35" s="582" t="s">
        <v>248</v>
      </c>
      <c r="C35" s="555"/>
      <c r="D35" s="273"/>
      <c r="E35" s="273"/>
      <c r="F35" s="273"/>
      <c r="G35" s="273"/>
      <c r="H35" s="273"/>
      <c r="I35" s="273"/>
      <c r="J35" s="273"/>
      <c r="K35" s="273"/>
      <c r="L35" s="273">
        <v>11283</v>
      </c>
      <c r="M35" s="273"/>
      <c r="N35" s="273"/>
      <c r="O35" s="459">
        <f t="shared" si="4"/>
        <v>11283</v>
      </c>
      <c r="P35" s="280" t="s">
        <v>271</v>
      </c>
    </row>
    <row r="36" spans="1:16" ht="69" customHeight="1">
      <c r="A36" s="5"/>
      <c r="B36" s="582" t="s">
        <v>249</v>
      </c>
      <c r="C36" s="555"/>
      <c r="D36" s="273"/>
      <c r="E36" s="273"/>
      <c r="F36" s="273"/>
      <c r="G36" s="273"/>
      <c r="H36" s="273"/>
      <c r="I36" s="273"/>
      <c r="J36" s="273"/>
      <c r="K36" s="273"/>
      <c r="L36" s="273"/>
      <c r="M36" s="273"/>
      <c r="N36" s="273"/>
      <c r="O36" s="459">
        <f t="shared" si="4"/>
        <v>0</v>
      </c>
      <c r="P36" s="280" t="s">
        <v>269</v>
      </c>
    </row>
    <row r="37" spans="1:16" ht="82.5" customHeight="1">
      <c r="A37" s="5"/>
      <c r="B37" s="582" t="s">
        <v>250</v>
      </c>
      <c r="C37" s="555"/>
      <c r="D37" s="273"/>
      <c r="E37" s="273"/>
      <c r="F37" s="273"/>
      <c r="G37" s="273"/>
      <c r="H37" s="273"/>
      <c r="I37" s="273"/>
      <c r="J37" s="273"/>
      <c r="K37" s="273"/>
      <c r="L37" s="273"/>
      <c r="M37" s="273"/>
      <c r="N37" s="273"/>
      <c r="O37" s="459">
        <f t="shared" si="4"/>
        <v>0</v>
      </c>
      <c r="P37" s="280" t="s">
        <v>270</v>
      </c>
    </row>
    <row r="38" spans="1:16" ht="62.25" customHeight="1">
      <c r="A38" s="5"/>
      <c r="B38" s="582" t="s">
        <v>251</v>
      </c>
      <c r="C38" s="555"/>
      <c r="D38" s="273"/>
      <c r="E38" s="273"/>
      <c r="F38" s="273"/>
      <c r="G38" s="273"/>
      <c r="H38" s="273"/>
      <c r="I38" s="273"/>
      <c r="J38" s="273"/>
      <c r="K38" s="273"/>
      <c r="L38" s="273">
        <v>179373</v>
      </c>
      <c r="M38" s="273">
        <v>179372</v>
      </c>
      <c r="N38" s="273"/>
      <c r="O38" s="459">
        <f t="shared" si="4"/>
        <v>358745</v>
      </c>
      <c r="P38" s="280" t="s">
        <v>272</v>
      </c>
    </row>
    <row r="39" spans="1:16" ht="67.5" customHeight="1">
      <c r="A39" s="5"/>
      <c r="B39" s="582" t="s">
        <v>252</v>
      </c>
      <c r="C39" s="555">
        <f>SUM(C40:C43)</f>
        <v>0</v>
      </c>
      <c r="D39" s="273">
        <f t="shared" ref="D39:N39" si="11">SUM(D40:D43)</f>
        <v>0</v>
      </c>
      <c r="E39" s="273">
        <f t="shared" si="11"/>
        <v>0</v>
      </c>
      <c r="F39" s="273">
        <f t="shared" si="11"/>
        <v>0</v>
      </c>
      <c r="G39" s="273">
        <f t="shared" si="11"/>
        <v>0</v>
      </c>
      <c r="H39" s="273">
        <f t="shared" si="11"/>
        <v>0</v>
      </c>
      <c r="I39" s="273">
        <f t="shared" si="11"/>
        <v>0</v>
      </c>
      <c r="J39" s="273">
        <f t="shared" si="11"/>
        <v>0</v>
      </c>
      <c r="K39" s="273">
        <f t="shared" si="11"/>
        <v>0</v>
      </c>
      <c r="L39" s="273">
        <f t="shared" si="11"/>
        <v>7000</v>
      </c>
      <c r="M39" s="273">
        <f t="shared" si="11"/>
        <v>7000</v>
      </c>
      <c r="N39" s="273">
        <f t="shared" si="11"/>
        <v>7000</v>
      </c>
      <c r="O39" s="459">
        <f t="shared" si="4"/>
        <v>21000</v>
      </c>
      <c r="P39" s="280"/>
    </row>
    <row r="40" spans="1:16" ht="48.95" customHeight="1">
      <c r="A40" s="5"/>
      <c r="B40" s="583" t="s">
        <v>253</v>
      </c>
      <c r="C40" s="555"/>
      <c r="D40" s="273"/>
      <c r="E40" s="273"/>
      <c r="F40" s="273"/>
      <c r="G40" s="273"/>
      <c r="H40" s="273"/>
      <c r="I40" s="273"/>
      <c r="J40" s="273"/>
      <c r="K40" s="273"/>
      <c r="L40" s="273"/>
      <c r="M40" s="273"/>
      <c r="N40" s="273"/>
      <c r="O40" s="459">
        <f t="shared" si="4"/>
        <v>0</v>
      </c>
      <c r="P40" s="280" t="s">
        <v>273</v>
      </c>
    </row>
    <row r="41" spans="1:16" ht="48.95" customHeight="1">
      <c r="A41" s="5"/>
      <c r="B41" s="583" t="s">
        <v>254</v>
      </c>
      <c r="C41" s="555"/>
      <c r="D41" s="273"/>
      <c r="E41" s="273"/>
      <c r="F41" s="273"/>
      <c r="G41" s="273"/>
      <c r="H41" s="273"/>
      <c r="I41" s="273"/>
      <c r="J41" s="273"/>
      <c r="K41" s="273"/>
      <c r="L41" s="273"/>
      <c r="M41" s="273"/>
      <c r="N41" s="273"/>
      <c r="O41" s="459">
        <f t="shared" si="4"/>
        <v>0</v>
      </c>
      <c r="P41" s="280" t="s">
        <v>274</v>
      </c>
    </row>
    <row r="42" spans="1:16" ht="48.95" customHeight="1">
      <c r="A42" s="5"/>
      <c r="B42" s="583" t="s">
        <v>255</v>
      </c>
      <c r="C42" s="555"/>
      <c r="D42" s="273"/>
      <c r="E42" s="273"/>
      <c r="F42" s="273"/>
      <c r="G42" s="273"/>
      <c r="H42" s="273"/>
      <c r="I42" s="273"/>
      <c r="J42" s="273"/>
      <c r="K42" s="273"/>
      <c r="L42" s="273">
        <v>7000</v>
      </c>
      <c r="M42" s="273">
        <v>7000</v>
      </c>
      <c r="N42" s="273">
        <v>7000</v>
      </c>
      <c r="O42" s="459">
        <f t="shared" si="4"/>
        <v>21000</v>
      </c>
      <c r="P42" s="280" t="s">
        <v>275</v>
      </c>
    </row>
    <row r="43" spans="1:16" ht="48.95" customHeight="1">
      <c r="A43" s="5"/>
      <c r="B43" s="583" t="s">
        <v>256</v>
      </c>
      <c r="C43" s="555"/>
      <c r="D43" s="273"/>
      <c r="E43" s="273"/>
      <c r="F43" s="273"/>
      <c r="G43" s="273"/>
      <c r="H43" s="273"/>
      <c r="I43" s="273"/>
      <c r="J43" s="273"/>
      <c r="K43" s="273"/>
      <c r="L43" s="273"/>
      <c r="M43" s="273"/>
      <c r="N43" s="273"/>
      <c r="O43" s="459">
        <f t="shared" si="4"/>
        <v>0</v>
      </c>
      <c r="P43" s="280" t="s">
        <v>276</v>
      </c>
    </row>
    <row r="44" spans="1:16" ht="48.95" customHeight="1" thickBot="1">
      <c r="A44" s="5"/>
      <c r="B44" s="582" t="s">
        <v>574</v>
      </c>
      <c r="C44" s="555"/>
      <c r="D44" s="273"/>
      <c r="E44" s="273"/>
      <c r="F44" s="273"/>
      <c r="G44" s="273"/>
      <c r="H44" s="273"/>
      <c r="I44" s="273"/>
      <c r="J44" s="273"/>
      <c r="K44" s="273"/>
      <c r="L44" s="273"/>
      <c r="M44" s="273"/>
      <c r="N44" s="273"/>
      <c r="O44" s="459">
        <f t="shared" si="4"/>
        <v>0</v>
      </c>
      <c r="P44" s="470"/>
    </row>
    <row r="45" spans="1:16" ht="27" customHeight="1" thickBot="1">
      <c r="A45" s="5"/>
      <c r="B45" s="524" t="s">
        <v>578</v>
      </c>
      <c r="C45" s="575">
        <f>SUM(C46:C67)</f>
        <v>0</v>
      </c>
      <c r="D45" s="285">
        <f>SUM(D46:D67)</f>
        <v>0</v>
      </c>
      <c r="E45" s="285">
        <f t="shared" ref="E45:N45" si="12">SUM(E46:E67)</f>
        <v>0</v>
      </c>
      <c r="F45" s="285">
        <f>SUM(F46:F67)</f>
        <v>0</v>
      </c>
      <c r="G45" s="285">
        <f t="shared" si="12"/>
        <v>0</v>
      </c>
      <c r="H45" s="285">
        <f>SUM(H46:H67)</f>
        <v>0</v>
      </c>
      <c r="I45" s="285">
        <f t="shared" si="12"/>
        <v>0</v>
      </c>
      <c r="J45" s="285">
        <f t="shared" si="12"/>
        <v>0</v>
      </c>
      <c r="K45" s="285">
        <f t="shared" si="12"/>
        <v>0</v>
      </c>
      <c r="L45" s="285">
        <f t="shared" si="12"/>
        <v>130000</v>
      </c>
      <c r="M45" s="285">
        <f t="shared" si="12"/>
        <v>150000</v>
      </c>
      <c r="N45" s="285">
        <f t="shared" si="12"/>
        <v>130000</v>
      </c>
      <c r="O45" s="286">
        <f t="shared" si="4"/>
        <v>410000</v>
      </c>
      <c r="P45" s="965" t="s">
        <v>259</v>
      </c>
    </row>
    <row r="46" spans="1:16" ht="26.25" customHeight="1">
      <c r="A46" s="5"/>
      <c r="B46" s="460" t="s">
        <v>568</v>
      </c>
      <c r="C46" s="577"/>
      <c r="D46" s="283"/>
      <c r="E46" s="283"/>
      <c r="F46" s="283"/>
      <c r="G46" s="283"/>
      <c r="H46" s="283"/>
      <c r="I46" s="283"/>
      <c r="J46" s="283"/>
      <c r="K46" s="283"/>
      <c r="L46" s="283"/>
      <c r="M46" s="283"/>
      <c r="N46" s="283"/>
      <c r="O46" s="458">
        <f t="shared" si="4"/>
        <v>0</v>
      </c>
      <c r="P46" s="966"/>
    </row>
    <row r="47" spans="1:16" ht="22.5" customHeight="1">
      <c r="A47" s="5"/>
      <c r="B47" s="461" t="s">
        <v>575</v>
      </c>
      <c r="C47" s="577"/>
      <c r="D47" s="283"/>
      <c r="E47" s="283"/>
      <c r="F47" s="283"/>
      <c r="G47" s="283"/>
      <c r="H47" s="283"/>
      <c r="I47" s="283"/>
      <c r="J47" s="283"/>
      <c r="K47" s="283"/>
      <c r="L47" s="283"/>
      <c r="M47" s="283"/>
      <c r="N47" s="283"/>
      <c r="O47" s="459">
        <f t="shared" si="4"/>
        <v>0</v>
      </c>
      <c r="P47" s="966"/>
    </row>
    <row r="48" spans="1:16" ht="35.25" customHeight="1">
      <c r="A48" s="5"/>
      <c r="B48" s="461" t="s">
        <v>576</v>
      </c>
      <c r="C48" s="577"/>
      <c r="D48" s="283"/>
      <c r="E48" s="283"/>
      <c r="F48" s="283"/>
      <c r="G48" s="283"/>
      <c r="H48" s="283"/>
      <c r="I48" s="283"/>
      <c r="J48" s="283"/>
      <c r="K48" s="283"/>
      <c r="L48" s="283"/>
      <c r="M48" s="283"/>
      <c r="N48" s="283"/>
      <c r="O48" s="459">
        <f t="shared" si="4"/>
        <v>0</v>
      </c>
      <c r="P48" s="966"/>
    </row>
    <row r="49" spans="1:16" ht="36" customHeight="1">
      <c r="A49" s="5"/>
      <c r="B49" s="461" t="s">
        <v>577</v>
      </c>
      <c r="C49" s="577"/>
      <c r="D49" s="283"/>
      <c r="E49" s="283"/>
      <c r="F49" s="283"/>
      <c r="G49" s="283"/>
      <c r="H49" s="283"/>
      <c r="I49" s="283"/>
      <c r="J49" s="283"/>
      <c r="K49" s="283"/>
      <c r="L49" s="283"/>
      <c r="M49" s="283"/>
      <c r="N49" s="283"/>
      <c r="O49" s="459">
        <f t="shared" si="4"/>
        <v>0</v>
      </c>
      <c r="P49" s="966"/>
    </row>
    <row r="50" spans="1:16" ht="35.25" customHeight="1">
      <c r="A50" s="5"/>
      <c r="B50" s="461" t="s">
        <v>569</v>
      </c>
      <c r="C50" s="577"/>
      <c r="D50" s="283"/>
      <c r="E50" s="283"/>
      <c r="F50" s="283"/>
      <c r="G50" s="283"/>
      <c r="H50" s="283"/>
      <c r="I50" s="283"/>
      <c r="J50" s="283"/>
      <c r="K50" s="283"/>
      <c r="L50" s="283">
        <v>80000</v>
      </c>
      <c r="M50" s="283">
        <v>80000</v>
      </c>
      <c r="N50" s="283">
        <v>80000</v>
      </c>
      <c r="O50" s="459">
        <f t="shared" si="4"/>
        <v>240000</v>
      </c>
      <c r="P50" s="966"/>
    </row>
    <row r="51" spans="1:16" ht="22.5" customHeight="1">
      <c r="A51" s="5"/>
      <c r="B51" s="461" t="s">
        <v>572</v>
      </c>
      <c r="C51" s="577"/>
      <c r="D51" s="283"/>
      <c r="E51" s="283"/>
      <c r="F51" s="283"/>
      <c r="G51" s="283"/>
      <c r="H51" s="283"/>
      <c r="I51" s="283"/>
      <c r="J51" s="283"/>
      <c r="K51" s="283"/>
      <c r="L51" s="283"/>
      <c r="M51" s="283"/>
      <c r="N51" s="283"/>
      <c r="O51" s="459">
        <f t="shared" si="4"/>
        <v>0</v>
      </c>
      <c r="P51" s="966"/>
    </row>
    <row r="52" spans="1:16" ht="22.5" customHeight="1">
      <c r="A52" s="5"/>
      <c r="B52" s="461" t="s">
        <v>570</v>
      </c>
      <c r="C52" s="577"/>
      <c r="D52" s="283"/>
      <c r="E52" s="283"/>
      <c r="F52" s="283"/>
      <c r="G52" s="283"/>
      <c r="H52" s="283"/>
      <c r="I52" s="283"/>
      <c r="J52" s="283"/>
      <c r="K52" s="283"/>
      <c r="L52" s="283"/>
      <c r="M52" s="283"/>
      <c r="N52" s="283"/>
      <c r="O52" s="459">
        <f t="shared" si="4"/>
        <v>0</v>
      </c>
      <c r="P52" s="966"/>
    </row>
    <row r="53" spans="1:16" ht="37.5" customHeight="1">
      <c r="A53" s="5"/>
      <c r="B53" s="461" t="s">
        <v>413</v>
      </c>
      <c r="C53" s="577"/>
      <c r="D53" s="283"/>
      <c r="E53" s="283"/>
      <c r="F53" s="283"/>
      <c r="G53" s="283"/>
      <c r="H53" s="283"/>
      <c r="I53" s="283"/>
      <c r="J53" s="283"/>
      <c r="K53" s="283"/>
      <c r="L53" s="283"/>
      <c r="M53" s="283"/>
      <c r="N53" s="283"/>
      <c r="O53" s="459">
        <f t="shared" si="4"/>
        <v>0</v>
      </c>
      <c r="P53" s="966"/>
    </row>
    <row r="54" spans="1:16" ht="50.25" customHeight="1">
      <c r="A54" s="5"/>
      <c r="B54" s="461" t="s">
        <v>573</v>
      </c>
      <c r="C54" s="577"/>
      <c r="D54" s="283"/>
      <c r="E54" s="283"/>
      <c r="F54" s="283"/>
      <c r="G54" s="283"/>
      <c r="H54" s="283"/>
      <c r="I54" s="283"/>
      <c r="J54" s="283"/>
      <c r="K54" s="283"/>
      <c r="L54" s="283"/>
      <c r="M54" s="283"/>
      <c r="N54" s="283"/>
      <c r="O54" s="459">
        <f t="shared" si="4"/>
        <v>0</v>
      </c>
      <c r="P54" s="966"/>
    </row>
    <row r="55" spans="1:16" ht="37.5" customHeight="1">
      <c r="A55" s="5"/>
      <c r="B55" s="461" t="s">
        <v>414</v>
      </c>
      <c r="C55" s="577"/>
      <c r="D55" s="283"/>
      <c r="E55" s="283"/>
      <c r="F55" s="283"/>
      <c r="G55" s="283"/>
      <c r="H55" s="283"/>
      <c r="I55" s="283"/>
      <c r="J55" s="283"/>
      <c r="K55" s="283"/>
      <c r="L55" s="283"/>
      <c r="M55" s="283"/>
      <c r="N55" s="283"/>
      <c r="O55" s="459">
        <f t="shared" si="4"/>
        <v>0</v>
      </c>
      <c r="P55" s="966"/>
    </row>
    <row r="56" spans="1:16" ht="38.25" customHeight="1">
      <c r="A56" s="5"/>
      <c r="B56" s="461" t="s">
        <v>415</v>
      </c>
      <c r="C56" s="577"/>
      <c r="D56" s="283"/>
      <c r="E56" s="283"/>
      <c r="F56" s="283"/>
      <c r="G56" s="283"/>
      <c r="H56" s="283"/>
      <c r="I56" s="283"/>
      <c r="J56" s="283"/>
      <c r="K56" s="283"/>
      <c r="L56" s="283"/>
      <c r="M56" s="283">
        <v>20000</v>
      </c>
      <c r="N56" s="283"/>
      <c r="O56" s="459">
        <f t="shared" si="4"/>
        <v>20000</v>
      </c>
      <c r="P56" s="966"/>
    </row>
    <row r="57" spans="1:16" ht="38.25" customHeight="1">
      <c r="A57" s="5"/>
      <c r="B57" s="461" t="s">
        <v>189</v>
      </c>
      <c r="C57" s="577"/>
      <c r="D57" s="283"/>
      <c r="E57" s="283"/>
      <c r="F57" s="283"/>
      <c r="G57" s="283"/>
      <c r="H57" s="283"/>
      <c r="I57" s="283"/>
      <c r="J57" s="283"/>
      <c r="K57" s="283"/>
      <c r="L57" s="283"/>
      <c r="M57" s="283"/>
      <c r="N57" s="283"/>
      <c r="O57" s="459">
        <f t="shared" si="4"/>
        <v>0</v>
      </c>
      <c r="P57" s="966"/>
    </row>
    <row r="58" spans="1:16" ht="39" customHeight="1">
      <c r="A58" s="5"/>
      <c r="B58" s="461" t="s">
        <v>143</v>
      </c>
      <c r="C58" s="577"/>
      <c r="D58" s="283"/>
      <c r="E58" s="283"/>
      <c r="F58" s="283"/>
      <c r="G58" s="283"/>
      <c r="H58" s="283"/>
      <c r="I58" s="283"/>
      <c r="J58" s="283"/>
      <c r="K58" s="283"/>
      <c r="L58" s="283">
        <v>50000</v>
      </c>
      <c r="M58" s="283">
        <v>50000</v>
      </c>
      <c r="N58" s="283">
        <v>50000</v>
      </c>
      <c r="O58" s="459">
        <f t="shared" si="4"/>
        <v>150000</v>
      </c>
      <c r="P58" s="966"/>
    </row>
    <row r="59" spans="1:16" ht="22.5" customHeight="1">
      <c r="A59" s="5"/>
      <c r="B59" s="461" t="s">
        <v>565</v>
      </c>
      <c r="C59" s="577"/>
      <c r="D59" s="283"/>
      <c r="E59" s="283"/>
      <c r="F59" s="283"/>
      <c r="G59" s="283"/>
      <c r="H59" s="283"/>
      <c r="I59" s="283"/>
      <c r="J59" s="283"/>
      <c r="K59" s="283"/>
      <c r="L59" s="283"/>
      <c r="M59" s="283"/>
      <c r="N59" s="283"/>
      <c r="O59" s="459">
        <f t="shared" si="4"/>
        <v>0</v>
      </c>
      <c r="P59" s="966"/>
    </row>
    <row r="60" spans="1:16" ht="46.5" customHeight="1">
      <c r="A60" s="5"/>
      <c r="B60" s="461" t="s">
        <v>566</v>
      </c>
      <c r="C60" s="577"/>
      <c r="D60" s="283"/>
      <c r="E60" s="283"/>
      <c r="F60" s="283"/>
      <c r="G60" s="283"/>
      <c r="H60" s="283"/>
      <c r="I60" s="283"/>
      <c r="J60" s="283"/>
      <c r="K60" s="283"/>
      <c r="L60" s="283"/>
      <c r="M60" s="283"/>
      <c r="N60" s="283"/>
      <c r="O60" s="459">
        <f t="shared" si="4"/>
        <v>0</v>
      </c>
      <c r="P60" s="966"/>
    </row>
    <row r="61" spans="1:16" ht="22.5" customHeight="1">
      <c r="A61" s="5"/>
      <c r="B61" s="461" t="s">
        <v>567</v>
      </c>
      <c r="C61" s="577"/>
      <c r="D61" s="283"/>
      <c r="E61" s="283"/>
      <c r="F61" s="283"/>
      <c r="G61" s="283"/>
      <c r="H61" s="283"/>
      <c r="I61" s="283"/>
      <c r="J61" s="283"/>
      <c r="K61" s="283"/>
      <c r="L61" s="283"/>
      <c r="M61" s="283"/>
      <c r="N61" s="283"/>
      <c r="O61" s="459">
        <f t="shared" si="4"/>
        <v>0</v>
      </c>
      <c r="P61" s="966"/>
    </row>
    <row r="62" spans="1:16" ht="32.25" customHeight="1">
      <c r="A62" s="5"/>
      <c r="B62" s="462" t="s">
        <v>188</v>
      </c>
      <c r="C62" s="577"/>
      <c r="D62" s="283"/>
      <c r="E62" s="283"/>
      <c r="F62" s="283"/>
      <c r="G62" s="283"/>
      <c r="H62" s="283"/>
      <c r="I62" s="283"/>
      <c r="J62" s="283"/>
      <c r="K62" s="283"/>
      <c r="L62" s="283"/>
      <c r="M62" s="283"/>
      <c r="N62" s="283"/>
      <c r="O62" s="459">
        <f t="shared" si="4"/>
        <v>0</v>
      </c>
      <c r="P62" s="280"/>
    </row>
    <row r="63" spans="1:16" ht="22.5" customHeight="1">
      <c r="A63" s="5"/>
      <c r="B63" s="567"/>
      <c r="C63" s="555"/>
      <c r="D63" s="273"/>
      <c r="E63" s="273"/>
      <c r="F63" s="273"/>
      <c r="G63" s="273"/>
      <c r="H63" s="273"/>
      <c r="I63" s="273"/>
      <c r="J63" s="273"/>
      <c r="K63" s="273"/>
      <c r="L63" s="273"/>
      <c r="M63" s="273"/>
      <c r="N63" s="273"/>
      <c r="O63" s="459">
        <f t="shared" si="4"/>
        <v>0</v>
      </c>
      <c r="P63" s="280"/>
    </row>
    <row r="64" spans="1:16" ht="27" customHeight="1">
      <c r="A64" s="5"/>
      <c r="B64" s="567"/>
      <c r="C64" s="555"/>
      <c r="D64" s="273"/>
      <c r="E64" s="273"/>
      <c r="F64" s="273"/>
      <c r="G64" s="273"/>
      <c r="H64" s="273"/>
      <c r="I64" s="273"/>
      <c r="J64" s="273"/>
      <c r="K64" s="273"/>
      <c r="L64" s="273"/>
      <c r="M64" s="273"/>
      <c r="N64" s="273"/>
      <c r="O64" s="459">
        <f t="shared" si="4"/>
        <v>0</v>
      </c>
      <c r="P64" s="280"/>
    </row>
    <row r="65" spans="1:16" ht="23.25" customHeight="1">
      <c r="A65" s="5"/>
      <c r="B65" s="567"/>
      <c r="C65" s="555"/>
      <c r="D65" s="273"/>
      <c r="E65" s="273"/>
      <c r="F65" s="273"/>
      <c r="G65" s="273"/>
      <c r="H65" s="273"/>
      <c r="I65" s="273"/>
      <c r="J65" s="273"/>
      <c r="K65" s="273"/>
      <c r="L65" s="273"/>
      <c r="M65" s="273"/>
      <c r="N65" s="273"/>
      <c r="O65" s="459">
        <f t="shared" si="4"/>
        <v>0</v>
      </c>
      <c r="P65" s="280"/>
    </row>
    <row r="66" spans="1:16" ht="27" customHeight="1">
      <c r="A66" s="5"/>
      <c r="B66" s="567"/>
      <c r="C66" s="555"/>
      <c r="D66" s="273"/>
      <c r="E66" s="273"/>
      <c r="F66" s="273"/>
      <c r="G66" s="273"/>
      <c r="H66" s="273"/>
      <c r="I66" s="273"/>
      <c r="J66" s="273"/>
      <c r="K66" s="273"/>
      <c r="L66" s="273"/>
      <c r="M66" s="273"/>
      <c r="N66" s="273"/>
      <c r="O66" s="459">
        <f t="shared" si="4"/>
        <v>0</v>
      </c>
      <c r="P66" s="280"/>
    </row>
    <row r="67" spans="1:16" ht="39" customHeight="1" thickBot="1">
      <c r="A67" s="5"/>
      <c r="B67" s="568" t="s">
        <v>574</v>
      </c>
      <c r="C67" s="576"/>
      <c r="D67" s="277"/>
      <c r="E67" s="277"/>
      <c r="F67" s="277"/>
      <c r="G67" s="277"/>
      <c r="H67" s="277"/>
      <c r="I67" s="277"/>
      <c r="J67" s="277"/>
      <c r="K67" s="277"/>
      <c r="L67" s="277"/>
      <c r="M67" s="277"/>
      <c r="N67" s="277"/>
      <c r="O67" s="589">
        <f>SUM(C67:N67)</f>
        <v>0</v>
      </c>
      <c r="P67" s="1048" t="s">
        <v>313</v>
      </c>
    </row>
    <row r="68" spans="1:16" ht="48.75" customHeight="1" thickBot="1">
      <c r="A68" s="5"/>
      <c r="B68" s="564" t="s">
        <v>579</v>
      </c>
      <c r="C68" s="575">
        <f>SUM(C15,C45)</f>
        <v>0</v>
      </c>
      <c r="D68" s="285">
        <f t="shared" ref="D68:N68" si="13">SUM(D15,D45)</f>
        <v>0</v>
      </c>
      <c r="E68" s="285">
        <f t="shared" si="13"/>
        <v>0</v>
      </c>
      <c r="F68" s="285">
        <f>SUM(F15,F45)</f>
        <v>0</v>
      </c>
      <c r="G68" s="285">
        <f>SUM(G15,G45)</f>
        <v>0</v>
      </c>
      <c r="H68" s="285">
        <f t="shared" si="13"/>
        <v>0</v>
      </c>
      <c r="I68" s="285">
        <f t="shared" si="13"/>
        <v>0</v>
      </c>
      <c r="J68" s="285">
        <f t="shared" si="13"/>
        <v>0</v>
      </c>
      <c r="K68" s="285">
        <f t="shared" si="13"/>
        <v>0</v>
      </c>
      <c r="L68" s="285">
        <f t="shared" si="13"/>
        <v>1192895</v>
      </c>
      <c r="M68" s="285">
        <f t="shared" si="13"/>
        <v>516872</v>
      </c>
      <c r="N68" s="285">
        <f t="shared" si="13"/>
        <v>323500</v>
      </c>
      <c r="O68" s="286">
        <f t="shared" si="4"/>
        <v>2033267</v>
      </c>
      <c r="P68" s="1048"/>
    </row>
    <row r="69" spans="1:16" ht="57.75" customHeight="1">
      <c r="A69" s="5"/>
      <c r="B69" s="569" t="s">
        <v>580</v>
      </c>
      <c r="C69" s="578">
        <f>C67+C44-C11</f>
        <v>0</v>
      </c>
      <c r="D69" s="290">
        <f t="shared" ref="D69:N69" si="14">D67+D44-D11</f>
        <v>0</v>
      </c>
      <c r="E69" s="290">
        <f t="shared" si="14"/>
        <v>0</v>
      </c>
      <c r="F69" s="290">
        <f t="shared" si="14"/>
        <v>0</v>
      </c>
      <c r="G69" s="290">
        <f t="shared" si="14"/>
        <v>0</v>
      </c>
      <c r="H69" s="290">
        <f t="shared" si="14"/>
        <v>0</v>
      </c>
      <c r="I69" s="290">
        <f t="shared" si="14"/>
        <v>0</v>
      </c>
      <c r="J69" s="290">
        <f t="shared" si="14"/>
        <v>0</v>
      </c>
      <c r="K69" s="290">
        <f t="shared" si="14"/>
        <v>0</v>
      </c>
      <c r="L69" s="290">
        <f t="shared" si="14"/>
        <v>0</v>
      </c>
      <c r="M69" s="290">
        <f t="shared" si="14"/>
        <v>0</v>
      </c>
      <c r="N69" s="290">
        <f t="shared" si="14"/>
        <v>0</v>
      </c>
      <c r="O69" s="284">
        <f t="shared" si="4"/>
        <v>0</v>
      </c>
      <c r="P69" s="1052" t="s">
        <v>317</v>
      </c>
    </row>
    <row r="70" spans="1:16" ht="40.5" customHeight="1" thickBot="1">
      <c r="A70" s="5"/>
      <c r="B70" s="570" t="s">
        <v>581</v>
      </c>
      <c r="C70" s="555">
        <f>SUM(C6:C10)-SUM(C17,C20,C23,C24,C27,C28,C29,C32,C35,C36,C37,C38,C39)-SUM(C46:C66)</f>
        <v>0</v>
      </c>
      <c r="D70" s="273">
        <f t="shared" ref="D70:N70" si="15">SUM(D6:D10)-SUM(D17,D20,D23,D24,D27,D28,D29,D32,D35,D36,D37,D38,D39)-SUM(D46:D66)</f>
        <v>0</v>
      </c>
      <c r="E70" s="273">
        <f t="shared" si="15"/>
        <v>0</v>
      </c>
      <c r="F70" s="273">
        <f t="shared" si="15"/>
        <v>0</v>
      </c>
      <c r="G70" s="273">
        <f t="shared" si="15"/>
        <v>0</v>
      </c>
      <c r="H70" s="273">
        <f t="shared" si="15"/>
        <v>0</v>
      </c>
      <c r="I70" s="273">
        <f t="shared" si="15"/>
        <v>0</v>
      </c>
      <c r="J70" s="273">
        <f t="shared" si="15"/>
        <v>0</v>
      </c>
      <c r="K70" s="273">
        <f t="shared" si="15"/>
        <v>0</v>
      </c>
      <c r="L70" s="273">
        <f t="shared" si="15"/>
        <v>940438</v>
      </c>
      <c r="M70" s="273">
        <f t="shared" si="15"/>
        <v>-66872</v>
      </c>
      <c r="N70" s="273">
        <f t="shared" si="15"/>
        <v>276500</v>
      </c>
      <c r="O70" s="276">
        <f t="shared" si="4"/>
        <v>1150066</v>
      </c>
      <c r="P70" s="1053"/>
    </row>
    <row r="71" spans="1:16" ht="45" customHeight="1" thickBot="1">
      <c r="A71" s="5"/>
      <c r="B71" s="561" t="s">
        <v>582</v>
      </c>
      <c r="C71" s="576">
        <f>C5+C12-C68+C69</f>
        <v>0</v>
      </c>
      <c r="D71" s="277">
        <f>D5+D12-D68+D69</f>
        <v>0</v>
      </c>
      <c r="E71" s="277">
        <f t="shared" ref="E71:N71" si="16">E5+E12-E68+E69</f>
        <v>0</v>
      </c>
      <c r="F71" s="277">
        <f t="shared" si="16"/>
        <v>0</v>
      </c>
      <c r="G71" s="277">
        <f t="shared" si="16"/>
        <v>0</v>
      </c>
      <c r="H71" s="277">
        <f t="shared" si="16"/>
        <v>0</v>
      </c>
      <c r="I71" s="277">
        <f t="shared" si="16"/>
        <v>0</v>
      </c>
      <c r="J71" s="277">
        <f t="shared" si="16"/>
        <v>0</v>
      </c>
      <c r="K71" s="277">
        <f t="shared" si="16"/>
        <v>0</v>
      </c>
      <c r="L71" s="277">
        <f t="shared" si="16"/>
        <v>940438</v>
      </c>
      <c r="M71" s="277">
        <f t="shared" si="16"/>
        <v>873566</v>
      </c>
      <c r="N71" s="277">
        <f t="shared" si="16"/>
        <v>1150066</v>
      </c>
      <c r="O71" s="289">
        <f>N71</f>
        <v>1150066</v>
      </c>
      <c r="P71" s="287" t="s">
        <v>316</v>
      </c>
    </row>
    <row r="72" spans="1:16" ht="15">
      <c r="B72" s="422"/>
      <c r="C72" s="423"/>
      <c r="D72" s="423"/>
      <c r="E72" s="423"/>
      <c r="F72" s="423"/>
      <c r="G72" s="424"/>
      <c r="H72" s="424"/>
      <c r="I72" s="424"/>
      <c r="J72" s="424"/>
      <c r="K72" s="424"/>
      <c r="L72" s="424"/>
      <c r="M72" s="424"/>
      <c r="N72" s="424"/>
      <c r="O72" s="425"/>
    </row>
    <row r="73" spans="1:16" ht="168" customHeight="1">
      <c r="B73" s="1051" t="s">
        <v>222</v>
      </c>
      <c r="C73" s="1051"/>
      <c r="D73" s="1051"/>
      <c r="E73" s="1051"/>
      <c r="F73" s="1051"/>
      <c r="G73" s="466"/>
      <c r="H73" s="466"/>
      <c r="I73" s="466"/>
      <c r="J73" s="466"/>
      <c r="K73" s="466"/>
      <c r="L73" s="466"/>
      <c r="M73" s="466"/>
      <c r="N73" s="466"/>
      <c r="O73" s="466"/>
    </row>
    <row r="74" spans="1:16" ht="39" customHeight="1">
      <c r="B74" s="426"/>
      <c r="C74" s="426"/>
      <c r="D74" s="426"/>
      <c r="E74" s="426"/>
      <c r="F74" s="426"/>
      <c r="G74" s="429"/>
      <c r="H74" s="430"/>
      <c r="I74" s="430"/>
      <c r="J74" s="430"/>
      <c r="K74" s="430"/>
      <c r="L74" s="431"/>
      <c r="M74" s="430"/>
      <c r="N74" s="430"/>
      <c r="O74" s="431"/>
    </row>
    <row r="75" spans="1:16" ht="20.25">
      <c r="B75" s="1049" t="s">
        <v>220</v>
      </c>
      <c r="C75" s="1049"/>
      <c r="D75" s="1049"/>
      <c r="E75" s="1049"/>
      <c r="F75" s="1049"/>
      <c r="G75" s="429"/>
      <c r="H75" s="429"/>
      <c r="I75" s="429"/>
      <c r="J75" s="429"/>
      <c r="K75" s="429"/>
      <c r="L75" s="429"/>
      <c r="M75" s="429"/>
      <c r="N75" s="429"/>
      <c r="O75" s="429"/>
    </row>
    <row r="76" spans="1:16" ht="25.5" customHeight="1">
      <c r="B76" s="1049" t="s">
        <v>221</v>
      </c>
      <c r="C76" s="1049"/>
      <c r="D76" s="1049"/>
      <c r="E76" s="1049"/>
      <c r="F76" s="1049"/>
      <c r="G76" s="429"/>
      <c r="H76" s="429"/>
      <c r="I76" s="429"/>
      <c r="J76" s="429"/>
      <c r="K76" s="429"/>
      <c r="L76" s="429"/>
      <c r="M76" s="429"/>
      <c r="N76" s="429"/>
      <c r="O76" s="429"/>
    </row>
    <row r="77" spans="1:16" ht="13.5" customHeight="1">
      <c r="B77" s="427"/>
      <c r="C77" s="426"/>
      <c r="D77" s="426"/>
      <c r="E77" s="426"/>
      <c r="F77" s="426"/>
      <c r="G77" s="427"/>
      <c r="H77" s="427"/>
      <c r="I77" s="427"/>
      <c r="J77" s="427"/>
      <c r="K77" s="427"/>
      <c r="L77" s="427"/>
      <c r="M77" s="427"/>
      <c r="N77" s="427"/>
      <c r="O77" s="428"/>
    </row>
    <row r="78" spans="1:16" ht="33" customHeight="1">
      <c r="B78" s="1050" t="s">
        <v>183</v>
      </c>
      <c r="C78" s="1050"/>
      <c r="D78" s="1050"/>
      <c r="E78" s="1050"/>
      <c r="F78" s="1050"/>
      <c r="G78" s="429"/>
      <c r="H78" s="429"/>
      <c r="I78" s="429"/>
      <c r="J78" s="429"/>
      <c r="K78" s="429"/>
      <c r="L78" s="429"/>
      <c r="M78" s="429"/>
      <c r="N78" s="429"/>
      <c r="O78" s="429"/>
    </row>
    <row r="79" spans="1:16" ht="33.75" customHeight="1">
      <c r="B79" s="429"/>
      <c r="C79" s="426"/>
      <c r="D79" s="426"/>
      <c r="E79" s="426"/>
      <c r="F79" s="426"/>
      <c r="G79" s="429"/>
      <c r="H79" s="430"/>
      <c r="I79" s="430"/>
      <c r="J79" s="430"/>
      <c r="K79" s="430"/>
      <c r="L79" s="431"/>
      <c r="M79" s="430"/>
      <c r="N79" s="430"/>
      <c r="O79" s="431"/>
    </row>
    <row r="80" spans="1:16" ht="20.25">
      <c r="B80" s="429"/>
      <c r="C80" s="426"/>
      <c r="D80" s="426"/>
      <c r="E80" s="426"/>
      <c r="F80" s="426"/>
      <c r="G80" s="429"/>
      <c r="H80" s="430"/>
      <c r="I80" s="430"/>
      <c r="J80" s="430"/>
      <c r="K80" s="430"/>
      <c r="L80" s="431"/>
      <c r="M80" s="430"/>
      <c r="N80" s="430"/>
      <c r="O80" s="431"/>
    </row>
    <row r="81" spans="2:15" ht="20.25">
      <c r="B81" s="1049" t="s">
        <v>220</v>
      </c>
      <c r="C81" s="1049"/>
      <c r="D81" s="1049"/>
      <c r="E81" s="1049"/>
      <c r="F81" s="1049"/>
      <c r="G81" s="429"/>
      <c r="H81" s="429"/>
      <c r="I81" s="429"/>
      <c r="J81" s="429"/>
      <c r="K81" s="429"/>
      <c r="L81" s="429"/>
      <c r="M81" s="429"/>
      <c r="N81" s="429"/>
      <c r="O81" s="429"/>
    </row>
    <row r="82" spans="2:15">
      <c r="J82" s="12"/>
    </row>
  </sheetData>
  <sheetProtection formatCells="0" formatRows="0"/>
  <mergeCells count="13">
    <mergeCell ref="P45:P61"/>
    <mergeCell ref="P29:P31"/>
    <mergeCell ref="P3:P4"/>
    <mergeCell ref="C13:O13"/>
    <mergeCell ref="P5:P17"/>
    <mergeCell ref="P20:P23"/>
    <mergeCell ref="P67:P68"/>
    <mergeCell ref="B76:F76"/>
    <mergeCell ref="B78:F78"/>
    <mergeCell ref="B81:F81"/>
    <mergeCell ref="B73:F73"/>
    <mergeCell ref="B75:F75"/>
    <mergeCell ref="P69:P70"/>
  </mergeCells>
  <phoneticPr fontId="80" type="noConversion"/>
  <dataValidations count="1">
    <dataValidation type="whole" allowBlank="1" showInputMessage="1" showErrorMessage="1" sqref="H14:N14 O5:O12 H45:N45 I26:I27 O14:O71 H68:N68 H25 H6:N10" xr:uid="{00000000-0002-0000-0C00-000000000000}">
      <formula1>0</formula1>
      <formula2>100000000</formula2>
    </dataValidation>
  </dataValidations>
  <printOptions horizontalCentered="1"/>
  <pageMargins left="0.23622047244094491" right="0.23622047244094491" top="0.74803149606299213" bottom="0.74803149606299213" header="0.31496062992125984" footer="0.31496062992125984"/>
  <pageSetup paperSize="9" scale="35"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44" max="16383" man="1"/>
  </rowBreaks>
  <ignoredErrors>
    <ignoredError sqref="E12" formulaRange="1"/>
  </ignoredErrors>
  <drawing r:id="rId2"/>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P82"/>
  <sheetViews>
    <sheetView view="pageBreakPreview" zoomScale="60" zoomScaleNormal="60" workbookViewId="0">
      <pane xSplit="2" ySplit="4" topLeftCell="C41" activePane="bottomRight" state="frozen"/>
      <selection activeCell="B2" sqref="B2:G2"/>
      <selection pane="topRight" activeCell="B2" sqref="B2:G2"/>
      <selection pane="bottomLeft" activeCell="B2" sqref="B2:G2"/>
      <selection pane="bottomRight" activeCell="B42" sqref="B42"/>
    </sheetView>
  </sheetViews>
  <sheetFormatPr defaultRowHeight="14.25"/>
  <cols>
    <col min="1" max="1" width="2" style="12" customWidth="1"/>
    <col min="2" max="2" width="41.5703125" style="12" customWidth="1"/>
    <col min="3" max="6" width="14.7109375" style="14" customWidth="1"/>
    <col min="7" max="14" width="14.7109375" style="15" customWidth="1"/>
    <col min="15" max="15" width="16.5703125" style="16" customWidth="1"/>
    <col min="16" max="16" width="123.5703125" style="12" customWidth="1"/>
    <col min="17" max="16384" width="9.140625" style="12"/>
  </cols>
  <sheetData>
    <row r="1" spans="1:16" ht="36.75" customHeight="1" thickBot="1">
      <c r="A1" s="5"/>
      <c r="B1" s="295" t="s">
        <v>262</v>
      </c>
      <c r="C1" s="271"/>
      <c r="D1" s="271"/>
      <c r="E1" s="271"/>
      <c r="F1" s="271"/>
      <c r="G1" s="271"/>
      <c r="H1" s="271"/>
      <c r="I1" s="271"/>
      <c r="J1" s="271"/>
      <c r="K1" s="271"/>
      <c r="L1" s="271"/>
      <c r="M1" s="271"/>
      <c r="N1" s="271"/>
      <c r="O1" s="272"/>
      <c r="P1" s="120" t="s">
        <v>629</v>
      </c>
    </row>
    <row r="2" spans="1:16" ht="20.25" customHeight="1" thickBot="1">
      <c r="A2" s="5"/>
      <c r="B2" s="560" t="s">
        <v>148</v>
      </c>
      <c r="C2" s="571">
        <v>1</v>
      </c>
      <c r="D2" s="300">
        <v>2</v>
      </c>
      <c r="E2" s="300">
        <v>3</v>
      </c>
      <c r="F2" s="300">
        <v>4</v>
      </c>
      <c r="G2" s="301">
        <v>5</v>
      </c>
      <c r="H2" s="301">
        <v>6</v>
      </c>
      <c r="I2" s="301">
        <v>7</v>
      </c>
      <c r="J2" s="301">
        <v>8</v>
      </c>
      <c r="K2" s="301">
        <v>9</v>
      </c>
      <c r="L2" s="301">
        <v>10</v>
      </c>
      <c r="M2" s="301">
        <v>11</v>
      </c>
      <c r="N2" s="301">
        <v>12</v>
      </c>
      <c r="O2" s="302" t="s">
        <v>529</v>
      </c>
      <c r="P2" s="119" t="s">
        <v>710</v>
      </c>
    </row>
    <row r="3" spans="1:16" ht="24.75" customHeight="1" thickBot="1">
      <c r="A3" s="5"/>
      <c r="B3" s="288" t="s">
        <v>315</v>
      </c>
      <c r="C3" s="572" t="s">
        <v>548</v>
      </c>
      <c r="D3" s="303" t="s">
        <v>549</v>
      </c>
      <c r="E3" s="303" t="s">
        <v>550</v>
      </c>
      <c r="F3" s="303" t="s">
        <v>551</v>
      </c>
      <c r="G3" s="303" t="s">
        <v>552</v>
      </c>
      <c r="H3" s="303" t="s">
        <v>553</v>
      </c>
      <c r="I3" s="303" t="s">
        <v>554</v>
      </c>
      <c r="J3" s="303" t="s">
        <v>636</v>
      </c>
      <c r="K3" s="303" t="s">
        <v>314</v>
      </c>
      <c r="L3" s="303" t="s">
        <v>637</v>
      </c>
      <c r="M3" s="303" t="s">
        <v>638</v>
      </c>
      <c r="N3" s="303" t="s">
        <v>639</v>
      </c>
      <c r="O3" s="304" t="s">
        <v>653</v>
      </c>
      <c r="P3" s="965" t="s">
        <v>283</v>
      </c>
    </row>
    <row r="4" spans="1:16" ht="28.5" customHeight="1" thickBot="1">
      <c r="A4" s="5"/>
      <c r="B4" s="18" t="s">
        <v>555</v>
      </c>
      <c r="C4" s="18"/>
      <c r="D4" s="296"/>
      <c r="E4" s="296"/>
      <c r="F4" s="296"/>
      <c r="G4" s="297"/>
      <c r="H4" s="297"/>
      <c r="I4" s="297"/>
      <c r="J4" s="297"/>
      <c r="K4" s="297"/>
      <c r="L4" s="297"/>
      <c r="M4" s="297"/>
      <c r="N4" s="297"/>
      <c r="O4" s="298"/>
      <c r="P4" s="1055"/>
    </row>
    <row r="5" spans="1:16" ht="27.75" customHeight="1">
      <c r="A5" s="5"/>
      <c r="B5" s="562" t="s">
        <v>556</v>
      </c>
      <c r="C5" s="573">
        <f>'10.a-Cash-flow 1. év'!N71</f>
        <v>1150066</v>
      </c>
      <c r="D5" s="274">
        <f>C71</f>
        <v>1882566</v>
      </c>
      <c r="E5" s="274">
        <f t="shared" ref="E5:N5" si="0">D71</f>
        <v>1965066</v>
      </c>
      <c r="F5" s="274">
        <f t="shared" si="0"/>
        <v>2016283</v>
      </c>
      <c r="G5" s="274">
        <f t="shared" si="0"/>
        <v>2098783</v>
      </c>
      <c r="H5" s="274">
        <f t="shared" si="0"/>
        <v>2181283</v>
      </c>
      <c r="I5" s="274">
        <f t="shared" si="0"/>
        <v>2443783</v>
      </c>
      <c r="J5" s="274">
        <f t="shared" si="0"/>
        <v>2715000</v>
      </c>
      <c r="K5" s="274">
        <f t="shared" si="0"/>
        <v>2997500</v>
      </c>
      <c r="L5" s="274">
        <f t="shared" si="0"/>
        <v>4010000</v>
      </c>
      <c r="M5" s="274">
        <f t="shared" si="0"/>
        <v>4292500</v>
      </c>
      <c r="N5" s="274">
        <f t="shared" si="0"/>
        <v>4575000</v>
      </c>
      <c r="O5" s="513"/>
      <c r="P5" s="687" t="s">
        <v>258</v>
      </c>
    </row>
    <row r="6" spans="1:16" ht="27" customHeight="1">
      <c r="A6" s="5"/>
      <c r="B6" s="563" t="s">
        <v>557</v>
      </c>
      <c r="C6" s="555">
        <v>300000</v>
      </c>
      <c r="D6" s="273">
        <v>400000</v>
      </c>
      <c r="E6" s="273">
        <v>400000</v>
      </c>
      <c r="F6" s="273">
        <v>400000</v>
      </c>
      <c r="G6" s="273">
        <v>400000</v>
      </c>
      <c r="H6" s="273">
        <v>600000</v>
      </c>
      <c r="I6" s="273">
        <v>600000</v>
      </c>
      <c r="J6" s="273">
        <v>600000</v>
      </c>
      <c r="K6" s="273">
        <v>600000</v>
      </c>
      <c r="L6" s="273">
        <v>600000</v>
      </c>
      <c r="M6" s="273">
        <v>600000</v>
      </c>
      <c r="N6" s="273">
        <v>600000</v>
      </c>
      <c r="O6" s="276">
        <f>SUM(C6:N6)</f>
        <v>6100000</v>
      </c>
      <c r="P6" s="688"/>
    </row>
    <row r="7" spans="1:16" ht="32.25" customHeight="1">
      <c r="A7" s="5"/>
      <c r="B7" s="472" t="s">
        <v>558</v>
      </c>
      <c r="C7" s="555"/>
      <c r="D7" s="273"/>
      <c r="E7" s="273"/>
      <c r="F7" s="273"/>
      <c r="G7" s="273"/>
      <c r="H7" s="273"/>
      <c r="I7" s="273"/>
      <c r="J7" s="273"/>
      <c r="K7" s="279"/>
      <c r="L7" s="279"/>
      <c r="M7" s="279"/>
      <c r="N7" s="279"/>
      <c r="O7" s="276">
        <f t="shared" ref="O7:O12" si="1">SUM(C7:N7)</f>
        <v>0</v>
      </c>
      <c r="P7" s="688"/>
    </row>
    <row r="8" spans="1:16" ht="32.25" customHeight="1">
      <c r="A8" s="5"/>
      <c r="B8" s="472" t="s">
        <v>559</v>
      </c>
      <c r="C8" s="555"/>
      <c r="D8" s="273"/>
      <c r="E8" s="273"/>
      <c r="F8" s="273"/>
      <c r="G8" s="273"/>
      <c r="H8" s="273"/>
      <c r="I8" s="273"/>
      <c r="J8" s="273"/>
      <c r="K8" s="279"/>
      <c r="L8" s="279"/>
      <c r="M8" s="279"/>
      <c r="N8" s="279"/>
      <c r="O8" s="276">
        <f t="shared" si="1"/>
        <v>0</v>
      </c>
      <c r="P8" s="688"/>
    </row>
    <row r="9" spans="1:16" ht="32.25" customHeight="1">
      <c r="A9" s="5"/>
      <c r="B9" s="472" t="s">
        <v>560</v>
      </c>
      <c r="C9" s="555">
        <v>750000</v>
      </c>
      <c r="D9" s="273"/>
      <c r="E9" s="273"/>
      <c r="F9" s="273"/>
      <c r="G9" s="273"/>
      <c r="H9" s="273"/>
      <c r="I9" s="273"/>
      <c r="J9" s="273"/>
      <c r="K9" s="279">
        <v>750000</v>
      </c>
      <c r="L9" s="279"/>
      <c r="M9" s="279"/>
      <c r="N9" s="279"/>
      <c r="O9" s="276">
        <f t="shared" si="1"/>
        <v>1500000</v>
      </c>
      <c r="P9" s="688"/>
    </row>
    <row r="10" spans="1:16" ht="32.25" customHeight="1">
      <c r="A10" s="5"/>
      <c r="B10" s="472" t="s">
        <v>561</v>
      </c>
      <c r="C10" s="555"/>
      <c r="D10" s="273"/>
      <c r="E10" s="273"/>
      <c r="F10" s="273"/>
      <c r="G10" s="273"/>
      <c r="H10" s="273"/>
      <c r="I10" s="273"/>
      <c r="J10" s="273"/>
      <c r="K10" s="279"/>
      <c r="L10" s="279"/>
      <c r="M10" s="279"/>
      <c r="N10" s="279"/>
      <c r="O10" s="276">
        <f t="shared" si="1"/>
        <v>0</v>
      </c>
      <c r="P10" s="688"/>
    </row>
    <row r="11" spans="1:16" ht="32.25" customHeight="1" thickBot="1">
      <c r="A11" s="5"/>
      <c r="B11" s="563" t="s">
        <v>562</v>
      </c>
      <c r="C11" s="574"/>
      <c r="D11" s="281"/>
      <c r="E11" s="281"/>
      <c r="F11" s="281"/>
      <c r="G11" s="281"/>
      <c r="H11" s="281"/>
      <c r="I11" s="281"/>
      <c r="J11" s="281"/>
      <c r="K11" s="281"/>
      <c r="L11" s="281"/>
      <c r="M11" s="281"/>
      <c r="N11" s="281"/>
      <c r="O11" s="282">
        <f t="shared" si="1"/>
        <v>0</v>
      </c>
      <c r="P11" s="688"/>
    </row>
    <row r="12" spans="1:16" ht="32.25" customHeight="1" thickBot="1">
      <c r="A12" s="5"/>
      <c r="B12" s="564" t="s">
        <v>563</v>
      </c>
      <c r="C12" s="575">
        <f>SUM(C6:C11)</f>
        <v>1050000</v>
      </c>
      <c r="D12" s="285">
        <f t="shared" ref="D12:N12" si="2">SUM(D6:D11)</f>
        <v>400000</v>
      </c>
      <c r="E12" s="285">
        <f t="shared" si="2"/>
        <v>400000</v>
      </c>
      <c r="F12" s="285">
        <f t="shared" si="2"/>
        <v>400000</v>
      </c>
      <c r="G12" s="285">
        <f t="shared" si="2"/>
        <v>400000</v>
      </c>
      <c r="H12" s="285">
        <f t="shared" si="2"/>
        <v>600000</v>
      </c>
      <c r="I12" s="285">
        <f t="shared" si="2"/>
        <v>600000</v>
      </c>
      <c r="J12" s="285">
        <f t="shared" si="2"/>
        <v>600000</v>
      </c>
      <c r="K12" s="285">
        <f t="shared" si="2"/>
        <v>1350000</v>
      </c>
      <c r="L12" s="285">
        <f t="shared" si="2"/>
        <v>600000</v>
      </c>
      <c r="M12" s="285">
        <f t="shared" si="2"/>
        <v>600000</v>
      </c>
      <c r="N12" s="285">
        <f t="shared" si="2"/>
        <v>600000</v>
      </c>
      <c r="O12" s="286">
        <f t="shared" si="1"/>
        <v>7600000</v>
      </c>
      <c r="P12" s="688"/>
    </row>
    <row r="13" spans="1:16" ht="14.25" customHeight="1" thickBot="1">
      <c r="A13" s="5"/>
      <c r="B13" s="565"/>
      <c r="C13" s="1056"/>
      <c r="D13" s="1057"/>
      <c r="E13" s="1057"/>
      <c r="F13" s="1057"/>
      <c r="G13" s="1057"/>
      <c r="H13" s="1057"/>
      <c r="I13" s="1057"/>
      <c r="J13" s="1057"/>
      <c r="K13" s="1057"/>
      <c r="L13" s="1057"/>
      <c r="M13" s="1057"/>
      <c r="N13" s="1057"/>
      <c r="O13" s="1058"/>
      <c r="P13" s="688"/>
    </row>
    <row r="14" spans="1:16" ht="32.25" customHeight="1" thickBot="1">
      <c r="A14" s="5"/>
      <c r="B14" s="291" t="s">
        <v>564</v>
      </c>
      <c r="C14" s="291"/>
      <c r="D14" s="292"/>
      <c r="E14" s="292"/>
      <c r="F14" s="292"/>
      <c r="G14" s="293"/>
      <c r="H14" s="293"/>
      <c r="I14" s="293"/>
      <c r="J14" s="293"/>
      <c r="K14" s="293"/>
      <c r="L14" s="293"/>
      <c r="M14" s="293"/>
      <c r="N14" s="293"/>
      <c r="O14" s="294"/>
      <c r="P14" s="688" t="s">
        <v>416</v>
      </c>
    </row>
    <row r="15" spans="1:16" ht="32.25" customHeight="1">
      <c r="A15" s="5"/>
      <c r="B15" s="566" t="s">
        <v>230</v>
      </c>
      <c r="C15" s="573">
        <f>SUM(C17,C20,C23,C24,C27,C28,C29,C32,C35,C36,C37,C38,C39,C44)</f>
        <v>187500</v>
      </c>
      <c r="D15" s="274">
        <f t="shared" ref="D15:N15" si="3">SUM(D17,D20,D23,D24,D27,D28,D29,D32,D35,D36,D37,D38,D39,D44)</f>
        <v>187500</v>
      </c>
      <c r="E15" s="274">
        <f t="shared" si="3"/>
        <v>198783</v>
      </c>
      <c r="F15" s="274">
        <f t="shared" si="3"/>
        <v>187500</v>
      </c>
      <c r="G15" s="274">
        <f t="shared" si="3"/>
        <v>187500</v>
      </c>
      <c r="H15" s="274">
        <f t="shared" si="3"/>
        <v>187500</v>
      </c>
      <c r="I15" s="274">
        <f t="shared" si="3"/>
        <v>198783</v>
      </c>
      <c r="J15" s="274">
        <f t="shared" si="3"/>
        <v>187500</v>
      </c>
      <c r="K15" s="274">
        <f t="shared" si="3"/>
        <v>187500</v>
      </c>
      <c r="L15" s="274">
        <f t="shared" si="3"/>
        <v>0</v>
      </c>
      <c r="M15" s="274">
        <f t="shared" si="3"/>
        <v>0</v>
      </c>
      <c r="N15" s="274">
        <f t="shared" si="3"/>
        <v>0</v>
      </c>
      <c r="O15" s="275">
        <f t="shared" ref="O15:O70" si="4">SUM(C15:N15)</f>
        <v>1710066</v>
      </c>
      <c r="P15" s="688"/>
    </row>
    <row r="16" spans="1:16" ht="39" customHeight="1" thickBot="1">
      <c r="A16" s="5"/>
      <c r="B16" s="561" t="s">
        <v>257</v>
      </c>
      <c r="C16" s="576">
        <f>C15*0.9</f>
        <v>168750</v>
      </c>
      <c r="D16" s="277">
        <f t="shared" ref="D16:N16" si="5">D15*0.9</f>
        <v>168750</v>
      </c>
      <c r="E16" s="277">
        <f t="shared" si="5"/>
        <v>178904.7</v>
      </c>
      <c r="F16" s="277">
        <f t="shared" si="5"/>
        <v>168750</v>
      </c>
      <c r="G16" s="277">
        <f t="shared" si="5"/>
        <v>168750</v>
      </c>
      <c r="H16" s="277">
        <f t="shared" si="5"/>
        <v>168750</v>
      </c>
      <c r="I16" s="277">
        <f t="shared" si="5"/>
        <v>178904.7</v>
      </c>
      <c r="J16" s="277">
        <f t="shared" si="5"/>
        <v>168750</v>
      </c>
      <c r="K16" s="277">
        <f t="shared" si="5"/>
        <v>168750</v>
      </c>
      <c r="L16" s="277">
        <f t="shared" si="5"/>
        <v>0</v>
      </c>
      <c r="M16" s="277">
        <f t="shared" si="5"/>
        <v>0</v>
      </c>
      <c r="N16" s="277">
        <f t="shared" si="5"/>
        <v>0</v>
      </c>
      <c r="O16" s="278">
        <f t="shared" si="4"/>
        <v>1539059.4</v>
      </c>
      <c r="P16" s="688" t="s">
        <v>260</v>
      </c>
    </row>
    <row r="17" spans="1:16" ht="48.95" customHeight="1" thickBot="1">
      <c r="A17" s="5"/>
      <c r="B17" s="582" t="s">
        <v>231</v>
      </c>
      <c r="C17" s="577">
        <f>SUM(C18:C19)</f>
        <v>0</v>
      </c>
      <c r="D17" s="283">
        <f t="shared" ref="D17:N17" si="6">SUM(D18:D19)</f>
        <v>0</v>
      </c>
      <c r="E17" s="283">
        <f t="shared" si="6"/>
        <v>0</v>
      </c>
      <c r="F17" s="283">
        <f t="shared" si="6"/>
        <v>0</v>
      </c>
      <c r="G17" s="283">
        <f t="shared" si="6"/>
        <v>0</v>
      </c>
      <c r="H17" s="283">
        <f t="shared" si="6"/>
        <v>0</v>
      </c>
      <c r="I17" s="283">
        <f t="shared" si="6"/>
        <v>0</v>
      </c>
      <c r="J17" s="283">
        <f t="shared" si="6"/>
        <v>0</v>
      </c>
      <c r="K17" s="283">
        <f t="shared" si="6"/>
        <v>0</v>
      </c>
      <c r="L17" s="283">
        <f t="shared" si="6"/>
        <v>0</v>
      </c>
      <c r="M17" s="283">
        <f t="shared" si="6"/>
        <v>0</v>
      </c>
      <c r="N17" s="283">
        <f t="shared" si="6"/>
        <v>0</v>
      </c>
      <c r="O17" s="458">
        <f t="shared" si="4"/>
        <v>0</v>
      </c>
      <c r="P17" s="689"/>
    </row>
    <row r="18" spans="1:16" ht="48.95" customHeight="1">
      <c r="A18" s="5"/>
      <c r="B18" s="583" t="s">
        <v>232</v>
      </c>
      <c r="C18" s="555"/>
      <c r="D18" s="273"/>
      <c r="E18" s="273"/>
      <c r="F18" s="273"/>
      <c r="G18" s="273"/>
      <c r="H18" s="273"/>
      <c r="I18" s="273"/>
      <c r="J18" s="273"/>
      <c r="K18" s="273"/>
      <c r="L18" s="273"/>
      <c r="M18" s="273"/>
      <c r="N18" s="273"/>
      <c r="O18" s="459">
        <f t="shared" si="4"/>
        <v>0</v>
      </c>
      <c r="P18" s="280"/>
    </row>
    <row r="19" spans="1:16" ht="48.95" customHeight="1">
      <c r="A19" s="5"/>
      <c r="B19" s="583" t="s">
        <v>571</v>
      </c>
      <c r="C19" s="555"/>
      <c r="D19" s="273"/>
      <c r="E19" s="273"/>
      <c r="F19" s="273"/>
      <c r="G19" s="273"/>
      <c r="H19" s="273"/>
      <c r="I19" s="273"/>
      <c r="J19" s="273"/>
      <c r="K19" s="273"/>
      <c r="L19" s="273"/>
      <c r="M19" s="273"/>
      <c r="N19" s="273"/>
      <c r="O19" s="459">
        <f t="shared" si="4"/>
        <v>0</v>
      </c>
      <c r="P19" s="280"/>
    </row>
    <row r="20" spans="1:16" ht="69.75" customHeight="1">
      <c r="A20" s="5"/>
      <c r="B20" s="582" t="s">
        <v>233</v>
      </c>
      <c r="C20" s="555">
        <f>SUM(C21:C22)</f>
        <v>180500</v>
      </c>
      <c r="D20" s="273">
        <f t="shared" ref="D20:N20" si="7">SUM(D21:D22)</f>
        <v>180500</v>
      </c>
      <c r="E20" s="273">
        <f t="shared" si="7"/>
        <v>180500</v>
      </c>
      <c r="F20" s="273">
        <f t="shared" si="7"/>
        <v>180500</v>
      </c>
      <c r="G20" s="273">
        <f t="shared" si="7"/>
        <v>180500</v>
      </c>
      <c r="H20" s="273">
        <f t="shared" si="7"/>
        <v>180500</v>
      </c>
      <c r="I20" s="273">
        <f t="shared" si="7"/>
        <v>180500</v>
      </c>
      <c r="J20" s="273">
        <f t="shared" si="7"/>
        <v>180500</v>
      </c>
      <c r="K20" s="273">
        <f t="shared" si="7"/>
        <v>180500</v>
      </c>
      <c r="L20" s="273">
        <f t="shared" si="7"/>
        <v>0</v>
      </c>
      <c r="M20" s="273">
        <f t="shared" si="7"/>
        <v>0</v>
      </c>
      <c r="N20" s="273">
        <f t="shared" si="7"/>
        <v>0</v>
      </c>
      <c r="O20" s="459">
        <f t="shared" si="4"/>
        <v>1624500</v>
      </c>
      <c r="P20" s="1054"/>
    </row>
    <row r="21" spans="1:16" ht="48.95" customHeight="1">
      <c r="A21" s="5"/>
      <c r="B21" s="583" t="s">
        <v>234</v>
      </c>
      <c r="C21" s="555">
        <v>180500</v>
      </c>
      <c r="D21" s="555">
        <v>180500</v>
      </c>
      <c r="E21" s="555">
        <v>180500</v>
      </c>
      <c r="F21" s="555">
        <v>180500</v>
      </c>
      <c r="G21" s="555">
        <v>180500</v>
      </c>
      <c r="H21" s="555">
        <v>180500</v>
      </c>
      <c r="I21" s="555">
        <v>180500</v>
      </c>
      <c r="J21" s="555">
        <v>180500</v>
      </c>
      <c r="K21" s="555">
        <v>180500</v>
      </c>
      <c r="L21" s="273"/>
      <c r="M21" s="273"/>
      <c r="N21" s="273"/>
      <c r="O21" s="459">
        <f t="shared" si="4"/>
        <v>1624500</v>
      </c>
      <c r="P21" s="1054"/>
    </row>
    <row r="22" spans="1:16" ht="48.95" customHeight="1">
      <c r="A22" s="5"/>
      <c r="B22" s="583" t="s">
        <v>235</v>
      </c>
      <c r="C22" s="555"/>
      <c r="D22" s="273"/>
      <c r="E22" s="273"/>
      <c r="F22" s="273"/>
      <c r="G22" s="273"/>
      <c r="H22" s="273"/>
      <c r="I22" s="273"/>
      <c r="J22" s="273"/>
      <c r="K22" s="273"/>
      <c r="L22" s="273"/>
      <c r="M22" s="273"/>
      <c r="N22" s="273"/>
      <c r="O22" s="459">
        <f t="shared" si="4"/>
        <v>0</v>
      </c>
      <c r="P22" s="1054"/>
    </row>
    <row r="23" spans="1:16" ht="97.5" customHeight="1">
      <c r="A23" s="5"/>
      <c r="B23" s="582" t="s">
        <v>236</v>
      </c>
      <c r="C23" s="555"/>
      <c r="D23" s="273"/>
      <c r="E23" s="273"/>
      <c r="F23" s="273"/>
      <c r="G23" s="273"/>
      <c r="H23" s="273"/>
      <c r="I23" s="273"/>
      <c r="J23" s="273"/>
      <c r="K23" s="273"/>
      <c r="L23" s="273"/>
      <c r="M23" s="273"/>
      <c r="N23" s="273"/>
      <c r="O23" s="459">
        <f t="shared" si="4"/>
        <v>0</v>
      </c>
      <c r="P23" s="1054"/>
    </row>
    <row r="24" spans="1:16" ht="48.95" customHeight="1">
      <c r="A24" s="5"/>
      <c r="B24" s="582" t="s">
        <v>237</v>
      </c>
      <c r="C24" s="555">
        <f>SUM(C25:C26)</f>
        <v>0</v>
      </c>
      <c r="D24" s="273">
        <f t="shared" ref="D24:N24" si="8">SUM(D25:D26)</f>
        <v>0</v>
      </c>
      <c r="E24" s="273">
        <f t="shared" si="8"/>
        <v>0</v>
      </c>
      <c r="F24" s="273">
        <f t="shared" si="8"/>
        <v>0</v>
      </c>
      <c r="G24" s="273">
        <f t="shared" si="8"/>
        <v>0</v>
      </c>
      <c r="H24" s="273">
        <f t="shared" si="8"/>
        <v>0</v>
      </c>
      <c r="I24" s="273">
        <f t="shared" si="8"/>
        <v>0</v>
      </c>
      <c r="J24" s="273">
        <f t="shared" si="8"/>
        <v>0</v>
      </c>
      <c r="K24" s="273">
        <f t="shared" si="8"/>
        <v>0</v>
      </c>
      <c r="L24" s="273">
        <f t="shared" si="8"/>
        <v>0</v>
      </c>
      <c r="M24" s="273">
        <f t="shared" si="8"/>
        <v>0</v>
      </c>
      <c r="N24" s="273">
        <f t="shared" si="8"/>
        <v>0</v>
      </c>
      <c r="O24" s="459">
        <f t="shared" si="4"/>
        <v>0</v>
      </c>
      <c r="P24" s="280"/>
    </row>
    <row r="25" spans="1:16" ht="48.95" customHeight="1">
      <c r="A25" s="5"/>
      <c r="B25" s="583" t="s">
        <v>238</v>
      </c>
      <c r="C25" s="555"/>
      <c r="D25" s="273"/>
      <c r="E25" s="273"/>
      <c r="F25" s="273"/>
      <c r="G25" s="273"/>
      <c r="H25" s="273"/>
      <c r="I25" s="273"/>
      <c r="J25" s="273"/>
      <c r="K25" s="273"/>
      <c r="L25" s="273"/>
      <c r="M25" s="273"/>
      <c r="N25" s="273"/>
      <c r="O25" s="459">
        <f t="shared" si="4"/>
        <v>0</v>
      </c>
      <c r="P25" s="280"/>
    </row>
    <row r="26" spans="1:16" ht="48.95" customHeight="1">
      <c r="A26" s="5"/>
      <c r="B26" s="583" t="s">
        <v>239</v>
      </c>
      <c r="C26" s="555"/>
      <c r="D26" s="273"/>
      <c r="E26" s="273"/>
      <c r="F26" s="273"/>
      <c r="G26" s="273"/>
      <c r="H26" s="273"/>
      <c r="I26" s="273"/>
      <c r="J26" s="273"/>
      <c r="K26" s="273"/>
      <c r="L26" s="273"/>
      <c r="M26" s="273"/>
      <c r="N26" s="273"/>
      <c r="O26" s="459">
        <f t="shared" si="4"/>
        <v>0</v>
      </c>
      <c r="P26" s="280"/>
    </row>
    <row r="27" spans="1:16" ht="69.75" customHeight="1">
      <c r="A27" s="5"/>
      <c r="B27" s="582" t="s">
        <v>240</v>
      </c>
      <c r="C27" s="555"/>
      <c r="D27" s="273"/>
      <c r="E27" s="273"/>
      <c r="F27" s="273"/>
      <c r="G27" s="273"/>
      <c r="H27" s="273"/>
      <c r="I27" s="273"/>
      <c r="J27" s="273"/>
      <c r="K27" s="273"/>
      <c r="L27" s="273"/>
      <c r="M27" s="273"/>
      <c r="N27" s="273"/>
      <c r="O27" s="459">
        <f t="shared" si="4"/>
        <v>0</v>
      </c>
      <c r="P27" s="280"/>
    </row>
    <row r="28" spans="1:16" ht="78.75" customHeight="1">
      <c r="A28" s="5"/>
      <c r="B28" s="582" t="s">
        <v>241</v>
      </c>
      <c r="C28" s="555"/>
      <c r="D28" s="273"/>
      <c r="E28" s="273"/>
      <c r="F28" s="273"/>
      <c r="G28" s="273"/>
      <c r="H28" s="273"/>
      <c r="I28" s="273"/>
      <c r="J28" s="273"/>
      <c r="K28" s="273"/>
      <c r="L28" s="273"/>
      <c r="M28" s="273"/>
      <c r="N28" s="273"/>
      <c r="O28" s="459">
        <f t="shared" si="4"/>
        <v>0</v>
      </c>
      <c r="P28" s="280"/>
    </row>
    <row r="29" spans="1:16" ht="48.95" customHeight="1">
      <c r="A29" s="5"/>
      <c r="B29" s="584" t="s">
        <v>242</v>
      </c>
      <c r="C29" s="555">
        <f>SUM(C30:C31)</f>
        <v>0</v>
      </c>
      <c r="D29" s="273">
        <f t="shared" ref="D29:N29" si="9">SUM(D30:D31)</f>
        <v>0</v>
      </c>
      <c r="E29" s="273">
        <f t="shared" si="9"/>
        <v>0</v>
      </c>
      <c r="F29" s="273">
        <f t="shared" si="9"/>
        <v>0</v>
      </c>
      <c r="G29" s="273">
        <f t="shared" si="9"/>
        <v>0</v>
      </c>
      <c r="H29" s="273">
        <f t="shared" si="9"/>
        <v>0</v>
      </c>
      <c r="I29" s="273">
        <f t="shared" si="9"/>
        <v>0</v>
      </c>
      <c r="J29" s="273">
        <f t="shared" si="9"/>
        <v>0</v>
      </c>
      <c r="K29" s="273">
        <f t="shared" si="9"/>
        <v>0</v>
      </c>
      <c r="L29" s="273">
        <f t="shared" si="9"/>
        <v>0</v>
      </c>
      <c r="M29" s="273">
        <f t="shared" si="9"/>
        <v>0</v>
      </c>
      <c r="N29" s="273">
        <f t="shared" si="9"/>
        <v>0</v>
      </c>
      <c r="O29" s="459">
        <f t="shared" si="4"/>
        <v>0</v>
      </c>
      <c r="P29" s="1054"/>
    </row>
    <row r="30" spans="1:16" ht="48.95" customHeight="1">
      <c r="A30" s="5"/>
      <c r="B30" s="583" t="s">
        <v>243</v>
      </c>
      <c r="C30" s="555"/>
      <c r="D30" s="273"/>
      <c r="E30" s="273"/>
      <c r="F30" s="273"/>
      <c r="G30" s="273"/>
      <c r="H30" s="273"/>
      <c r="I30" s="273"/>
      <c r="J30" s="273"/>
      <c r="K30" s="273"/>
      <c r="L30" s="273"/>
      <c r="M30" s="273"/>
      <c r="N30" s="273"/>
      <c r="O30" s="459">
        <f t="shared" si="4"/>
        <v>0</v>
      </c>
      <c r="P30" s="1054"/>
    </row>
    <row r="31" spans="1:16" ht="48.95" customHeight="1">
      <c r="A31" s="5"/>
      <c r="B31" s="583" t="s">
        <v>244</v>
      </c>
      <c r="C31" s="555"/>
      <c r="D31" s="273"/>
      <c r="E31" s="273"/>
      <c r="F31" s="273"/>
      <c r="G31" s="273"/>
      <c r="H31" s="273"/>
      <c r="I31" s="273"/>
      <c r="J31" s="273"/>
      <c r="K31" s="273"/>
      <c r="L31" s="273"/>
      <c r="M31" s="273"/>
      <c r="N31" s="273"/>
      <c r="O31" s="459">
        <f t="shared" si="4"/>
        <v>0</v>
      </c>
      <c r="P31" s="1054"/>
    </row>
    <row r="32" spans="1:16" ht="48.95" customHeight="1">
      <c r="A32" s="5"/>
      <c r="B32" s="584" t="s">
        <v>245</v>
      </c>
      <c r="C32" s="555">
        <f>SUM(C33:C34)</f>
        <v>0</v>
      </c>
      <c r="D32" s="273">
        <f t="shared" ref="D32:N32" si="10">SUM(D33:D34)</f>
        <v>0</v>
      </c>
      <c r="E32" s="273">
        <f t="shared" si="10"/>
        <v>0</v>
      </c>
      <c r="F32" s="273">
        <f t="shared" si="10"/>
        <v>0</v>
      </c>
      <c r="G32" s="273">
        <f t="shared" si="10"/>
        <v>0</v>
      </c>
      <c r="H32" s="273">
        <f t="shared" si="10"/>
        <v>0</v>
      </c>
      <c r="I32" s="273">
        <f t="shared" si="10"/>
        <v>0</v>
      </c>
      <c r="J32" s="273">
        <f t="shared" si="10"/>
        <v>0</v>
      </c>
      <c r="K32" s="273">
        <f t="shared" si="10"/>
        <v>0</v>
      </c>
      <c r="L32" s="273">
        <f t="shared" si="10"/>
        <v>0</v>
      </c>
      <c r="M32" s="273">
        <f t="shared" si="10"/>
        <v>0</v>
      </c>
      <c r="N32" s="273">
        <f t="shared" si="10"/>
        <v>0</v>
      </c>
      <c r="O32" s="459">
        <f t="shared" si="4"/>
        <v>0</v>
      </c>
      <c r="P32" s="280"/>
    </row>
    <row r="33" spans="1:16" ht="48.95" customHeight="1">
      <c r="A33" s="5"/>
      <c r="B33" s="583" t="s">
        <v>246</v>
      </c>
      <c r="C33" s="555"/>
      <c r="D33" s="273"/>
      <c r="E33" s="273"/>
      <c r="F33" s="273"/>
      <c r="G33" s="273"/>
      <c r="H33" s="273"/>
      <c r="I33" s="273"/>
      <c r="J33" s="273"/>
      <c r="K33" s="273"/>
      <c r="L33" s="273"/>
      <c r="M33" s="273"/>
      <c r="N33" s="273"/>
      <c r="O33" s="459">
        <f t="shared" si="4"/>
        <v>0</v>
      </c>
      <c r="P33" s="280"/>
    </row>
    <row r="34" spans="1:16" ht="48.95" customHeight="1">
      <c r="A34" s="5"/>
      <c r="B34" s="583" t="s">
        <v>247</v>
      </c>
      <c r="C34" s="555"/>
      <c r="D34" s="273"/>
      <c r="E34" s="273"/>
      <c r="F34" s="273"/>
      <c r="G34" s="273"/>
      <c r="H34" s="273"/>
      <c r="I34" s="273"/>
      <c r="J34" s="273"/>
      <c r="K34" s="273"/>
      <c r="L34" s="273"/>
      <c r="M34" s="273"/>
      <c r="N34" s="273"/>
      <c r="O34" s="459">
        <f t="shared" si="4"/>
        <v>0</v>
      </c>
      <c r="P34" s="280"/>
    </row>
    <row r="35" spans="1:16" ht="81" customHeight="1">
      <c r="A35" s="5"/>
      <c r="B35" s="582" t="s">
        <v>248</v>
      </c>
      <c r="C35" s="555"/>
      <c r="D35" s="273"/>
      <c r="E35" s="273">
        <v>11283</v>
      </c>
      <c r="F35" s="273"/>
      <c r="G35" s="273"/>
      <c r="H35" s="273"/>
      <c r="I35" s="273">
        <v>11283</v>
      </c>
      <c r="J35" s="273"/>
      <c r="K35" s="273"/>
      <c r="L35" s="273"/>
      <c r="M35" s="273"/>
      <c r="N35" s="273"/>
      <c r="O35" s="459">
        <f t="shared" si="4"/>
        <v>22566</v>
      </c>
      <c r="P35" s="280"/>
    </row>
    <row r="36" spans="1:16" ht="69" customHeight="1">
      <c r="A36" s="5"/>
      <c r="B36" s="582" t="s">
        <v>249</v>
      </c>
      <c r="C36" s="555"/>
      <c r="D36" s="273"/>
      <c r="E36" s="273"/>
      <c r="F36" s="273"/>
      <c r="G36" s="273"/>
      <c r="H36" s="273"/>
      <c r="I36" s="273"/>
      <c r="J36" s="273"/>
      <c r="K36" s="273"/>
      <c r="L36" s="273"/>
      <c r="M36" s="273"/>
      <c r="N36" s="273"/>
      <c r="O36" s="459">
        <f t="shared" si="4"/>
        <v>0</v>
      </c>
      <c r="P36" s="280"/>
    </row>
    <row r="37" spans="1:16" ht="82.5" customHeight="1">
      <c r="A37" s="5"/>
      <c r="B37" s="582" t="s">
        <v>250</v>
      </c>
      <c r="C37" s="555"/>
      <c r="D37" s="273"/>
      <c r="E37" s="273"/>
      <c r="F37" s="273"/>
      <c r="G37" s="273"/>
      <c r="H37" s="273"/>
      <c r="I37" s="273"/>
      <c r="J37" s="273"/>
      <c r="K37" s="273"/>
      <c r="L37" s="273"/>
      <c r="M37" s="273"/>
      <c r="N37" s="273"/>
      <c r="O37" s="459">
        <f t="shared" si="4"/>
        <v>0</v>
      </c>
      <c r="P37" s="280"/>
    </row>
    <row r="38" spans="1:16" ht="62.25" customHeight="1">
      <c r="A38" s="5"/>
      <c r="B38" s="582" t="s">
        <v>251</v>
      </c>
      <c r="C38" s="555"/>
      <c r="D38" s="273"/>
      <c r="E38" s="273"/>
      <c r="F38" s="273"/>
      <c r="G38" s="273"/>
      <c r="H38" s="273"/>
      <c r="I38" s="273"/>
      <c r="J38" s="273"/>
      <c r="K38" s="273"/>
      <c r="L38" s="273"/>
      <c r="M38" s="273"/>
      <c r="N38" s="273"/>
      <c r="O38" s="459">
        <f t="shared" si="4"/>
        <v>0</v>
      </c>
      <c r="P38" s="280"/>
    </row>
    <row r="39" spans="1:16" ht="67.5" customHeight="1">
      <c r="A39" s="5"/>
      <c r="B39" s="582" t="s">
        <v>252</v>
      </c>
      <c r="C39" s="555">
        <f>SUM(C40:C43)</f>
        <v>7000</v>
      </c>
      <c r="D39" s="273">
        <f t="shared" ref="D39:N39" si="11">SUM(D40:D43)</f>
        <v>7000</v>
      </c>
      <c r="E39" s="273">
        <f t="shared" si="11"/>
        <v>7000</v>
      </c>
      <c r="F39" s="273">
        <f t="shared" si="11"/>
        <v>7000</v>
      </c>
      <c r="G39" s="273">
        <f t="shared" si="11"/>
        <v>7000</v>
      </c>
      <c r="H39" s="273">
        <f t="shared" si="11"/>
        <v>7000</v>
      </c>
      <c r="I39" s="273">
        <f t="shared" si="11"/>
        <v>7000</v>
      </c>
      <c r="J39" s="273">
        <f t="shared" si="11"/>
        <v>7000</v>
      </c>
      <c r="K39" s="273">
        <f t="shared" si="11"/>
        <v>7000</v>
      </c>
      <c r="L39" s="273">
        <f t="shared" si="11"/>
        <v>0</v>
      </c>
      <c r="M39" s="273">
        <f t="shared" si="11"/>
        <v>0</v>
      </c>
      <c r="N39" s="273">
        <f t="shared" si="11"/>
        <v>0</v>
      </c>
      <c r="O39" s="459">
        <f t="shared" si="4"/>
        <v>63000</v>
      </c>
      <c r="P39" s="280"/>
    </row>
    <row r="40" spans="1:16" ht="48.95" customHeight="1">
      <c r="A40" s="5"/>
      <c r="B40" s="583" t="s">
        <v>253</v>
      </c>
      <c r="C40" s="555"/>
      <c r="D40" s="273"/>
      <c r="E40" s="273"/>
      <c r="F40" s="273"/>
      <c r="G40" s="273"/>
      <c r="H40" s="273"/>
      <c r="I40" s="273"/>
      <c r="J40" s="273"/>
      <c r="K40" s="273"/>
      <c r="L40" s="273"/>
      <c r="M40" s="273"/>
      <c r="N40" s="273"/>
      <c r="O40" s="459">
        <f t="shared" si="4"/>
        <v>0</v>
      </c>
      <c r="P40" s="280"/>
    </row>
    <row r="41" spans="1:16" ht="48.95" customHeight="1">
      <c r="A41" s="5"/>
      <c r="B41" s="583" t="s">
        <v>254</v>
      </c>
      <c r="C41" s="555"/>
      <c r="D41" s="273"/>
      <c r="E41" s="273"/>
      <c r="F41" s="273"/>
      <c r="G41" s="273"/>
      <c r="H41" s="273"/>
      <c r="I41" s="273"/>
      <c r="J41" s="273"/>
      <c r="K41" s="273"/>
      <c r="L41" s="273"/>
      <c r="M41" s="273"/>
      <c r="N41" s="273"/>
      <c r="O41" s="459">
        <f t="shared" si="4"/>
        <v>0</v>
      </c>
      <c r="P41" s="280"/>
    </row>
    <row r="42" spans="1:16" ht="48.95" customHeight="1">
      <c r="A42" s="5"/>
      <c r="B42" s="583" t="s">
        <v>255</v>
      </c>
      <c r="C42" s="555">
        <v>7000</v>
      </c>
      <c r="D42" s="555">
        <v>7000</v>
      </c>
      <c r="E42" s="555">
        <v>7000</v>
      </c>
      <c r="F42" s="555">
        <v>7000</v>
      </c>
      <c r="G42" s="555">
        <v>7000</v>
      </c>
      <c r="H42" s="555">
        <v>7000</v>
      </c>
      <c r="I42" s="555">
        <v>7000</v>
      </c>
      <c r="J42" s="555">
        <v>7000</v>
      </c>
      <c r="K42" s="555">
        <v>7000</v>
      </c>
      <c r="L42" s="273"/>
      <c r="M42" s="273"/>
      <c r="N42" s="273"/>
      <c r="O42" s="459">
        <f t="shared" si="4"/>
        <v>63000</v>
      </c>
      <c r="P42" s="280"/>
    </row>
    <row r="43" spans="1:16" ht="48.95" customHeight="1">
      <c r="A43" s="5"/>
      <c r="B43" s="583" t="s">
        <v>256</v>
      </c>
      <c r="C43" s="555"/>
      <c r="D43" s="273"/>
      <c r="E43" s="273"/>
      <c r="F43" s="273"/>
      <c r="G43" s="273"/>
      <c r="H43" s="273"/>
      <c r="I43" s="273"/>
      <c r="J43" s="273"/>
      <c r="K43" s="273"/>
      <c r="L43" s="273"/>
      <c r="M43" s="273"/>
      <c r="N43" s="273"/>
      <c r="O43" s="459">
        <f t="shared" si="4"/>
        <v>0</v>
      </c>
      <c r="P43" s="280"/>
    </row>
    <row r="44" spans="1:16" ht="48.95" customHeight="1" thickBot="1">
      <c r="A44" s="5"/>
      <c r="B44" s="582" t="s">
        <v>574</v>
      </c>
      <c r="C44" s="555"/>
      <c r="D44" s="273"/>
      <c r="E44" s="273"/>
      <c r="F44" s="273"/>
      <c r="G44" s="273"/>
      <c r="H44" s="273"/>
      <c r="I44" s="273"/>
      <c r="J44" s="273"/>
      <c r="K44" s="279"/>
      <c r="L44" s="279"/>
      <c r="M44" s="279"/>
      <c r="N44" s="279"/>
      <c r="O44" s="459">
        <f t="shared" si="4"/>
        <v>0</v>
      </c>
      <c r="P44" s="470"/>
    </row>
    <row r="45" spans="1:16" ht="27" customHeight="1" thickBot="1">
      <c r="A45" s="5"/>
      <c r="B45" s="524" t="s">
        <v>578</v>
      </c>
      <c r="C45" s="586">
        <f>SUM(C46:C67)</f>
        <v>130000</v>
      </c>
      <c r="D45" s="587">
        <f t="shared" ref="D45:N45" si="12">SUM(D46:D67)</f>
        <v>130000</v>
      </c>
      <c r="E45" s="587">
        <f t="shared" si="12"/>
        <v>150000</v>
      </c>
      <c r="F45" s="587">
        <f>SUM(F46:F67)</f>
        <v>130000</v>
      </c>
      <c r="G45" s="587">
        <f t="shared" si="12"/>
        <v>130000</v>
      </c>
      <c r="H45" s="587">
        <f>SUM(H46:H67)</f>
        <v>150000</v>
      </c>
      <c r="I45" s="587">
        <f t="shared" si="12"/>
        <v>130000</v>
      </c>
      <c r="J45" s="587">
        <f t="shared" si="12"/>
        <v>130000</v>
      </c>
      <c r="K45" s="587">
        <f t="shared" si="12"/>
        <v>150000</v>
      </c>
      <c r="L45" s="587">
        <f t="shared" si="12"/>
        <v>317500</v>
      </c>
      <c r="M45" s="587">
        <f t="shared" si="12"/>
        <v>317500</v>
      </c>
      <c r="N45" s="587">
        <f t="shared" si="12"/>
        <v>317500</v>
      </c>
      <c r="O45" s="286">
        <f t="shared" si="4"/>
        <v>2182500</v>
      </c>
      <c r="P45" s="965" t="s">
        <v>259</v>
      </c>
    </row>
    <row r="46" spans="1:16" ht="26.25" customHeight="1">
      <c r="A46" s="5"/>
      <c r="B46" s="460" t="s">
        <v>568</v>
      </c>
      <c r="C46" s="577"/>
      <c r="D46" s="283"/>
      <c r="E46" s="283"/>
      <c r="F46" s="283"/>
      <c r="G46" s="283"/>
      <c r="H46" s="283"/>
      <c r="I46" s="283"/>
      <c r="J46" s="283"/>
      <c r="K46" s="283"/>
      <c r="L46" s="283"/>
      <c r="M46" s="283"/>
      <c r="N46" s="283"/>
      <c r="O46" s="458">
        <f t="shared" si="4"/>
        <v>0</v>
      </c>
      <c r="P46" s="966"/>
    </row>
    <row r="47" spans="1:16" ht="22.5" customHeight="1">
      <c r="A47" s="5"/>
      <c r="B47" s="461" t="s">
        <v>575</v>
      </c>
      <c r="C47" s="577"/>
      <c r="D47" s="283"/>
      <c r="E47" s="283"/>
      <c r="F47" s="283"/>
      <c r="G47" s="283"/>
      <c r="H47" s="283"/>
      <c r="I47" s="283"/>
      <c r="J47" s="283"/>
      <c r="K47" s="283"/>
      <c r="L47" s="283"/>
      <c r="M47" s="283"/>
      <c r="N47" s="283"/>
      <c r="O47" s="459">
        <f t="shared" si="4"/>
        <v>0</v>
      </c>
      <c r="P47" s="966"/>
    </row>
    <row r="48" spans="1:16" ht="35.25" customHeight="1">
      <c r="A48" s="5"/>
      <c r="B48" s="461" t="s">
        <v>576</v>
      </c>
      <c r="C48" s="577"/>
      <c r="D48" s="283"/>
      <c r="E48" s="283"/>
      <c r="F48" s="283"/>
      <c r="G48" s="283"/>
      <c r="H48" s="283"/>
      <c r="I48" s="283"/>
      <c r="J48" s="283"/>
      <c r="K48" s="283"/>
      <c r="L48" s="283"/>
      <c r="M48" s="283"/>
      <c r="N48" s="283"/>
      <c r="O48" s="459">
        <f t="shared" si="4"/>
        <v>0</v>
      </c>
      <c r="P48" s="966"/>
    </row>
    <row r="49" spans="1:16" ht="36" customHeight="1">
      <c r="A49" s="5"/>
      <c r="B49" s="461" t="s">
        <v>577</v>
      </c>
      <c r="C49" s="577"/>
      <c r="D49" s="283"/>
      <c r="E49" s="283"/>
      <c r="F49" s="283"/>
      <c r="G49" s="283"/>
      <c r="H49" s="283"/>
      <c r="I49" s="283"/>
      <c r="J49" s="283"/>
      <c r="K49" s="283"/>
      <c r="L49" s="283"/>
      <c r="M49" s="283"/>
      <c r="N49" s="283"/>
      <c r="O49" s="459">
        <f t="shared" si="4"/>
        <v>0</v>
      </c>
      <c r="P49" s="966"/>
    </row>
    <row r="50" spans="1:16" ht="35.25" customHeight="1">
      <c r="A50" s="5"/>
      <c r="B50" s="461" t="s">
        <v>569</v>
      </c>
      <c r="C50" s="577">
        <v>80000</v>
      </c>
      <c r="D50" s="577">
        <v>80000</v>
      </c>
      <c r="E50" s="577">
        <v>80000</v>
      </c>
      <c r="F50" s="577">
        <v>80000</v>
      </c>
      <c r="G50" s="577">
        <v>80000</v>
      </c>
      <c r="H50" s="577">
        <v>80000</v>
      </c>
      <c r="I50" s="577">
        <v>80000</v>
      </c>
      <c r="J50" s="577">
        <v>80000</v>
      </c>
      <c r="K50" s="577">
        <v>80000</v>
      </c>
      <c r="L50" s="577">
        <v>80000</v>
      </c>
      <c r="M50" s="577">
        <v>80000</v>
      </c>
      <c r="N50" s="577">
        <v>80000</v>
      </c>
      <c r="O50" s="459">
        <f t="shared" si="4"/>
        <v>960000</v>
      </c>
      <c r="P50" s="966"/>
    </row>
    <row r="51" spans="1:16" ht="22.5" customHeight="1">
      <c r="A51" s="5"/>
      <c r="B51" s="461" t="s">
        <v>572</v>
      </c>
      <c r="C51" s="577"/>
      <c r="D51" s="283"/>
      <c r="E51" s="283"/>
      <c r="F51" s="283"/>
      <c r="G51" s="283"/>
      <c r="H51" s="283"/>
      <c r="I51" s="283"/>
      <c r="J51" s="283"/>
      <c r="K51" s="283"/>
      <c r="L51" s="283"/>
      <c r="M51" s="283"/>
      <c r="N51" s="283"/>
      <c r="O51" s="459">
        <f t="shared" si="4"/>
        <v>0</v>
      </c>
      <c r="P51" s="966"/>
    </row>
    <row r="52" spans="1:16" ht="22.5" customHeight="1">
      <c r="A52" s="5"/>
      <c r="B52" s="461" t="s">
        <v>570</v>
      </c>
      <c r="C52" s="577"/>
      <c r="D52" s="283"/>
      <c r="E52" s="283"/>
      <c r="F52" s="283"/>
      <c r="G52" s="283"/>
      <c r="H52" s="283"/>
      <c r="I52" s="283"/>
      <c r="J52" s="283"/>
      <c r="K52" s="283"/>
      <c r="L52" s="283"/>
      <c r="M52" s="283"/>
      <c r="N52" s="283"/>
      <c r="O52" s="459">
        <f t="shared" si="4"/>
        <v>0</v>
      </c>
      <c r="P52" s="966"/>
    </row>
    <row r="53" spans="1:16" ht="37.5" customHeight="1">
      <c r="A53" s="5"/>
      <c r="B53" s="461" t="s">
        <v>413</v>
      </c>
      <c r="C53" s="577"/>
      <c r="D53" s="283"/>
      <c r="E53" s="283"/>
      <c r="F53" s="283"/>
      <c r="G53" s="283"/>
      <c r="H53" s="283"/>
      <c r="I53" s="283"/>
      <c r="J53" s="283"/>
      <c r="K53" s="283"/>
      <c r="L53" s="283"/>
      <c r="M53" s="283"/>
      <c r="N53" s="283"/>
      <c r="O53" s="459">
        <f t="shared" si="4"/>
        <v>0</v>
      </c>
      <c r="P53" s="966"/>
    </row>
    <row r="54" spans="1:16" ht="50.25" customHeight="1">
      <c r="A54" s="5"/>
      <c r="B54" s="461" t="s">
        <v>573</v>
      </c>
      <c r="C54" s="577"/>
      <c r="D54" s="283"/>
      <c r="E54" s="283"/>
      <c r="F54" s="283"/>
      <c r="G54" s="283"/>
      <c r="H54" s="283"/>
      <c r="I54" s="283"/>
      <c r="J54" s="283"/>
      <c r="K54" s="283"/>
      <c r="L54" s="283"/>
      <c r="M54" s="283"/>
      <c r="N54" s="283"/>
      <c r="O54" s="459">
        <f t="shared" si="4"/>
        <v>0</v>
      </c>
      <c r="P54" s="966"/>
    </row>
    <row r="55" spans="1:16" ht="37.5" customHeight="1">
      <c r="A55" s="5"/>
      <c r="B55" s="461" t="s">
        <v>414</v>
      </c>
      <c r="C55" s="577"/>
      <c r="D55" s="283"/>
      <c r="E55" s="283"/>
      <c r="F55" s="283"/>
      <c r="G55" s="283"/>
      <c r="H55" s="283"/>
      <c r="I55" s="283"/>
      <c r="J55" s="283"/>
      <c r="K55" s="283"/>
      <c r="L55" s="283"/>
      <c r="M55" s="283"/>
      <c r="N55" s="283"/>
      <c r="O55" s="459">
        <f t="shared" si="4"/>
        <v>0</v>
      </c>
      <c r="P55" s="966"/>
    </row>
    <row r="56" spans="1:16" ht="38.25" customHeight="1">
      <c r="A56" s="5"/>
      <c r="B56" s="461" t="s">
        <v>415</v>
      </c>
      <c r="C56" s="577"/>
      <c r="D56" s="283"/>
      <c r="E56" s="283">
        <v>20000</v>
      </c>
      <c r="F56" s="283"/>
      <c r="G56" s="283"/>
      <c r="H56" s="283">
        <v>20000</v>
      </c>
      <c r="I56" s="283"/>
      <c r="J56" s="283"/>
      <c r="K56" s="283">
        <v>20000</v>
      </c>
      <c r="L56" s="283"/>
      <c r="M56" s="283"/>
      <c r="N56" s="283"/>
      <c r="O56" s="459">
        <f t="shared" si="4"/>
        <v>60000</v>
      </c>
      <c r="P56" s="966"/>
    </row>
    <row r="57" spans="1:16" ht="38.25" customHeight="1">
      <c r="A57" s="5"/>
      <c r="B57" s="461" t="s">
        <v>189</v>
      </c>
      <c r="C57" s="577"/>
      <c r="D57" s="283"/>
      <c r="E57" s="283"/>
      <c r="F57" s="283"/>
      <c r="G57" s="283"/>
      <c r="H57" s="283"/>
      <c r="I57" s="283"/>
      <c r="J57" s="283"/>
      <c r="K57" s="283"/>
      <c r="L57" s="283">
        <v>7000</v>
      </c>
      <c r="M57" s="283">
        <v>7000</v>
      </c>
      <c r="N57" s="283">
        <v>7000</v>
      </c>
      <c r="O57" s="459">
        <f t="shared" si="4"/>
        <v>21000</v>
      </c>
      <c r="P57" s="966"/>
    </row>
    <row r="58" spans="1:16" ht="39" customHeight="1">
      <c r="A58" s="5"/>
      <c r="B58" s="461" t="s">
        <v>143</v>
      </c>
      <c r="C58" s="577">
        <v>50000</v>
      </c>
      <c r="D58" s="577">
        <v>50000</v>
      </c>
      <c r="E58" s="577">
        <v>50000</v>
      </c>
      <c r="F58" s="577">
        <v>50000</v>
      </c>
      <c r="G58" s="577">
        <v>50000</v>
      </c>
      <c r="H58" s="577">
        <v>50000</v>
      </c>
      <c r="I58" s="577">
        <v>50000</v>
      </c>
      <c r="J58" s="577">
        <v>50000</v>
      </c>
      <c r="K58" s="577">
        <v>50000</v>
      </c>
      <c r="L58" s="577">
        <v>50000</v>
      </c>
      <c r="M58" s="577">
        <v>50000</v>
      </c>
      <c r="N58" s="577">
        <v>50000</v>
      </c>
      <c r="O58" s="459">
        <f t="shared" si="4"/>
        <v>600000</v>
      </c>
      <c r="P58" s="966"/>
    </row>
    <row r="59" spans="1:16" ht="22.5" customHeight="1">
      <c r="A59" s="5"/>
      <c r="B59" s="461" t="s">
        <v>565</v>
      </c>
      <c r="C59" s="577"/>
      <c r="D59" s="283"/>
      <c r="E59" s="283"/>
      <c r="F59" s="283"/>
      <c r="G59" s="283"/>
      <c r="H59" s="283"/>
      <c r="I59" s="283"/>
      <c r="J59" s="283"/>
      <c r="K59" s="283"/>
      <c r="L59" s="283">
        <v>180500</v>
      </c>
      <c r="M59" s="283">
        <v>180500</v>
      </c>
      <c r="N59" s="283">
        <v>180500</v>
      </c>
      <c r="O59" s="459">
        <f t="shared" si="4"/>
        <v>541500</v>
      </c>
      <c r="P59" s="966"/>
    </row>
    <row r="60" spans="1:16" ht="46.5" customHeight="1">
      <c r="A60" s="5"/>
      <c r="B60" s="461" t="s">
        <v>566</v>
      </c>
      <c r="C60" s="577"/>
      <c r="D60" s="283"/>
      <c r="E60" s="283"/>
      <c r="F60" s="283"/>
      <c r="G60" s="283"/>
      <c r="H60" s="283"/>
      <c r="I60" s="283"/>
      <c r="J60" s="283"/>
      <c r="K60" s="283"/>
      <c r="L60" s="283"/>
      <c r="M60" s="283"/>
      <c r="N60" s="283"/>
      <c r="O60" s="459">
        <f t="shared" si="4"/>
        <v>0</v>
      </c>
      <c r="P60" s="966"/>
    </row>
    <row r="61" spans="1:16" ht="22.5" customHeight="1">
      <c r="A61" s="5"/>
      <c r="B61" s="461" t="s">
        <v>567</v>
      </c>
      <c r="C61" s="577"/>
      <c r="D61" s="283"/>
      <c r="E61" s="283"/>
      <c r="F61" s="283"/>
      <c r="G61" s="283"/>
      <c r="H61" s="283"/>
      <c r="I61" s="283"/>
      <c r="J61" s="283"/>
      <c r="K61" s="283"/>
      <c r="L61" s="283"/>
      <c r="M61" s="283"/>
      <c r="N61" s="283"/>
      <c r="O61" s="459">
        <f t="shared" si="4"/>
        <v>0</v>
      </c>
      <c r="P61" s="966"/>
    </row>
    <row r="62" spans="1:16" ht="32.25" customHeight="1">
      <c r="A62" s="5"/>
      <c r="B62" s="462" t="s">
        <v>188</v>
      </c>
      <c r="C62" s="577"/>
      <c r="D62" s="283"/>
      <c r="E62" s="283"/>
      <c r="F62" s="283"/>
      <c r="G62" s="283"/>
      <c r="H62" s="283"/>
      <c r="I62" s="283"/>
      <c r="J62" s="283"/>
      <c r="K62" s="283"/>
      <c r="L62" s="283"/>
      <c r="M62" s="283"/>
      <c r="N62" s="283"/>
      <c r="O62" s="459">
        <f t="shared" si="4"/>
        <v>0</v>
      </c>
      <c r="P62" s="280"/>
    </row>
    <row r="63" spans="1:16" ht="22.5" customHeight="1">
      <c r="A63" s="5"/>
      <c r="B63" s="567"/>
      <c r="C63" s="577"/>
      <c r="D63" s="283"/>
      <c r="E63" s="283"/>
      <c r="F63" s="283"/>
      <c r="G63" s="283"/>
      <c r="H63" s="283"/>
      <c r="I63" s="283"/>
      <c r="J63" s="283"/>
      <c r="K63" s="283"/>
      <c r="L63" s="283"/>
      <c r="M63" s="283"/>
      <c r="N63" s="283"/>
      <c r="O63" s="459">
        <f t="shared" si="4"/>
        <v>0</v>
      </c>
      <c r="P63" s="280"/>
    </row>
    <row r="64" spans="1:16" ht="27" customHeight="1">
      <c r="A64" s="5"/>
      <c r="B64" s="567"/>
      <c r="C64" s="577"/>
      <c r="D64" s="283"/>
      <c r="E64" s="283"/>
      <c r="F64" s="283"/>
      <c r="G64" s="283"/>
      <c r="H64" s="283"/>
      <c r="I64" s="283"/>
      <c r="J64" s="283"/>
      <c r="K64" s="283"/>
      <c r="L64" s="283"/>
      <c r="M64" s="283"/>
      <c r="N64" s="283"/>
      <c r="O64" s="459">
        <f t="shared" si="4"/>
        <v>0</v>
      </c>
      <c r="P64" s="280"/>
    </row>
    <row r="65" spans="1:16" ht="23.25" customHeight="1">
      <c r="A65" s="5"/>
      <c r="B65" s="567"/>
      <c r="C65" s="577"/>
      <c r="D65" s="283"/>
      <c r="E65" s="283"/>
      <c r="F65" s="283"/>
      <c r="G65" s="283"/>
      <c r="H65" s="283"/>
      <c r="I65" s="283"/>
      <c r="J65" s="283"/>
      <c r="K65" s="283"/>
      <c r="L65" s="283"/>
      <c r="M65" s="283"/>
      <c r="N65" s="283"/>
      <c r="O65" s="459">
        <f t="shared" si="4"/>
        <v>0</v>
      </c>
      <c r="P65" s="280"/>
    </row>
    <row r="66" spans="1:16" ht="27" customHeight="1">
      <c r="A66" s="5"/>
      <c r="B66" s="567"/>
      <c r="C66" s="555"/>
      <c r="D66" s="273"/>
      <c r="E66" s="273"/>
      <c r="F66" s="273"/>
      <c r="G66" s="273"/>
      <c r="H66" s="273"/>
      <c r="I66" s="273"/>
      <c r="J66" s="273"/>
      <c r="K66" s="273"/>
      <c r="L66" s="273"/>
      <c r="M66" s="273"/>
      <c r="N66" s="273"/>
      <c r="O66" s="459">
        <f t="shared" si="4"/>
        <v>0</v>
      </c>
      <c r="P66" s="280"/>
    </row>
    <row r="67" spans="1:16" ht="39" customHeight="1" thickBot="1">
      <c r="A67" s="5"/>
      <c r="B67" s="568" t="s">
        <v>574</v>
      </c>
      <c r="C67" s="576"/>
      <c r="D67" s="277"/>
      <c r="E67" s="277"/>
      <c r="F67" s="277"/>
      <c r="G67" s="277"/>
      <c r="H67" s="277"/>
      <c r="I67" s="277"/>
      <c r="J67" s="277"/>
      <c r="K67" s="277"/>
      <c r="L67" s="277"/>
      <c r="M67" s="277"/>
      <c r="N67" s="277"/>
      <c r="O67" s="278">
        <f t="shared" si="4"/>
        <v>0</v>
      </c>
      <c r="P67" s="1048" t="s">
        <v>313</v>
      </c>
    </row>
    <row r="68" spans="1:16" ht="48.75" customHeight="1" thickBot="1">
      <c r="A68" s="5"/>
      <c r="B68" s="564" t="s">
        <v>579</v>
      </c>
      <c r="C68" s="575">
        <f>SUM(C15,C45)</f>
        <v>317500</v>
      </c>
      <c r="D68" s="285">
        <f t="shared" ref="D68:N68" si="13">SUM(D15,D45)</f>
        <v>317500</v>
      </c>
      <c r="E68" s="285">
        <f t="shared" si="13"/>
        <v>348783</v>
      </c>
      <c r="F68" s="285">
        <f>SUM(F15,F45)</f>
        <v>317500</v>
      </c>
      <c r="G68" s="285">
        <f>SUM(G15,G45)</f>
        <v>317500</v>
      </c>
      <c r="H68" s="285">
        <f t="shared" si="13"/>
        <v>337500</v>
      </c>
      <c r="I68" s="285">
        <f t="shared" si="13"/>
        <v>328783</v>
      </c>
      <c r="J68" s="285">
        <f t="shared" si="13"/>
        <v>317500</v>
      </c>
      <c r="K68" s="285">
        <f t="shared" si="13"/>
        <v>337500</v>
      </c>
      <c r="L68" s="285">
        <f t="shared" si="13"/>
        <v>317500</v>
      </c>
      <c r="M68" s="285">
        <f t="shared" si="13"/>
        <v>317500</v>
      </c>
      <c r="N68" s="285">
        <f t="shared" si="13"/>
        <v>317500</v>
      </c>
      <c r="O68" s="286">
        <f t="shared" si="4"/>
        <v>3892566</v>
      </c>
      <c r="P68" s="1048"/>
    </row>
    <row r="69" spans="1:16" ht="57.75" customHeight="1">
      <c r="A69" s="5"/>
      <c r="B69" s="569" t="s">
        <v>580</v>
      </c>
      <c r="C69" s="578">
        <f>C67+C44-C11</f>
        <v>0</v>
      </c>
      <c r="D69" s="290">
        <f t="shared" ref="D69:N69" si="14">D67+D44-D11</f>
        <v>0</v>
      </c>
      <c r="E69" s="290">
        <f t="shared" si="14"/>
        <v>0</v>
      </c>
      <c r="F69" s="290">
        <f t="shared" si="14"/>
        <v>0</v>
      </c>
      <c r="G69" s="290">
        <f t="shared" si="14"/>
        <v>0</v>
      </c>
      <c r="H69" s="290">
        <f t="shared" si="14"/>
        <v>0</v>
      </c>
      <c r="I69" s="290">
        <f t="shared" si="14"/>
        <v>0</v>
      </c>
      <c r="J69" s="290">
        <f t="shared" si="14"/>
        <v>0</v>
      </c>
      <c r="K69" s="290">
        <f t="shared" si="14"/>
        <v>0</v>
      </c>
      <c r="L69" s="290">
        <f t="shared" si="14"/>
        <v>0</v>
      </c>
      <c r="M69" s="290">
        <f t="shared" si="14"/>
        <v>0</v>
      </c>
      <c r="N69" s="290">
        <f t="shared" si="14"/>
        <v>0</v>
      </c>
      <c r="O69" s="284">
        <f t="shared" si="4"/>
        <v>0</v>
      </c>
      <c r="P69" s="1052" t="s">
        <v>317</v>
      </c>
    </row>
    <row r="70" spans="1:16" ht="40.5" customHeight="1" thickBot="1">
      <c r="A70" s="5"/>
      <c r="B70" s="570" t="s">
        <v>581</v>
      </c>
      <c r="C70" s="555">
        <f>SUM(C6:C10)-SUM(C17,C20,C23,C24,C27,C28,C29,C32,C35,C36,C37,C38,C39)-SUM(C46:C66)</f>
        <v>732500</v>
      </c>
      <c r="D70" s="273">
        <f t="shared" ref="D70:N70" si="15">SUM(D6:D10)-SUM(D17,D20,D23,D24,D27,D28,D29,D32,D35,D36,D37,D38,D39)-SUM(D46:D66)</f>
        <v>82500</v>
      </c>
      <c r="E70" s="273">
        <f t="shared" si="15"/>
        <v>51217</v>
      </c>
      <c r="F70" s="273">
        <f t="shared" si="15"/>
        <v>82500</v>
      </c>
      <c r="G70" s="273">
        <f t="shared" si="15"/>
        <v>82500</v>
      </c>
      <c r="H70" s="273">
        <f t="shared" si="15"/>
        <v>262500</v>
      </c>
      <c r="I70" s="273">
        <f t="shared" si="15"/>
        <v>271217</v>
      </c>
      <c r="J70" s="273">
        <f t="shared" si="15"/>
        <v>282500</v>
      </c>
      <c r="K70" s="273">
        <f t="shared" si="15"/>
        <v>1012500</v>
      </c>
      <c r="L70" s="273">
        <f t="shared" si="15"/>
        <v>282500</v>
      </c>
      <c r="M70" s="273">
        <f t="shared" si="15"/>
        <v>282500</v>
      </c>
      <c r="N70" s="273">
        <f t="shared" si="15"/>
        <v>282500</v>
      </c>
      <c r="O70" s="276">
        <f t="shared" si="4"/>
        <v>3707434</v>
      </c>
      <c r="P70" s="1053"/>
    </row>
    <row r="71" spans="1:16" ht="45" customHeight="1" thickBot="1">
      <c r="A71" s="5"/>
      <c r="B71" s="561" t="s">
        <v>582</v>
      </c>
      <c r="C71" s="576">
        <f>C5+C12-C68+C69</f>
        <v>1882566</v>
      </c>
      <c r="D71" s="277">
        <f t="shared" ref="D71:N71" si="16">D5+D12-D68+D69</f>
        <v>1965066</v>
      </c>
      <c r="E71" s="277">
        <f t="shared" si="16"/>
        <v>2016283</v>
      </c>
      <c r="F71" s="277">
        <f t="shared" si="16"/>
        <v>2098783</v>
      </c>
      <c r="G71" s="277">
        <f t="shared" si="16"/>
        <v>2181283</v>
      </c>
      <c r="H71" s="277">
        <f t="shared" si="16"/>
        <v>2443783</v>
      </c>
      <c r="I71" s="277">
        <f t="shared" si="16"/>
        <v>2715000</v>
      </c>
      <c r="J71" s="277">
        <f t="shared" si="16"/>
        <v>2997500</v>
      </c>
      <c r="K71" s="277">
        <f t="shared" si="16"/>
        <v>4010000</v>
      </c>
      <c r="L71" s="277">
        <f t="shared" si="16"/>
        <v>4292500</v>
      </c>
      <c r="M71" s="277">
        <f t="shared" si="16"/>
        <v>4575000</v>
      </c>
      <c r="N71" s="277">
        <f t="shared" si="16"/>
        <v>4857500</v>
      </c>
      <c r="O71" s="289">
        <f>N71</f>
        <v>4857500</v>
      </c>
      <c r="P71" s="287" t="s">
        <v>316</v>
      </c>
    </row>
    <row r="72" spans="1:16" ht="15">
      <c r="B72" s="422"/>
      <c r="C72" s="423"/>
      <c r="D72" s="423"/>
      <c r="E72" s="423"/>
      <c r="F72" s="423"/>
      <c r="G72" s="424"/>
      <c r="H72" s="424"/>
      <c r="I72" s="424"/>
      <c r="J72" s="424"/>
      <c r="K72" s="424"/>
      <c r="L72" s="424"/>
      <c r="M72" s="424"/>
      <c r="N72" s="424"/>
      <c r="O72" s="425"/>
    </row>
    <row r="73" spans="1:16" ht="168" customHeight="1">
      <c r="B73" s="1051" t="s">
        <v>264</v>
      </c>
      <c r="C73" s="1051"/>
      <c r="D73" s="1051"/>
      <c r="E73" s="1051"/>
      <c r="F73" s="1051"/>
      <c r="G73" s="466"/>
      <c r="H73" s="466"/>
      <c r="I73" s="466"/>
      <c r="J73" s="466"/>
      <c r="K73" s="466"/>
      <c r="L73" s="466"/>
      <c r="M73" s="466"/>
      <c r="N73" s="466"/>
      <c r="O73" s="466"/>
    </row>
    <row r="74" spans="1:16" ht="39" customHeight="1">
      <c r="B74" s="426"/>
      <c r="C74" s="426"/>
      <c r="D74" s="426"/>
      <c r="E74" s="426"/>
      <c r="F74" s="426"/>
      <c r="G74" s="429"/>
      <c r="H74" s="430"/>
      <c r="I74" s="430"/>
      <c r="J74" s="430"/>
      <c r="K74" s="430"/>
      <c r="L74" s="431"/>
      <c r="M74" s="430"/>
      <c r="N74" s="430"/>
      <c r="O74" s="431"/>
    </row>
    <row r="75" spans="1:16" ht="20.25">
      <c r="B75" s="1049" t="s">
        <v>220</v>
      </c>
      <c r="C75" s="1049"/>
      <c r="D75" s="1049"/>
      <c r="E75" s="1049"/>
      <c r="F75" s="1049"/>
      <c r="G75" s="429"/>
      <c r="H75" s="429"/>
      <c r="I75" s="429"/>
      <c r="J75" s="429"/>
      <c r="K75" s="429"/>
      <c r="L75" s="429"/>
      <c r="M75" s="429"/>
      <c r="N75" s="429"/>
      <c r="O75" s="429"/>
    </row>
    <row r="76" spans="1:16" ht="25.5" customHeight="1">
      <c r="B76" s="1049" t="s">
        <v>221</v>
      </c>
      <c r="C76" s="1049"/>
      <c r="D76" s="1049"/>
      <c r="E76" s="1049"/>
      <c r="F76" s="1049"/>
      <c r="G76" s="429"/>
      <c r="H76" s="429"/>
      <c r="I76" s="429"/>
      <c r="J76" s="429"/>
      <c r="K76" s="429"/>
      <c r="L76" s="429"/>
      <c r="M76" s="429"/>
      <c r="N76" s="429"/>
      <c r="O76" s="429"/>
    </row>
    <row r="77" spans="1:16" ht="13.5" customHeight="1">
      <c r="B77" s="427"/>
      <c r="C77" s="426"/>
      <c r="D77" s="426"/>
      <c r="E77" s="426"/>
      <c r="F77" s="426"/>
      <c r="G77" s="427"/>
      <c r="H77" s="427"/>
      <c r="I77" s="427"/>
      <c r="J77" s="427"/>
      <c r="K77" s="427"/>
      <c r="L77" s="427"/>
      <c r="M77" s="427"/>
      <c r="N77" s="427"/>
      <c r="O77" s="428"/>
    </row>
    <row r="78" spans="1:16" ht="33" customHeight="1">
      <c r="B78" s="1050" t="s">
        <v>183</v>
      </c>
      <c r="C78" s="1050"/>
      <c r="D78" s="1050"/>
      <c r="E78" s="1050"/>
      <c r="F78" s="1050"/>
      <c r="G78" s="429"/>
      <c r="H78" s="429"/>
      <c r="I78" s="429"/>
      <c r="J78" s="429"/>
      <c r="K78" s="429"/>
      <c r="L78" s="429"/>
      <c r="M78" s="429"/>
      <c r="N78" s="429"/>
      <c r="O78" s="429"/>
    </row>
    <row r="79" spans="1:16" ht="33.75" customHeight="1">
      <c r="B79" s="429"/>
      <c r="C79" s="426"/>
      <c r="D79" s="426"/>
      <c r="E79" s="426"/>
      <c r="F79" s="426"/>
      <c r="G79" s="429"/>
      <c r="H79" s="430"/>
      <c r="I79" s="430"/>
      <c r="J79" s="430"/>
      <c r="K79" s="430"/>
      <c r="L79" s="431"/>
      <c r="M79" s="430"/>
      <c r="N79" s="430"/>
      <c r="O79" s="431"/>
    </row>
    <row r="80" spans="1:16" ht="20.25">
      <c r="B80" s="429"/>
      <c r="C80" s="426"/>
      <c r="D80" s="426"/>
      <c r="E80" s="426"/>
      <c r="F80" s="426"/>
      <c r="G80" s="429"/>
      <c r="H80" s="430"/>
      <c r="I80" s="430"/>
      <c r="J80" s="430"/>
      <c r="K80" s="430"/>
      <c r="L80" s="431"/>
      <c r="M80" s="430"/>
      <c r="N80" s="430"/>
      <c r="O80" s="431"/>
    </row>
    <row r="81" spans="2:15" ht="20.25">
      <c r="B81" s="1049" t="s">
        <v>220</v>
      </c>
      <c r="C81" s="1049"/>
      <c r="D81" s="1049"/>
      <c r="E81" s="1049"/>
      <c r="F81" s="1049"/>
      <c r="G81" s="429"/>
      <c r="H81" s="429"/>
      <c r="I81" s="429"/>
      <c r="J81" s="429"/>
      <c r="K81" s="429"/>
      <c r="L81" s="429"/>
      <c r="M81" s="429"/>
      <c r="N81" s="429"/>
      <c r="O81" s="429"/>
    </row>
    <row r="82" spans="2:15">
      <c r="J82" s="12"/>
    </row>
  </sheetData>
  <sheetProtection formatCells="0" formatRows="0"/>
  <mergeCells count="13">
    <mergeCell ref="B81:F81"/>
    <mergeCell ref="P67:P68"/>
    <mergeCell ref="P69:P70"/>
    <mergeCell ref="B73:F73"/>
    <mergeCell ref="B75:F75"/>
    <mergeCell ref="B76:F76"/>
    <mergeCell ref="B78:F78"/>
    <mergeCell ref="P45:P61"/>
    <mergeCell ref="P3:P4"/>
    <mergeCell ref="C13:O13"/>
    <mergeCell ref="P5:P17"/>
    <mergeCell ref="P20:P23"/>
    <mergeCell ref="P29:P31"/>
  </mergeCells>
  <phoneticPr fontId="80" type="noConversion"/>
  <dataValidations count="1">
    <dataValidation type="whole" allowBlank="1" showInputMessage="1" showErrorMessage="1" sqref="H14:N14 O5:O12 O14:O71 H68:N68 H25 I26:I27 H44:N45 H6:N10" xr:uid="{00000000-0002-0000-0D00-000000000000}">
      <formula1>0</formula1>
      <formula2>100000000</formula2>
    </dataValidation>
  </dataValidations>
  <printOptions horizontalCentered="1"/>
  <pageMargins left="0.23622047244094491" right="0.23622047244094491" top="0.74803149606299213" bottom="0.74803149606299213" header="0.31496062992125984" footer="0.31496062992125984"/>
  <pageSetup paperSize="9" scale="35"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44" max="16383" man="1"/>
  </rowBreaks>
  <drawing r:id="rId2"/>
  <legacy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N88"/>
  <sheetViews>
    <sheetView view="pageBreakPreview" topLeftCell="A34" zoomScale="60" zoomScaleNormal="60" workbookViewId="0">
      <selection activeCell="B42" sqref="B42"/>
    </sheetView>
  </sheetViews>
  <sheetFormatPr defaultRowHeight="14.25"/>
  <cols>
    <col min="1" max="1" width="4" style="12" customWidth="1"/>
    <col min="2" max="2" width="53.42578125" style="12" customWidth="1"/>
    <col min="3" max="3" width="39.42578125" style="12" customWidth="1"/>
    <col min="4" max="4" width="41" style="12" customWidth="1"/>
    <col min="5" max="5" width="119.85546875" style="12" customWidth="1"/>
    <col min="6" max="16384" width="9.140625" style="12"/>
  </cols>
  <sheetData>
    <row r="1" spans="2:8" ht="33.75" customHeight="1" thickBot="1">
      <c r="B1" s="1062" t="s">
        <v>263</v>
      </c>
      <c r="C1" s="1063"/>
      <c r="D1" s="1064"/>
      <c r="E1" s="172" t="s">
        <v>629</v>
      </c>
      <c r="F1" s="13"/>
      <c r="G1" s="13"/>
      <c r="H1" s="13"/>
    </row>
    <row r="2" spans="2:8" ht="23.25" customHeight="1" thickBot="1">
      <c r="B2" s="410" t="s">
        <v>583</v>
      </c>
      <c r="C2" s="299" t="s">
        <v>661</v>
      </c>
      <c r="D2" s="434" t="s">
        <v>261</v>
      </c>
      <c r="E2" s="119" t="s">
        <v>713</v>
      </c>
    </row>
    <row r="3" spans="2:8" ht="23.25" customHeight="1" thickBot="1">
      <c r="B3" s="411" t="s">
        <v>584</v>
      </c>
      <c r="C3" s="412">
        <v>2020</v>
      </c>
      <c r="D3" s="435">
        <v>2021</v>
      </c>
      <c r="E3" s="469"/>
    </row>
    <row r="4" spans="2:8" ht="23.25" customHeight="1" thickBot="1">
      <c r="B4" s="1065" t="s">
        <v>555</v>
      </c>
      <c r="C4" s="1066"/>
      <c r="D4" s="1067"/>
      <c r="E4" s="965" t="s">
        <v>284</v>
      </c>
    </row>
    <row r="5" spans="2:8" ht="23.25" customHeight="1" thickBot="1">
      <c r="B5" s="413" t="s">
        <v>556</v>
      </c>
      <c r="C5" s="414">
        <f>'10.b-Cash-flow 2. év'!N71</f>
        <v>4857500</v>
      </c>
      <c r="D5" s="436">
        <f>C72</f>
        <v>7847500</v>
      </c>
      <c r="E5" s="966"/>
    </row>
    <row r="6" spans="2:8" ht="23.25" customHeight="1">
      <c r="B6" s="463" t="s">
        <v>557</v>
      </c>
      <c r="C6" s="464">
        <v>7000000</v>
      </c>
      <c r="D6" s="465">
        <v>8000000</v>
      </c>
      <c r="E6" s="966"/>
    </row>
    <row r="7" spans="2:8" ht="23.25" customHeight="1">
      <c r="B7" s="525" t="s">
        <v>558</v>
      </c>
      <c r="C7" s="526"/>
      <c r="D7" s="471"/>
      <c r="E7" s="966"/>
    </row>
    <row r="8" spans="2:8" ht="23.25" customHeight="1">
      <c r="B8" s="525" t="s">
        <v>559</v>
      </c>
      <c r="C8" s="526"/>
      <c r="D8" s="471"/>
      <c r="E8" s="966"/>
    </row>
    <row r="9" spans="2:8" ht="23.25" customHeight="1">
      <c r="B9" s="525" t="s">
        <v>560</v>
      </c>
      <c r="C9" s="526"/>
      <c r="D9" s="471"/>
      <c r="E9" s="966"/>
    </row>
    <row r="10" spans="2:8" ht="23.25" customHeight="1">
      <c r="B10" s="525" t="s">
        <v>561</v>
      </c>
      <c r="C10" s="526"/>
      <c r="D10" s="471"/>
      <c r="E10" s="966"/>
    </row>
    <row r="11" spans="2:8" ht="23.25" customHeight="1">
      <c r="B11" s="525" t="s">
        <v>562</v>
      </c>
      <c r="C11" s="526"/>
      <c r="D11" s="471"/>
      <c r="E11" s="966"/>
    </row>
    <row r="12" spans="2:8" ht="23.25" customHeight="1" thickBot="1">
      <c r="B12" s="415" t="s">
        <v>563</v>
      </c>
      <c r="C12" s="416">
        <f>SUM(C6:C11)</f>
        <v>7000000</v>
      </c>
      <c r="D12" s="437">
        <f>SUM(D6:D11)</f>
        <v>8000000</v>
      </c>
      <c r="E12" s="966"/>
    </row>
    <row r="13" spans="2:8" ht="8.25" customHeight="1" thickBot="1">
      <c r="B13" s="417"/>
      <c r="C13" s="418"/>
      <c r="D13" s="438"/>
      <c r="E13" s="280"/>
    </row>
    <row r="14" spans="2:8" ht="19.5" customHeight="1" thickBot="1">
      <c r="B14" s="1068" t="s">
        <v>564</v>
      </c>
      <c r="C14" s="1069"/>
      <c r="D14" s="1070"/>
      <c r="E14" s="280"/>
    </row>
    <row r="15" spans="2:8" ht="29.25" customHeight="1" thickBot="1">
      <c r="B15" s="527" t="s">
        <v>230</v>
      </c>
      <c r="C15" s="541">
        <f>SUM(C17,C20,C23,C24,C27,C28,C29,C32,,C35,C36,C37,C38,C39,C44)</f>
        <v>0</v>
      </c>
      <c r="D15" s="542">
        <f>SUM(D17,D20,D23,D24,D27,D28,D29,D32,,D35,D36,D37,D38,D39,D44)</f>
        <v>0</v>
      </c>
      <c r="E15" s="280" t="s">
        <v>285</v>
      </c>
    </row>
    <row r="16" spans="2:8" ht="39.75" customHeight="1" thickBot="1">
      <c r="B16" s="528" t="s">
        <v>257</v>
      </c>
      <c r="C16" s="543">
        <f>C15*0.9</f>
        <v>0</v>
      </c>
      <c r="D16" s="544">
        <f>D15*0.9</f>
        <v>0</v>
      </c>
      <c r="E16" s="280"/>
    </row>
    <row r="17" spans="2:5" ht="48.75" customHeight="1">
      <c r="B17" s="529" t="s">
        <v>231</v>
      </c>
      <c r="C17" s="545">
        <f>SUM(C18:C19)</f>
        <v>0</v>
      </c>
      <c r="D17" s="546">
        <f>SUM(D18:D19)</f>
        <v>0</v>
      </c>
      <c r="E17" s="280"/>
    </row>
    <row r="18" spans="2:5" ht="34.5" customHeight="1">
      <c r="B18" s="530" t="s">
        <v>232</v>
      </c>
      <c r="C18" s="547"/>
      <c r="D18" s="439"/>
      <c r="E18" s="280"/>
    </row>
    <row r="19" spans="2:5" ht="33" customHeight="1">
      <c r="B19" s="530" t="s">
        <v>571</v>
      </c>
      <c r="C19" s="547"/>
      <c r="D19" s="439"/>
      <c r="E19" s="280"/>
    </row>
    <row r="20" spans="2:5" ht="48.75" customHeight="1">
      <c r="B20" s="531" t="s">
        <v>233</v>
      </c>
      <c r="C20" s="547">
        <f>SUM(C21:C22)</f>
        <v>0</v>
      </c>
      <c r="D20" s="548">
        <f>SUM(D21:D22)</f>
        <v>0</v>
      </c>
      <c r="E20" s="280"/>
    </row>
    <row r="21" spans="2:5" ht="25.5" customHeight="1">
      <c r="B21" s="530" t="s">
        <v>234</v>
      </c>
      <c r="C21" s="547"/>
      <c r="D21" s="439"/>
      <c r="E21" s="280"/>
    </row>
    <row r="22" spans="2:5" ht="25.5" customHeight="1">
      <c r="B22" s="530" t="s">
        <v>235</v>
      </c>
      <c r="C22" s="547"/>
      <c r="D22" s="439"/>
      <c r="E22" s="280"/>
    </row>
    <row r="23" spans="2:5" ht="66" customHeight="1">
      <c r="B23" s="532" t="s">
        <v>236</v>
      </c>
      <c r="C23" s="547"/>
      <c r="D23" s="439"/>
      <c r="E23" s="280"/>
    </row>
    <row r="24" spans="2:5" ht="39.75" customHeight="1">
      <c r="B24" s="531" t="s">
        <v>237</v>
      </c>
      <c r="C24" s="547">
        <f>SUM(C25:C26)</f>
        <v>0</v>
      </c>
      <c r="D24" s="548">
        <f>SUM(D25:D26)</f>
        <v>0</v>
      </c>
      <c r="E24" s="280"/>
    </row>
    <row r="25" spans="2:5" ht="33" customHeight="1">
      <c r="B25" s="530" t="s">
        <v>238</v>
      </c>
      <c r="C25" s="547"/>
      <c r="D25" s="439"/>
      <c r="E25" s="280"/>
    </row>
    <row r="26" spans="2:5" ht="33.75" customHeight="1">
      <c r="B26" s="530" t="s">
        <v>239</v>
      </c>
      <c r="C26" s="547"/>
      <c r="D26" s="439"/>
      <c r="E26" s="280"/>
    </row>
    <row r="27" spans="2:5" ht="63.75" customHeight="1">
      <c r="B27" s="532" t="s">
        <v>240</v>
      </c>
      <c r="C27" s="547"/>
      <c r="D27" s="439"/>
      <c r="E27" s="280"/>
    </row>
    <row r="28" spans="2:5" ht="46.5" customHeight="1">
      <c r="B28" s="532" t="s">
        <v>241</v>
      </c>
      <c r="C28" s="547"/>
      <c r="D28" s="439"/>
      <c r="E28" s="280"/>
    </row>
    <row r="29" spans="2:5" ht="36.6" customHeight="1">
      <c r="B29" s="533" t="s">
        <v>242</v>
      </c>
      <c r="C29" s="547">
        <f>SUM(C30:C31)</f>
        <v>0</v>
      </c>
      <c r="D29" s="548">
        <f>SUM(D30:D31)</f>
        <v>0</v>
      </c>
      <c r="E29" s="280"/>
    </row>
    <row r="30" spans="2:5" ht="52.5" customHeight="1">
      <c r="B30" s="530" t="s">
        <v>243</v>
      </c>
      <c r="C30" s="547"/>
      <c r="D30" s="439"/>
      <c r="E30" s="280"/>
    </row>
    <row r="31" spans="2:5" ht="37.9" customHeight="1">
      <c r="B31" s="530" t="s">
        <v>244</v>
      </c>
      <c r="C31" s="547"/>
      <c r="D31" s="439"/>
      <c r="E31" s="280"/>
    </row>
    <row r="32" spans="2:5" ht="33.75" customHeight="1">
      <c r="B32" s="533" t="s">
        <v>245</v>
      </c>
      <c r="C32" s="547">
        <f>SUM(C33:C34)</f>
        <v>0</v>
      </c>
      <c r="D32" s="548">
        <f>SUM(D33:D34)</f>
        <v>0</v>
      </c>
      <c r="E32" s="280"/>
    </row>
    <row r="33" spans="2:5" ht="34.5" customHeight="1">
      <c r="B33" s="530" t="s">
        <v>246</v>
      </c>
      <c r="C33" s="547"/>
      <c r="D33" s="439"/>
      <c r="E33" s="280"/>
    </row>
    <row r="34" spans="2:5" ht="34.5" customHeight="1">
      <c r="B34" s="530" t="s">
        <v>247</v>
      </c>
      <c r="C34" s="549"/>
      <c r="D34" s="514"/>
      <c r="E34" s="280"/>
    </row>
    <row r="35" spans="2:5" ht="63.75" customHeight="1">
      <c r="B35" s="532" t="s">
        <v>248</v>
      </c>
      <c r="C35" s="549"/>
      <c r="D35" s="514"/>
      <c r="E35" s="280"/>
    </row>
    <row r="36" spans="2:5" ht="53.25" customHeight="1">
      <c r="B36" s="532" t="s">
        <v>249</v>
      </c>
      <c r="C36" s="549"/>
      <c r="D36" s="514"/>
      <c r="E36" s="280"/>
    </row>
    <row r="37" spans="2:5" ht="64.5" customHeight="1">
      <c r="B37" s="532" t="s">
        <v>250</v>
      </c>
      <c r="C37" s="549"/>
      <c r="D37" s="514"/>
      <c r="E37" s="280"/>
    </row>
    <row r="38" spans="2:5" ht="60.75" customHeight="1">
      <c r="B38" s="532" t="s">
        <v>251</v>
      </c>
      <c r="C38" s="549"/>
      <c r="D38" s="514"/>
      <c r="E38" s="280"/>
    </row>
    <row r="39" spans="2:5" ht="34.5" customHeight="1">
      <c r="B39" s="531" t="s">
        <v>252</v>
      </c>
      <c r="C39" s="549">
        <f>SUM(C40:C43)</f>
        <v>0</v>
      </c>
      <c r="D39" s="550">
        <f>SUM(D40:D43)</f>
        <v>0</v>
      </c>
      <c r="E39" s="280"/>
    </row>
    <row r="40" spans="2:5" ht="34.5" customHeight="1">
      <c r="B40" s="530" t="s">
        <v>253</v>
      </c>
      <c r="C40" s="549"/>
      <c r="D40" s="514"/>
      <c r="E40" s="280"/>
    </row>
    <row r="41" spans="2:5" ht="34.5" customHeight="1">
      <c r="B41" s="530" t="s">
        <v>254</v>
      </c>
      <c r="C41" s="549"/>
      <c r="D41" s="514"/>
      <c r="E41" s="280"/>
    </row>
    <row r="42" spans="2:5" ht="34.5" customHeight="1">
      <c r="B42" s="530" t="s">
        <v>255</v>
      </c>
      <c r="C42" s="549"/>
      <c r="D42" s="514"/>
      <c r="E42" s="280"/>
    </row>
    <row r="43" spans="2:5" ht="31.5" customHeight="1">
      <c r="B43" s="530" t="s">
        <v>256</v>
      </c>
      <c r="C43" s="547"/>
      <c r="D43" s="439"/>
      <c r="E43" s="280"/>
    </row>
    <row r="44" spans="2:5" ht="31.5" customHeight="1" thickBot="1">
      <c r="B44" s="534" t="s">
        <v>574</v>
      </c>
      <c r="C44" s="551"/>
      <c r="D44" s="440"/>
      <c r="E44" s="280"/>
    </row>
    <row r="45" spans="2:5" ht="27" customHeight="1" thickBot="1">
      <c r="B45" s="535" t="s">
        <v>578</v>
      </c>
      <c r="C45" s="552">
        <f>SUM(C46:C68)</f>
        <v>4010000</v>
      </c>
      <c r="D45" s="457">
        <f>SUM(D46:D68)</f>
        <v>4110000</v>
      </c>
      <c r="E45" s="280"/>
    </row>
    <row r="46" spans="2:5" ht="18.75" customHeight="1">
      <c r="B46" s="460" t="s">
        <v>568</v>
      </c>
      <c r="C46" s="553"/>
      <c r="D46" s="554"/>
      <c r="E46" s="280"/>
    </row>
    <row r="47" spans="2:5" ht="21.75" customHeight="1">
      <c r="B47" s="461" t="s">
        <v>575</v>
      </c>
      <c r="C47" s="553"/>
      <c r="D47" s="554"/>
      <c r="E47" s="280"/>
    </row>
    <row r="48" spans="2:5" ht="30">
      <c r="B48" s="461" t="s">
        <v>576</v>
      </c>
      <c r="C48" s="553"/>
      <c r="D48" s="554"/>
      <c r="E48" s="280"/>
    </row>
    <row r="49" spans="2:5" ht="33" customHeight="1">
      <c r="B49" s="461" t="s">
        <v>577</v>
      </c>
      <c r="C49" s="553"/>
      <c r="D49" s="554"/>
      <c r="E49" s="280"/>
    </row>
    <row r="50" spans="2:5" ht="19.5" customHeight="1">
      <c r="B50" s="461" t="s">
        <v>569</v>
      </c>
      <c r="C50" s="553">
        <v>1100000</v>
      </c>
      <c r="D50" s="554">
        <v>1200000</v>
      </c>
      <c r="E50" s="280"/>
    </row>
    <row r="51" spans="2:5" ht="19.5" customHeight="1">
      <c r="B51" s="461" t="s">
        <v>572</v>
      </c>
      <c r="C51" s="553"/>
      <c r="D51" s="554"/>
      <c r="E51" s="280"/>
    </row>
    <row r="52" spans="2:5" ht="20.25" customHeight="1">
      <c r="B52" s="461" t="s">
        <v>570</v>
      </c>
      <c r="C52" s="553"/>
      <c r="D52" s="554"/>
      <c r="E52" s="280"/>
    </row>
    <row r="53" spans="2:5" ht="19.5" customHeight="1">
      <c r="B53" s="461" t="s">
        <v>413</v>
      </c>
      <c r="C53" s="553"/>
      <c r="D53" s="554"/>
      <c r="E53" s="280"/>
    </row>
    <row r="54" spans="2:5" ht="34.5" customHeight="1">
      <c r="B54" s="461" t="s">
        <v>573</v>
      </c>
      <c r="C54" s="553"/>
      <c r="D54" s="554"/>
      <c r="E54" s="280"/>
    </row>
    <row r="55" spans="2:5" ht="39.75" customHeight="1">
      <c r="B55" s="461" t="s">
        <v>414</v>
      </c>
      <c r="C55" s="553"/>
      <c r="D55" s="554"/>
      <c r="E55" s="280"/>
    </row>
    <row r="56" spans="2:5" ht="24.75" customHeight="1">
      <c r="B56" s="461" t="s">
        <v>415</v>
      </c>
      <c r="C56" s="553">
        <v>60000</v>
      </c>
      <c r="D56" s="554">
        <v>60000</v>
      </c>
      <c r="E56" s="280"/>
    </row>
    <row r="57" spans="2:5" ht="18">
      <c r="B57" s="461" t="s">
        <v>189</v>
      </c>
      <c r="C57" s="553">
        <v>84000</v>
      </c>
      <c r="D57" s="553">
        <v>84000</v>
      </c>
      <c r="E57" s="280"/>
    </row>
    <row r="58" spans="2:5" ht="37.15" customHeight="1">
      <c r="B58" s="461" t="s">
        <v>571</v>
      </c>
      <c r="C58" s="553">
        <v>600000</v>
      </c>
      <c r="D58" s="553">
        <v>600000</v>
      </c>
      <c r="E58" s="280"/>
    </row>
    <row r="59" spans="2:5" ht="20.45" customHeight="1">
      <c r="B59" s="461" t="s">
        <v>565</v>
      </c>
      <c r="C59" s="553">
        <v>2166000</v>
      </c>
      <c r="D59" s="553">
        <v>2166000</v>
      </c>
      <c r="E59" s="280"/>
    </row>
    <row r="60" spans="2:5" ht="34.15" customHeight="1">
      <c r="B60" s="461" t="s">
        <v>566</v>
      </c>
      <c r="C60" s="553"/>
      <c r="D60" s="554"/>
      <c r="E60" s="280"/>
    </row>
    <row r="61" spans="2:5" ht="18">
      <c r="B61" s="461" t="s">
        <v>567</v>
      </c>
      <c r="C61" s="553"/>
      <c r="D61" s="554"/>
      <c r="E61" s="280"/>
    </row>
    <row r="62" spans="2:5" ht="18">
      <c r="B62" s="462" t="s">
        <v>190</v>
      </c>
      <c r="C62" s="553"/>
      <c r="D62" s="554"/>
      <c r="E62" s="280"/>
    </row>
    <row r="63" spans="2:5" ht="16.5" customHeight="1">
      <c r="B63" s="472"/>
      <c r="C63" s="555"/>
      <c r="D63" s="276"/>
      <c r="E63" s="280"/>
    </row>
    <row r="64" spans="2:5" ht="16.5" customHeight="1">
      <c r="B64" s="472"/>
      <c r="C64" s="555"/>
      <c r="D64" s="276"/>
      <c r="E64" s="280"/>
    </row>
    <row r="65" spans="1:14" ht="16.5" customHeight="1">
      <c r="B65" s="472"/>
      <c r="C65" s="555"/>
      <c r="D65" s="276"/>
      <c r="E65" s="280"/>
    </row>
    <row r="66" spans="1:14" ht="16.5" customHeight="1">
      <c r="B66" s="461"/>
      <c r="C66" s="555"/>
      <c r="D66" s="276"/>
      <c r="E66" s="280"/>
    </row>
    <row r="67" spans="1:14" ht="15">
      <c r="B67" s="461"/>
      <c r="C67" s="555"/>
      <c r="D67" s="276"/>
      <c r="E67" s="280"/>
    </row>
    <row r="68" spans="1:14" ht="21.75" customHeight="1" thickBot="1">
      <c r="B68" s="536" t="s">
        <v>574</v>
      </c>
      <c r="C68" s="416"/>
      <c r="D68" s="556"/>
      <c r="E68" s="280"/>
    </row>
    <row r="69" spans="1:14" ht="24.75" customHeight="1" thickBot="1">
      <c r="B69" s="537" t="s">
        <v>579</v>
      </c>
      <c r="C69" s="557">
        <f>SUM(C15,C45)</f>
        <v>4010000</v>
      </c>
      <c r="D69" s="438">
        <f>SUM(D15,D45)</f>
        <v>4110000</v>
      </c>
      <c r="E69" s="280"/>
    </row>
    <row r="70" spans="1:14" ht="40.5" customHeight="1" thickBot="1">
      <c r="B70" s="538" t="s">
        <v>580</v>
      </c>
      <c r="C70" s="557">
        <f>C68+C43-C11</f>
        <v>0</v>
      </c>
      <c r="D70" s="438">
        <f>D68+D43-D11</f>
        <v>0</v>
      </c>
      <c r="E70" s="280"/>
    </row>
    <row r="71" spans="1:14" ht="21.75" customHeight="1" thickBot="1">
      <c r="B71" s="537" t="s">
        <v>581</v>
      </c>
      <c r="C71" s="557">
        <f>SUM(C6:C10)-SUM(C17,C20,C23,C24,C27,C28,C29,C32,,C35,C36,C37,C38,C39)-SUM(C46:C67)</f>
        <v>2990000</v>
      </c>
      <c r="D71" s="558">
        <f>SUM(D6:D10)-SUM(D17,D20,D23,D24,D27,D28,D29,D32,,D35,D36,D37,D38,D39)-SUM(D46:D67)</f>
        <v>3890000</v>
      </c>
      <c r="E71" s="280"/>
    </row>
    <row r="72" spans="1:14" ht="23.25" customHeight="1" thickBot="1">
      <c r="B72" s="539" t="s">
        <v>582</v>
      </c>
      <c r="C72" s="416">
        <f>C5+C12-C69+C70</f>
        <v>7847500</v>
      </c>
      <c r="D72" s="556">
        <f>D5+D12-D69+D70</f>
        <v>11737500</v>
      </c>
      <c r="E72" s="280"/>
    </row>
    <row r="73" spans="1:14" ht="18.75" thickBot="1">
      <c r="B73" s="473"/>
      <c r="C73" s="473"/>
      <c r="D73" s="474"/>
      <c r="E73" s="280"/>
    </row>
    <row r="74" spans="1:14" ht="35.25" customHeight="1" thickBot="1">
      <c r="B74" s="419" t="s">
        <v>391</v>
      </c>
      <c r="C74" s="559"/>
      <c r="D74" s="433"/>
      <c r="E74" s="965" t="s">
        <v>393</v>
      </c>
    </row>
    <row r="75" spans="1:14" ht="33" customHeight="1" thickBot="1">
      <c r="A75" s="220">
        <v>800</v>
      </c>
      <c r="B75" s="540" t="str">
        <f>CONCATENATE("Beírt karakterek száma: ",LEN(C76))</f>
        <v>Beírt karakterek száma: 679</v>
      </c>
      <c r="C75" s="1071" t="str">
        <f>IF(A76&gt;A75,CONCATENATE("Karaktertúllépés! Kérjük, válaszát a 3 cellában összesen maximum ",A75," karakterben foglalja össze!"),CONCATENATE("Még beírható karakterek száma:   ",A75-A76))</f>
        <v>Még beírható karakterek száma:   121</v>
      </c>
      <c r="D75" s="1072"/>
      <c r="E75" s="966"/>
    </row>
    <row r="76" spans="1:14" ht="296.25" customHeight="1" thickBot="1">
      <c r="A76" s="467">
        <f>LEN(C76)</f>
        <v>679</v>
      </c>
      <c r="B76" s="498" t="s">
        <v>318</v>
      </c>
      <c r="C76" s="1073" t="s">
        <v>4</v>
      </c>
      <c r="D76" s="1074"/>
      <c r="E76" s="966"/>
    </row>
    <row r="77" spans="1:14" ht="32.25" customHeight="1" thickBot="1">
      <c r="A77" s="220">
        <v>800</v>
      </c>
      <c r="B77" s="540" t="str">
        <f>CONCATENATE("Beírt karakterek száma: ",LEN(C78))</f>
        <v>Beírt karakterek száma: 390</v>
      </c>
      <c r="C77" s="1071" t="str">
        <f>IF(A78&gt;A77,CONCATENATE("Karaktertúllépés! Kérjük, válaszát a 3 cellában összesen maximum ",A77," karakterben foglalja össze!"),CONCATENATE("Még beírható karakterek száma:   ",A77-A78))</f>
        <v>Még beírható karakterek száma:   410</v>
      </c>
      <c r="D77" s="1072"/>
      <c r="E77" s="966"/>
    </row>
    <row r="78" spans="1:14" ht="330" customHeight="1" thickBot="1">
      <c r="A78" s="468">
        <f>LEN(C78)</f>
        <v>390</v>
      </c>
      <c r="B78" s="420" t="s">
        <v>367</v>
      </c>
      <c r="C78" s="1059" t="s">
        <v>5</v>
      </c>
      <c r="D78" s="1060"/>
      <c r="E78" s="470" t="s">
        <v>392</v>
      </c>
    </row>
    <row r="79" spans="1:14" ht="18">
      <c r="B79" s="421"/>
      <c r="C79" s="421"/>
      <c r="D79" s="421"/>
    </row>
    <row r="80" spans="1:14" ht="111.75" customHeight="1">
      <c r="B80" s="1061" t="s">
        <v>265</v>
      </c>
      <c r="C80" s="1061"/>
      <c r="D80" s="1061"/>
      <c r="E80" s="466"/>
      <c r="F80" s="466"/>
      <c r="G80" s="466"/>
      <c r="H80" s="466"/>
      <c r="I80" s="466"/>
      <c r="J80" s="466"/>
      <c r="K80" s="466"/>
      <c r="L80" s="466"/>
      <c r="M80" s="466"/>
      <c r="N80" s="466"/>
    </row>
    <row r="81" spans="2:14" ht="48.75" customHeight="1">
      <c r="B81" s="426"/>
      <c r="C81" s="426"/>
      <c r="D81" s="426"/>
      <c r="E81" s="426"/>
      <c r="F81" s="429"/>
      <c r="G81" s="430"/>
      <c r="H81" s="430"/>
      <c r="I81" s="430"/>
      <c r="J81" s="430"/>
      <c r="K81" s="431"/>
      <c r="L81" s="430"/>
      <c r="M81" s="430"/>
      <c r="N81" s="431"/>
    </row>
    <row r="82" spans="2:14" ht="20.25">
      <c r="B82" s="429" t="s">
        <v>220</v>
      </c>
      <c r="C82" s="429"/>
      <c r="D82" s="426"/>
      <c r="E82" s="497"/>
      <c r="F82" s="497"/>
      <c r="G82" s="497"/>
      <c r="H82" s="497"/>
      <c r="I82" s="497"/>
      <c r="J82" s="497"/>
      <c r="K82" s="497"/>
    </row>
    <row r="83" spans="2:14" ht="20.25">
      <c r="B83" s="497" t="s">
        <v>221</v>
      </c>
      <c r="C83" s="429"/>
      <c r="D83" s="426"/>
      <c r="E83" s="497"/>
      <c r="F83" s="497"/>
      <c r="G83" s="497"/>
      <c r="H83" s="497"/>
      <c r="I83" s="497"/>
      <c r="J83" s="497"/>
      <c r="K83" s="497"/>
    </row>
    <row r="84" spans="2:14" ht="28.5" customHeight="1">
      <c r="B84" s="427"/>
      <c r="C84" s="427"/>
      <c r="D84" s="426"/>
      <c r="E84" s="427"/>
      <c r="F84" s="427"/>
      <c r="G84" s="427"/>
      <c r="H84" s="427"/>
      <c r="I84" s="427"/>
      <c r="J84" s="427"/>
      <c r="K84" s="428"/>
    </row>
    <row r="85" spans="2:14" ht="40.5">
      <c r="B85" s="466" t="s">
        <v>183</v>
      </c>
      <c r="C85" s="429"/>
      <c r="D85" s="426"/>
      <c r="E85" s="497"/>
      <c r="F85" s="497"/>
      <c r="G85" s="497"/>
      <c r="H85" s="497"/>
      <c r="I85" s="497"/>
      <c r="J85" s="497"/>
      <c r="K85" s="497"/>
    </row>
    <row r="86" spans="2:14" ht="42" customHeight="1">
      <c r="B86" s="429"/>
      <c r="C86" s="430"/>
      <c r="D86" s="426"/>
      <c r="E86" s="430"/>
      <c r="F86" s="430"/>
      <c r="G86" s="430"/>
      <c r="H86" s="431"/>
      <c r="I86" s="430"/>
      <c r="J86" s="430"/>
      <c r="K86" s="431"/>
    </row>
    <row r="87" spans="2:14" ht="24.75" customHeight="1">
      <c r="B87" s="429"/>
      <c r="C87" s="430"/>
      <c r="D87" s="426"/>
      <c r="E87" s="430"/>
      <c r="F87" s="430"/>
      <c r="G87" s="430"/>
      <c r="H87" s="431"/>
      <c r="I87" s="430"/>
      <c r="J87" s="430"/>
      <c r="K87" s="431"/>
    </row>
    <row r="88" spans="2:14" ht="20.25">
      <c r="B88" s="429" t="s">
        <v>220</v>
      </c>
      <c r="C88" s="429"/>
      <c r="D88" s="426"/>
      <c r="E88" s="497"/>
      <c r="F88" s="497"/>
      <c r="G88" s="497"/>
      <c r="H88" s="497"/>
      <c r="I88" s="497"/>
      <c r="J88" s="497"/>
      <c r="K88" s="497"/>
    </row>
  </sheetData>
  <sheetProtection formatCells="0" formatRows="0"/>
  <mergeCells count="10">
    <mergeCell ref="C78:D78"/>
    <mergeCell ref="B80:D80"/>
    <mergeCell ref="B1:D1"/>
    <mergeCell ref="B4:D4"/>
    <mergeCell ref="E4:E12"/>
    <mergeCell ref="B14:D14"/>
    <mergeCell ref="E74:E77"/>
    <mergeCell ref="C75:D75"/>
    <mergeCell ref="C76:D76"/>
    <mergeCell ref="C77:D77"/>
  </mergeCells>
  <phoneticPr fontId="80" type="noConversion"/>
  <conditionalFormatting sqref="C75">
    <cfRule type="expression" dxfId="29" priority="2">
      <formula>A76&gt;A75</formula>
    </cfRule>
  </conditionalFormatting>
  <conditionalFormatting sqref="C77">
    <cfRule type="expression" dxfId="28" priority="1">
      <formula>A78&gt;A77</formula>
    </cfRule>
  </conditionalFormatting>
  <printOptions horizontalCentered="1"/>
  <pageMargins left="0.23622047244094491" right="0.23622047244094491" top="0.74803149606299213" bottom="0.74803149606299213" header="0.31496062992125984" footer="0.31496062992125984"/>
  <pageSetup paperSize="9" scale="47" fitToHeight="3"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44" max="16383" man="1"/>
    <brk id="73" max="16383" man="1"/>
  </row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4">
    <tabColor rgb="FFFFC000"/>
  </sheetPr>
  <dimension ref="A1:I55"/>
  <sheetViews>
    <sheetView view="pageBreakPreview" zoomScale="60" zoomScaleNormal="70" workbookViewId="0">
      <selection activeCell="E7" sqref="E7"/>
    </sheetView>
  </sheetViews>
  <sheetFormatPr defaultRowHeight="14.25"/>
  <cols>
    <col min="1" max="1" width="4.28515625" style="11" customWidth="1"/>
    <col min="2" max="2" width="6.5703125" style="12" customWidth="1"/>
    <col min="3" max="3" width="79.42578125" style="12" customWidth="1"/>
    <col min="4" max="7" width="19.7109375" style="11" customWidth="1"/>
    <col min="8" max="8" width="46.140625" style="11" customWidth="1"/>
    <col min="9" max="16384" width="9.140625" style="11"/>
  </cols>
  <sheetData>
    <row r="1" spans="1:9" ht="28.5" thickBot="1">
      <c r="A1" s="5"/>
      <c r="B1" s="709" t="s">
        <v>675</v>
      </c>
      <c r="C1" s="710"/>
      <c r="D1" s="710"/>
      <c r="E1" s="710"/>
      <c r="F1" s="710"/>
      <c r="G1" s="711"/>
      <c r="H1" s="172" t="s">
        <v>629</v>
      </c>
    </row>
    <row r="2" spans="1:9" s="12" customFormat="1" ht="33" customHeight="1" thickBot="1">
      <c r="A2" s="5"/>
      <c r="B2" s="64"/>
      <c r="C2" s="65" t="s">
        <v>585</v>
      </c>
      <c r="D2" s="57" t="s">
        <v>462</v>
      </c>
      <c r="E2" s="57" t="s">
        <v>659</v>
      </c>
      <c r="F2" s="57" t="s">
        <v>192</v>
      </c>
      <c r="G2" s="57" t="s">
        <v>100</v>
      </c>
      <c r="H2" s="119" t="s">
        <v>319</v>
      </c>
    </row>
    <row r="3" spans="1:9" ht="31.5" customHeight="1" thickBot="1">
      <c r="A3" s="5"/>
      <c r="B3" s="217" t="s">
        <v>586</v>
      </c>
      <c r="C3" s="62" t="s">
        <v>587</v>
      </c>
      <c r="D3" s="160">
        <v>1350</v>
      </c>
      <c r="E3" s="502">
        <v>6100</v>
      </c>
      <c r="F3" s="506">
        <v>7000</v>
      </c>
      <c r="G3" s="506">
        <v>8000</v>
      </c>
      <c r="H3" s="1075" t="s">
        <v>286</v>
      </c>
    </row>
    <row r="4" spans="1:9" ht="31.5" customHeight="1" thickBot="1">
      <c r="A4" s="5"/>
      <c r="B4" s="217" t="s">
        <v>588</v>
      </c>
      <c r="C4" s="48" t="s">
        <v>589</v>
      </c>
      <c r="D4" s="160"/>
      <c r="E4" s="502"/>
      <c r="F4" s="507"/>
      <c r="G4" s="507"/>
      <c r="H4" s="1076"/>
    </row>
    <row r="5" spans="1:9" ht="31.5" customHeight="1" thickBot="1">
      <c r="A5" s="5"/>
      <c r="B5" s="217" t="s">
        <v>590</v>
      </c>
      <c r="C5" s="48" t="s">
        <v>591</v>
      </c>
      <c r="D5" s="160">
        <v>1833</v>
      </c>
      <c r="E5" s="502">
        <v>1500</v>
      </c>
      <c r="F5" s="507"/>
      <c r="G5" s="507"/>
      <c r="H5" s="1076"/>
    </row>
    <row r="6" spans="1:9" ht="31.5" customHeight="1" thickBot="1">
      <c r="A6" s="5"/>
      <c r="B6" s="218" t="s">
        <v>592</v>
      </c>
      <c r="C6" s="63" t="s">
        <v>593</v>
      </c>
      <c r="D6" s="160">
        <v>599</v>
      </c>
      <c r="E6" s="502">
        <v>960</v>
      </c>
      <c r="F6" s="507">
        <v>1100</v>
      </c>
      <c r="G6" s="507">
        <v>1200</v>
      </c>
      <c r="H6" s="1076"/>
    </row>
    <row r="7" spans="1:9" ht="31.5" customHeight="1" thickBot="1">
      <c r="A7" s="5"/>
      <c r="B7" s="218" t="s">
        <v>594</v>
      </c>
      <c r="C7" s="63" t="s">
        <v>144</v>
      </c>
      <c r="D7" s="160">
        <v>58</v>
      </c>
      <c r="E7" s="502">
        <v>167</v>
      </c>
      <c r="F7" s="507">
        <v>144</v>
      </c>
      <c r="G7" s="507">
        <v>144</v>
      </c>
      <c r="H7" s="1076"/>
    </row>
    <row r="8" spans="1:9" ht="31.5" customHeight="1" thickBot="1">
      <c r="A8" s="5"/>
      <c r="B8" s="218" t="s">
        <v>595</v>
      </c>
      <c r="C8" s="63" t="s">
        <v>596</v>
      </c>
      <c r="D8" s="160"/>
      <c r="E8" s="502"/>
      <c r="F8" s="507"/>
      <c r="G8" s="507"/>
      <c r="H8" s="1076"/>
    </row>
    <row r="9" spans="1:9" ht="31.5" customHeight="1" thickBot="1">
      <c r="A9" s="5"/>
      <c r="B9" s="218" t="s">
        <v>597</v>
      </c>
      <c r="C9" s="63"/>
      <c r="D9" s="160"/>
      <c r="E9" s="502"/>
      <c r="F9" s="507"/>
      <c r="G9" s="507"/>
      <c r="H9" s="1076"/>
    </row>
    <row r="10" spans="1:9" ht="31.5" customHeight="1" thickBot="1">
      <c r="A10" s="5"/>
      <c r="B10" s="218" t="s">
        <v>598</v>
      </c>
      <c r="C10" s="63"/>
      <c r="D10" s="160"/>
      <c r="E10" s="502"/>
      <c r="F10" s="507"/>
      <c r="G10" s="507"/>
      <c r="H10" s="1076"/>
      <c r="I10" s="12"/>
    </row>
    <row r="11" spans="1:9" ht="31.5" customHeight="1" thickBot="1">
      <c r="A11" s="5"/>
      <c r="B11" s="218" t="s">
        <v>599</v>
      </c>
      <c r="C11" s="63" t="s">
        <v>600</v>
      </c>
      <c r="D11" s="160"/>
      <c r="E11" s="502"/>
      <c r="F11" s="507"/>
      <c r="G11" s="507"/>
      <c r="H11" s="1076"/>
    </row>
    <row r="12" spans="1:9" ht="31.5" customHeight="1" thickBot="1">
      <c r="A12" s="5"/>
      <c r="B12" s="218" t="s">
        <v>663</v>
      </c>
      <c r="C12" s="63" t="s">
        <v>601</v>
      </c>
      <c r="D12" s="160"/>
      <c r="E12" s="502"/>
      <c r="F12" s="507"/>
      <c r="G12" s="507"/>
      <c r="H12" s="1076"/>
    </row>
    <row r="13" spans="1:9" ht="31.5" customHeight="1" thickBot="1">
      <c r="A13" s="5"/>
      <c r="B13" s="218" t="s">
        <v>602</v>
      </c>
      <c r="C13" s="63" t="s">
        <v>603</v>
      </c>
      <c r="D13" s="160"/>
      <c r="E13" s="508"/>
      <c r="F13" s="509"/>
      <c r="G13" s="509"/>
      <c r="H13" s="1076"/>
    </row>
    <row r="14" spans="1:9" ht="31.5" customHeight="1" thickBot="1">
      <c r="A14" s="5"/>
      <c r="B14" s="217" t="s">
        <v>604</v>
      </c>
      <c r="C14" s="48" t="s">
        <v>605</v>
      </c>
      <c r="D14" s="503">
        <f>SUM(D6:D13)</f>
        <v>657</v>
      </c>
      <c r="E14" s="510">
        <f>SUM(E6:E13)</f>
        <v>1127</v>
      </c>
      <c r="F14" s="510">
        <f>SUM(F6:F13)</f>
        <v>1244</v>
      </c>
      <c r="G14" s="510">
        <f>SUM(G6:G13)</f>
        <v>1344</v>
      </c>
      <c r="H14" s="1076"/>
    </row>
    <row r="15" spans="1:9" ht="31.5" customHeight="1" thickBot="1">
      <c r="A15" s="5"/>
      <c r="B15" s="218" t="s">
        <v>606</v>
      </c>
      <c r="C15" s="63" t="s">
        <v>607</v>
      </c>
      <c r="D15" s="502">
        <v>542</v>
      </c>
      <c r="E15" s="511">
        <v>2166</v>
      </c>
      <c r="F15" s="511">
        <v>2166</v>
      </c>
      <c r="G15" s="511">
        <v>2166</v>
      </c>
      <c r="H15" s="1076"/>
    </row>
    <row r="16" spans="1:9" ht="31.5" customHeight="1" thickBot="1">
      <c r="A16" s="5"/>
      <c r="B16" s="218" t="s">
        <v>608</v>
      </c>
      <c r="C16" s="63" t="s">
        <v>609</v>
      </c>
      <c r="D16" s="502"/>
      <c r="E16" s="511"/>
      <c r="F16" s="511"/>
      <c r="G16" s="511"/>
      <c r="H16" s="1076"/>
    </row>
    <row r="17" spans="1:8" ht="31.5" customHeight="1" thickBot="1">
      <c r="A17" s="5"/>
      <c r="B17" s="218" t="s">
        <v>610</v>
      </c>
      <c r="C17" s="63" t="s">
        <v>611</v>
      </c>
      <c r="D17" s="502"/>
      <c r="E17" s="511"/>
      <c r="F17" s="511"/>
      <c r="G17" s="511"/>
      <c r="H17" s="1076"/>
    </row>
    <row r="18" spans="1:8" ht="31.5" customHeight="1" thickBot="1">
      <c r="A18" s="5"/>
      <c r="B18" s="217" t="s">
        <v>612</v>
      </c>
      <c r="C18" s="48" t="s">
        <v>613</v>
      </c>
      <c r="D18" s="503">
        <f>SUM(D15:D17)</f>
        <v>542</v>
      </c>
      <c r="E18" s="510">
        <f>SUM(E15:E17)</f>
        <v>2166</v>
      </c>
      <c r="F18" s="510">
        <f>SUM(F15:F17)</f>
        <v>2166</v>
      </c>
      <c r="G18" s="510">
        <f>SUM(G15:G17)</f>
        <v>2166</v>
      </c>
      <c r="H18" s="1076"/>
    </row>
    <row r="19" spans="1:8" ht="31.5" customHeight="1" thickBot="1">
      <c r="A19" s="5"/>
      <c r="B19" s="217" t="s">
        <v>614</v>
      </c>
      <c r="C19" s="48" t="s">
        <v>615</v>
      </c>
      <c r="D19" s="502"/>
      <c r="E19" s="511"/>
      <c r="F19" s="511"/>
      <c r="G19" s="511"/>
      <c r="H19" s="1076"/>
    </row>
    <row r="20" spans="1:8" ht="31.5" customHeight="1" thickBot="1">
      <c r="A20" s="5"/>
      <c r="B20" s="217" t="s">
        <v>616</v>
      </c>
      <c r="C20" s="48" t="s">
        <v>145</v>
      </c>
      <c r="D20" s="502">
        <v>27</v>
      </c>
      <c r="E20" s="511">
        <v>122</v>
      </c>
      <c r="F20" s="511">
        <v>140</v>
      </c>
      <c r="G20" s="511">
        <v>160</v>
      </c>
      <c r="H20" s="1076"/>
    </row>
    <row r="21" spans="1:8" ht="50.25" customHeight="1" thickBot="1">
      <c r="A21" s="5"/>
      <c r="B21" s="217" t="s">
        <v>617</v>
      </c>
      <c r="C21" s="48" t="s">
        <v>618</v>
      </c>
      <c r="D21" s="503">
        <f>+D3+D4+D5-D14-D18-D19-D20</f>
        <v>1957</v>
      </c>
      <c r="E21" s="510">
        <f>+E3+E4+E5-E14-E18-E19-E20</f>
        <v>4185</v>
      </c>
      <c r="F21" s="510">
        <f>+F3+F4+F5-F14-F18-F19-F20</f>
        <v>3450</v>
      </c>
      <c r="G21" s="510">
        <f>+G3+G4+G5-G14-G18-G19-G20</f>
        <v>4330</v>
      </c>
      <c r="H21" s="1076"/>
    </row>
    <row r="22" spans="1:8" ht="29.25" customHeight="1" thickBot="1">
      <c r="A22" s="5"/>
      <c r="B22" s="217" t="s">
        <v>619</v>
      </c>
      <c r="C22" s="48" t="s">
        <v>620</v>
      </c>
      <c r="D22" s="502"/>
      <c r="E22" s="511"/>
      <c r="F22" s="511"/>
      <c r="G22" s="511"/>
      <c r="H22" s="1076"/>
    </row>
    <row r="23" spans="1:8" ht="31.5" customHeight="1" thickBot="1">
      <c r="A23" s="5"/>
      <c r="B23" s="217" t="s">
        <v>621</v>
      </c>
      <c r="C23" s="48" t="s">
        <v>622</v>
      </c>
      <c r="D23" s="502"/>
      <c r="E23" s="511"/>
      <c r="F23" s="511"/>
      <c r="G23" s="511"/>
      <c r="H23" s="1076"/>
    </row>
    <row r="24" spans="1:8" ht="31.5" customHeight="1" thickBot="1">
      <c r="A24" s="5"/>
      <c r="B24" s="217" t="s">
        <v>623</v>
      </c>
      <c r="C24" s="48" t="s">
        <v>624</v>
      </c>
      <c r="D24" s="504">
        <f>+D22-D23</f>
        <v>0</v>
      </c>
      <c r="E24" s="512">
        <f>+E22-E23</f>
        <v>0</v>
      </c>
      <c r="F24" s="512">
        <f>+F22-F23</f>
        <v>0</v>
      </c>
      <c r="G24" s="512">
        <f>+G22-G23</f>
        <v>0</v>
      </c>
      <c r="H24" s="1077" t="s">
        <v>417</v>
      </c>
    </row>
    <row r="25" spans="1:8" ht="39.75" customHeight="1" thickBot="1">
      <c r="A25" s="5"/>
      <c r="B25" s="217" t="s">
        <v>625</v>
      </c>
      <c r="C25" s="48" t="s">
        <v>685</v>
      </c>
      <c r="D25" s="504">
        <f>+D21+D24</f>
        <v>1957</v>
      </c>
      <c r="E25" s="512">
        <f>+E21+E24</f>
        <v>4185</v>
      </c>
      <c r="F25" s="512">
        <f>+F21+F24</f>
        <v>3450</v>
      </c>
      <c r="G25" s="512">
        <f>+G21+G24</f>
        <v>4330</v>
      </c>
      <c r="H25" s="1078"/>
    </row>
    <row r="26" spans="1:8" ht="31.5" customHeight="1" thickBot="1">
      <c r="A26" s="5"/>
      <c r="B26" s="217" t="s">
        <v>686</v>
      </c>
      <c r="C26" s="48" t="s">
        <v>146</v>
      </c>
      <c r="D26" s="502">
        <v>150</v>
      </c>
      <c r="E26" s="511">
        <v>600</v>
      </c>
      <c r="F26" s="511">
        <v>600</v>
      </c>
      <c r="G26" s="511">
        <v>600</v>
      </c>
      <c r="H26" s="1078"/>
    </row>
    <row r="27" spans="1:8" ht="31.5" customHeight="1" thickBot="1">
      <c r="A27" s="5"/>
      <c r="B27" s="432" t="s">
        <v>398</v>
      </c>
      <c r="C27" s="219" t="s">
        <v>399</v>
      </c>
      <c r="D27" s="505">
        <f>+D25-D26</f>
        <v>1807</v>
      </c>
      <c r="E27" s="512">
        <f>+E25-E26</f>
        <v>3585</v>
      </c>
      <c r="F27" s="512">
        <f>+F25-F26</f>
        <v>2850</v>
      </c>
      <c r="G27" s="512">
        <f>+G25-G26</f>
        <v>3730</v>
      </c>
      <c r="H27" s="1079"/>
    </row>
    <row r="41" spans="4:4" ht="41.25" customHeight="1"/>
    <row r="45" spans="4:4" ht="15">
      <c r="D45" s="33"/>
    </row>
    <row r="55" ht="42.75" customHeight="1"/>
  </sheetData>
  <sheetProtection formatCells="0" formatRows="0"/>
  <mergeCells count="3">
    <mergeCell ref="B1:G1"/>
    <mergeCell ref="H3:H23"/>
    <mergeCell ref="H24:H27"/>
  </mergeCells>
  <phoneticPr fontId="80" type="noConversion"/>
  <dataValidations count="1">
    <dataValidation type="whole" allowBlank="1" showInputMessage="1" showErrorMessage="1" sqref="D3:G27" xr:uid="{00000000-0002-0000-0F00-000000000000}">
      <formula1>-100000000</formula1>
      <formula2>100000000</formula2>
    </dataValidation>
  </dataValidations>
  <printOptions horizontalCentered="1"/>
  <pageMargins left="0.23622047244094491" right="0.23622047244094491" top="0.74803149606299213" bottom="0.74803149606299213" header="0.31496062992125984" footer="0.31496062992125984"/>
  <pageSetup paperSize="9" scale="50"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57" max="16383"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Munka15">
    <tabColor rgb="FFFFC000"/>
  </sheetPr>
  <dimension ref="A1:F56"/>
  <sheetViews>
    <sheetView view="pageBreakPreview" topLeftCell="A10" zoomScale="60" zoomScaleNormal="70" workbookViewId="0">
      <selection activeCell="B7" sqref="B7"/>
    </sheetView>
  </sheetViews>
  <sheetFormatPr defaultRowHeight="15"/>
  <cols>
    <col min="1" max="1" width="4.42578125" style="4" customWidth="1"/>
    <col min="2" max="2" width="71.28515625" style="4" customWidth="1"/>
    <col min="3" max="3" width="73.85546875" style="4" customWidth="1"/>
    <col min="4" max="4" width="52" style="4" customWidth="1"/>
    <col min="5" max="5" width="54.28515625" style="4" customWidth="1"/>
    <col min="6" max="16384" width="9.140625" style="4"/>
  </cols>
  <sheetData>
    <row r="1" spans="1:6" ht="33.75" customHeight="1" thickBot="1">
      <c r="B1" s="773" t="s">
        <v>676</v>
      </c>
      <c r="C1" s="681"/>
      <c r="D1" s="122" t="s">
        <v>629</v>
      </c>
      <c r="E1" s="7"/>
      <c r="F1" s="7"/>
    </row>
    <row r="2" spans="1:6" ht="15" customHeight="1" thickBot="1">
      <c r="B2" s="121"/>
      <c r="C2" s="54"/>
      <c r="D2" s="119" t="s">
        <v>319</v>
      </c>
    </row>
    <row r="3" spans="1:6" ht="37.5" customHeight="1" thickBot="1">
      <c r="B3" s="768" t="s">
        <v>368</v>
      </c>
      <c r="C3" s="769"/>
      <c r="D3" s="184"/>
    </row>
    <row r="4" spans="1:6" ht="38.25" customHeight="1" thickBot="1">
      <c r="A4" s="173">
        <v>1500</v>
      </c>
      <c r="B4" s="50" t="str">
        <f>CONCATENATE("Beírt karakterek száma: ",LEN(C6)+LEN(C7)+LEN(C8))</f>
        <v>Beírt karakterek száma: 105</v>
      </c>
      <c r="C4" s="141" t="str">
        <f>IF(A5&gt;A4,CONCATENATE("Karaktertúllépés! Kérjük, válaszát a 3 cellában összesen maximum ",A4," karakterben foglalja össze!"),CONCATENATE("Még beírható karakterek száma:   ",A4-A5))</f>
        <v>Még beírható karakterek száma:   1395</v>
      </c>
      <c r="D4" s="6"/>
      <c r="E4" s="35">
        <f>LEN(C6)+LEN(C7)+LEN(C8)</f>
        <v>105</v>
      </c>
    </row>
    <row r="5" spans="1:6" ht="32.25" customHeight="1" thickBot="1">
      <c r="A5" s="183">
        <f>LEN(C6)+LEN(C7)+LEN(C8)</f>
        <v>105</v>
      </c>
      <c r="B5" s="185" t="s">
        <v>427</v>
      </c>
      <c r="C5" s="186" t="s">
        <v>428</v>
      </c>
      <c r="D5" s="6"/>
    </row>
    <row r="6" spans="1:6" ht="171" customHeight="1" thickBot="1">
      <c r="B6" s="499" t="s">
        <v>149</v>
      </c>
      <c r="C6" s="500" t="s">
        <v>141</v>
      </c>
      <c r="D6" s="687" t="s">
        <v>412</v>
      </c>
    </row>
    <row r="7" spans="1:6" ht="165.75" customHeight="1" thickBot="1">
      <c r="B7" s="501" t="s">
        <v>137</v>
      </c>
      <c r="C7" s="500" t="s">
        <v>140</v>
      </c>
      <c r="D7" s="688"/>
    </row>
    <row r="8" spans="1:6" ht="147" customHeight="1" thickBot="1">
      <c r="B8" s="501" t="s">
        <v>138</v>
      </c>
      <c r="C8" s="500" t="s">
        <v>139</v>
      </c>
      <c r="D8" s="689"/>
    </row>
    <row r="9" spans="1:6" ht="15.75">
      <c r="B9" s="10"/>
      <c r="D9" s="6"/>
    </row>
    <row r="10" spans="1:6" ht="23.25" customHeight="1" thickBot="1">
      <c r="B10" s="8" t="s">
        <v>626</v>
      </c>
      <c r="D10" s="6"/>
    </row>
    <row r="11" spans="1:6" ht="64.5" customHeight="1">
      <c r="B11" s="10" t="s">
        <v>184</v>
      </c>
      <c r="D11" s="1083" t="s">
        <v>400</v>
      </c>
      <c r="E11" s="1084"/>
    </row>
    <row r="12" spans="1:6" ht="132" customHeight="1">
      <c r="B12" s="10" t="s">
        <v>289</v>
      </c>
      <c r="D12" s="1085" t="s">
        <v>320</v>
      </c>
      <c r="E12" s="1086"/>
    </row>
    <row r="13" spans="1:6" ht="64.5" customHeight="1">
      <c r="B13" s="1082" t="s">
        <v>185</v>
      </c>
      <c r="C13" s="1082"/>
      <c r="D13" s="1085" t="s">
        <v>401</v>
      </c>
      <c r="E13" s="1086"/>
    </row>
    <row r="14" spans="1:6" ht="68.25" customHeight="1" thickBot="1">
      <c r="B14" s="10" t="s">
        <v>627</v>
      </c>
      <c r="D14" s="1080" t="s">
        <v>402</v>
      </c>
      <c r="E14" s="1081"/>
    </row>
    <row r="23" ht="3" customHeight="1"/>
    <row r="42" ht="41.25" customHeight="1"/>
    <row r="47" ht="44.25" customHeight="1"/>
    <row r="56" ht="42.75" customHeight="1"/>
  </sheetData>
  <mergeCells count="8">
    <mergeCell ref="D14:E14"/>
    <mergeCell ref="B1:C1"/>
    <mergeCell ref="B13:C13"/>
    <mergeCell ref="D11:E11"/>
    <mergeCell ref="D12:E12"/>
    <mergeCell ref="D13:E13"/>
    <mergeCell ref="B3:C3"/>
    <mergeCell ref="D6:D8"/>
  </mergeCells>
  <phoneticPr fontId="80" type="noConversion"/>
  <conditionalFormatting sqref="C4">
    <cfRule type="expression" dxfId="27" priority="3">
      <formula>A5&gt;A4</formula>
    </cfRule>
  </conditionalFormatting>
  <hyperlinks>
    <hyperlink ref="D11:E11" r:id="rId1" display="http://europass.hu/europass-oneletrajz" xr:uid="{00000000-0004-0000-1000-000000000000}"/>
  </hyperlinks>
  <printOptions horizontalCentered="1"/>
  <pageMargins left="0.23622047244094491" right="0.23622047244094491" top="0.74803149606299213" bottom="0.74803149606299213" header="0.31496062992125984" footer="0.31496062992125984"/>
  <pageSetup paperSize="9" scale="50" orientation="portrait" r:id="rId2"/>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30" max="16383" man="1"/>
    <brk id="63" max="16383" man="1"/>
  </rowBreaks>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B1:I17"/>
  <sheetViews>
    <sheetView view="pageBreakPreview" topLeftCell="A10" zoomScale="90" zoomScaleNormal="70" zoomScaleSheetLayoutView="90" workbookViewId="0">
      <selection activeCell="C12" sqref="C12:F12"/>
    </sheetView>
  </sheetViews>
  <sheetFormatPr defaultRowHeight="15.75"/>
  <cols>
    <col min="1" max="1" width="5.7109375" style="4" customWidth="1"/>
    <col min="2" max="2" width="4.42578125" style="477" customWidth="1"/>
    <col min="3" max="3" width="40.7109375" style="476" customWidth="1"/>
    <col min="4" max="4" width="26.5703125" style="476" customWidth="1"/>
    <col min="5" max="5" width="12.7109375" style="476" customWidth="1"/>
    <col min="6" max="6" width="26.85546875" style="476" customWidth="1"/>
    <col min="7" max="7" width="12.7109375" style="476" customWidth="1"/>
    <col min="8" max="8" width="52" style="4" customWidth="1"/>
    <col min="9" max="9" width="78" style="4" customWidth="1"/>
    <col min="10" max="16384" width="9.140625" style="4"/>
  </cols>
  <sheetData>
    <row r="1" spans="2:9" ht="16.5" thickBot="1">
      <c r="C1" s="475"/>
      <c r="D1" s="475"/>
      <c r="E1" s="475"/>
      <c r="F1" s="475"/>
      <c r="G1" s="475"/>
      <c r="H1" s="6"/>
    </row>
    <row r="2" spans="2:9" ht="42" customHeight="1">
      <c r="B2" s="485"/>
      <c r="C2" s="1088" t="s">
        <v>198</v>
      </c>
      <c r="D2" s="1088"/>
      <c r="E2" s="1088"/>
      <c r="F2" s="1088"/>
      <c r="G2" s="1089"/>
      <c r="H2" s="6"/>
    </row>
    <row r="3" spans="2:9" ht="51.75" customHeight="1" thickBot="1">
      <c r="B3" s="486"/>
      <c r="C3" s="494"/>
      <c r="D3" s="495" t="s">
        <v>199</v>
      </c>
      <c r="E3" s="495" t="s">
        <v>209</v>
      </c>
      <c r="F3" s="495" t="s">
        <v>208</v>
      </c>
      <c r="G3" s="496" t="s">
        <v>209</v>
      </c>
      <c r="H3" s="6"/>
    </row>
    <row r="4" spans="2:9" ht="65.25" customHeight="1">
      <c r="B4" s="486" t="s">
        <v>509</v>
      </c>
      <c r="C4" s="478" t="s">
        <v>184</v>
      </c>
      <c r="D4" s="480" t="s">
        <v>218</v>
      </c>
      <c r="E4" s="482" t="s">
        <v>760</v>
      </c>
      <c r="F4" s="480" t="s">
        <v>217</v>
      </c>
      <c r="G4" s="493" t="s">
        <v>760</v>
      </c>
      <c r="H4" s="1090" t="s">
        <v>400</v>
      </c>
      <c r="I4" s="1084"/>
    </row>
    <row r="5" spans="2:9" ht="105.75" customHeight="1">
      <c r="B5" s="486" t="s">
        <v>510</v>
      </c>
      <c r="C5" s="478" t="s">
        <v>418</v>
      </c>
      <c r="D5" s="480" t="s">
        <v>200</v>
      </c>
      <c r="E5" s="482" t="s">
        <v>760</v>
      </c>
      <c r="F5" s="480" t="s">
        <v>201</v>
      </c>
      <c r="G5" s="493" t="s">
        <v>760</v>
      </c>
      <c r="H5" s="1091" t="s">
        <v>320</v>
      </c>
      <c r="I5" s="1086"/>
    </row>
    <row r="6" spans="2:9" ht="74.25" customHeight="1">
      <c r="B6" s="486" t="s">
        <v>512</v>
      </c>
      <c r="C6" s="478" t="s">
        <v>185</v>
      </c>
      <c r="D6" s="480" t="s">
        <v>203</v>
      </c>
      <c r="E6" s="482"/>
      <c r="F6" s="480" t="s">
        <v>202</v>
      </c>
      <c r="G6" s="493"/>
      <c r="H6" s="1091" t="s">
        <v>401</v>
      </c>
      <c r="I6" s="1086"/>
    </row>
    <row r="7" spans="2:9" ht="87.75" customHeight="1" thickBot="1">
      <c r="B7" s="486" t="s">
        <v>206</v>
      </c>
      <c r="C7" s="478" t="s">
        <v>627</v>
      </c>
      <c r="D7" s="480" t="s">
        <v>204</v>
      </c>
      <c r="E7" s="482" t="s">
        <v>760</v>
      </c>
      <c r="F7" s="480" t="s">
        <v>205</v>
      </c>
      <c r="G7" s="493" t="s">
        <v>760</v>
      </c>
      <c r="H7" s="1087" t="s">
        <v>402</v>
      </c>
      <c r="I7" s="1081"/>
    </row>
    <row r="8" spans="2:9" ht="18" customHeight="1" thickBot="1">
      <c r="B8" s="486"/>
      <c r="C8" s="479"/>
      <c r="D8" s="480"/>
      <c r="E8" s="480"/>
      <c r="F8" s="480"/>
      <c r="G8" s="481"/>
    </row>
    <row r="9" spans="2:9" ht="67.5" customHeight="1">
      <c r="B9" s="486" t="s">
        <v>207</v>
      </c>
      <c r="C9" s="727" t="s">
        <v>213</v>
      </c>
      <c r="D9" s="727"/>
      <c r="E9" s="483" t="s">
        <v>760</v>
      </c>
      <c r="F9" s="484" t="s">
        <v>215</v>
      </c>
      <c r="G9" s="487" t="s">
        <v>215</v>
      </c>
      <c r="H9" s="1093" t="s">
        <v>172</v>
      </c>
      <c r="I9" s="1094"/>
    </row>
    <row r="10" spans="2:9" ht="111.75" customHeight="1">
      <c r="B10" s="486" t="s">
        <v>210</v>
      </c>
      <c r="C10" s="727" t="s">
        <v>214</v>
      </c>
      <c r="D10" s="727"/>
      <c r="E10" s="727"/>
      <c r="F10" s="727"/>
      <c r="G10" s="488" t="s">
        <v>760</v>
      </c>
      <c r="H10" s="1095"/>
      <c r="I10" s="1096"/>
    </row>
    <row r="11" spans="2:9" ht="152.25" customHeight="1">
      <c r="B11" s="486" t="s">
        <v>211</v>
      </c>
      <c r="C11" s="727" t="s">
        <v>212</v>
      </c>
      <c r="D11" s="727"/>
      <c r="E11" s="727"/>
      <c r="F11" s="727"/>
      <c r="G11" s="488" t="s">
        <v>760</v>
      </c>
      <c r="H11" s="1095"/>
      <c r="I11" s="1096"/>
    </row>
    <row r="12" spans="2:9" ht="128.25" customHeight="1">
      <c r="B12" s="486" t="s">
        <v>663</v>
      </c>
      <c r="C12" s="727" t="s">
        <v>15</v>
      </c>
      <c r="D12" s="727"/>
      <c r="E12" s="727"/>
      <c r="F12" s="727"/>
      <c r="G12" s="488" t="s">
        <v>760</v>
      </c>
      <c r="H12" s="1095" t="s">
        <v>219</v>
      </c>
      <c r="I12" s="1096"/>
    </row>
    <row r="13" spans="2:9" ht="66.75" customHeight="1" thickBot="1">
      <c r="B13" s="489" t="s">
        <v>216</v>
      </c>
      <c r="C13" s="1092" t="s">
        <v>761</v>
      </c>
      <c r="D13" s="1092"/>
      <c r="E13" s="490" t="s">
        <v>760</v>
      </c>
      <c r="F13" s="491" t="s">
        <v>215</v>
      </c>
      <c r="G13" s="492" t="s">
        <v>215</v>
      </c>
      <c r="H13" s="1097"/>
      <c r="I13" s="1098"/>
    </row>
    <row r="17" ht="42.75" customHeight="1"/>
  </sheetData>
  <mergeCells count="12">
    <mergeCell ref="C13:D13"/>
    <mergeCell ref="H9:I11"/>
    <mergeCell ref="H12:I13"/>
    <mergeCell ref="C10:F10"/>
    <mergeCell ref="C11:F11"/>
    <mergeCell ref="C9:D9"/>
    <mergeCell ref="C12:F12"/>
    <mergeCell ref="H7:I7"/>
    <mergeCell ref="C2:G2"/>
    <mergeCell ref="H4:I4"/>
    <mergeCell ref="H5:I5"/>
    <mergeCell ref="H6:I6"/>
  </mergeCells>
  <phoneticPr fontId="80" type="noConversion"/>
  <hyperlinks>
    <hyperlink ref="H4:I4" r:id="rId1" display="http://europass.hu/europass-oneletrajz" xr:uid="{00000000-0004-0000-1100-000000000000}"/>
  </hyperlinks>
  <printOptions horizontalCentered="1"/>
  <pageMargins left="0.23622047244094491" right="0.23622047244094491" top="0.74803149606299213" bottom="0.74803149606299213" header="0.31496062992125984" footer="0.31496062992125984"/>
  <pageSetup paperSize="9" scale="50" orientation="portrait" r:id="rId2"/>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24" max="16383" man="1"/>
  </rowBreaks>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A5063-3C5D-4599-99B6-04186679DE14}">
  <sheetPr>
    <tabColor rgb="FF92D050"/>
  </sheetPr>
  <dimension ref="A1:CA388"/>
  <sheetViews>
    <sheetView tabSelected="1" zoomScale="70" zoomScaleNormal="70" workbookViewId="0">
      <selection activeCell="L329" sqref="L329"/>
    </sheetView>
  </sheetViews>
  <sheetFormatPr defaultRowHeight="24.75"/>
  <cols>
    <col min="1" max="1" width="4.85546875" style="1253" customWidth="1"/>
    <col min="2" max="2" width="63" style="1129" customWidth="1"/>
    <col min="3" max="3" width="12" style="1130" customWidth="1"/>
    <col min="4" max="4" width="13.140625" style="1130" customWidth="1"/>
    <col min="5" max="5" width="13.5703125" style="1130" customWidth="1"/>
    <col min="6" max="6" width="10.85546875" style="1131" customWidth="1"/>
    <col min="7" max="7" width="15" style="1131" customWidth="1"/>
    <col min="8" max="8" width="15.7109375" style="1131" customWidth="1"/>
    <col min="9" max="9" width="20.42578125" style="1132" customWidth="1"/>
    <col min="10" max="10" width="2.7109375" style="1133" customWidth="1"/>
    <col min="11" max="11" width="3.140625" style="1133" customWidth="1"/>
    <col min="12" max="12" width="32.42578125" style="1133" customWidth="1"/>
    <col min="13" max="13" width="9" style="1133" customWidth="1"/>
    <col min="14" max="14" width="11.140625" style="1134" customWidth="1"/>
    <col min="15" max="15" width="30.28515625" style="1131" customWidth="1"/>
    <col min="16" max="16" width="10.140625" style="1131" customWidth="1"/>
    <col min="17" max="17" width="11.140625" style="1131" customWidth="1"/>
    <col min="18" max="18" width="30" style="1131" customWidth="1"/>
    <col min="19" max="19" width="8.85546875" style="1132" customWidth="1"/>
    <col min="20" max="20" width="11.140625" style="1133" customWidth="1"/>
    <col min="21" max="21" width="1.7109375" style="1133" customWidth="1"/>
    <col min="22" max="22" width="8.85546875" style="1131" customWidth="1"/>
    <col min="23" max="23" width="9.85546875" style="1132" customWidth="1"/>
    <col min="24" max="24" width="8.85546875" style="1131" customWidth="1"/>
    <col min="25" max="25" width="54.7109375" style="1132" customWidth="1"/>
    <col min="26" max="26" width="10.85546875" style="1133" customWidth="1"/>
    <col min="27" max="27" width="8.7109375" style="1133" customWidth="1"/>
    <col min="28" max="28" width="12.28515625" style="1133" customWidth="1"/>
    <col min="29" max="29" width="8.85546875" style="1131" customWidth="1"/>
    <col min="30" max="30" width="9.85546875" style="1132" customWidth="1"/>
    <col min="31" max="31" width="8.85546875" style="1131" customWidth="1"/>
    <col min="32" max="32" width="54.7109375" style="1132" customWidth="1"/>
    <col min="33" max="33" width="10.85546875" style="1132" customWidth="1"/>
    <col min="34" max="34" width="8.7109375" style="1132" customWidth="1"/>
    <col min="35" max="35" width="13.28515625" style="1132" customWidth="1"/>
    <col min="36" max="36" width="8.85546875" style="1131" customWidth="1"/>
    <col min="37" max="37" width="9.85546875" style="1132" customWidth="1"/>
    <col min="38" max="38" width="8.85546875" style="1131" customWidth="1"/>
    <col min="39" max="39" width="54.7109375" style="1132" customWidth="1"/>
    <col min="40" max="40" width="12.140625" style="1133" customWidth="1"/>
    <col min="41" max="41" width="8.7109375" style="1133" customWidth="1"/>
    <col min="42" max="42" width="11.28515625" style="1133" customWidth="1"/>
    <col min="43" max="43" width="8.85546875" style="1131" customWidth="1"/>
    <col min="44" max="44" width="9.140625" style="1132"/>
    <col min="45" max="45" width="8.85546875" style="1131" customWidth="1"/>
    <col min="46" max="46" width="54.7109375" style="1132" customWidth="1"/>
    <col min="47" max="47" width="13.7109375" style="1133" customWidth="1"/>
    <col min="48" max="48" width="8.7109375" style="1133" customWidth="1"/>
    <col min="49" max="49" width="14.7109375" style="1133" customWidth="1"/>
    <col min="50" max="50" width="8.85546875" style="1131" customWidth="1"/>
    <col min="51" max="51" width="9.85546875" style="1132" customWidth="1"/>
    <col min="52" max="52" width="8.85546875" style="1131" customWidth="1"/>
    <col min="53" max="53" width="54.7109375" style="1132" customWidth="1"/>
    <col min="54" max="54" width="12.42578125" style="1133" customWidth="1"/>
    <col min="55" max="55" width="8.7109375" style="1133" customWidth="1"/>
    <col min="56" max="56" width="13.42578125" style="1133" customWidth="1"/>
    <col min="57" max="57" width="8.85546875" style="1131" customWidth="1"/>
    <col min="58" max="58" width="9.140625" style="1132" customWidth="1"/>
    <col min="59" max="59" width="8.85546875" style="1131" customWidth="1"/>
    <col min="60" max="60" width="54.7109375" style="1132" customWidth="1"/>
    <col min="61" max="61" width="10.7109375" style="1132" customWidth="1"/>
    <col min="62" max="62" width="8.7109375" style="1132" customWidth="1"/>
    <col min="63" max="63" width="13" style="1132" customWidth="1"/>
    <col min="64" max="64" width="8.85546875" style="1131" customWidth="1"/>
    <col min="65" max="65" width="9.140625" style="1132" customWidth="1"/>
    <col min="66" max="66" width="8.85546875" style="1131" customWidth="1"/>
    <col min="67" max="67" width="54.7109375" style="1132" customWidth="1"/>
    <col min="68" max="68" width="10.85546875" style="1133" customWidth="1"/>
    <col min="69" max="69" width="8.7109375" style="1133" customWidth="1"/>
    <col min="70" max="70" width="13" style="1133" customWidth="1"/>
    <col min="71" max="71" width="8.85546875" style="1131" customWidth="1"/>
    <col min="72" max="72" width="9.85546875" style="1132" customWidth="1"/>
    <col min="73" max="73" width="8.85546875" style="1131" customWidth="1"/>
    <col min="74" max="259" width="9.140625" style="1132"/>
    <col min="260" max="260" width="63" style="1132" customWidth="1"/>
    <col min="261" max="263" width="17.140625" style="1132" customWidth="1"/>
    <col min="264" max="267" width="15" style="1132" customWidth="1"/>
    <col min="268" max="268" width="13.140625" style="1132" customWidth="1"/>
    <col min="269" max="269" width="8.7109375" style="1132" customWidth="1"/>
    <col min="270" max="270" width="12.85546875" style="1132" customWidth="1"/>
    <col min="271" max="271" width="8.85546875" style="1132" customWidth="1"/>
    <col min="272" max="272" width="9.85546875" style="1132" customWidth="1"/>
    <col min="273" max="273" width="8.85546875" style="1132" customWidth="1"/>
    <col min="274" max="274" width="54.7109375" style="1132" customWidth="1"/>
    <col min="275" max="275" width="10.85546875" style="1132" customWidth="1"/>
    <col min="276" max="276" width="8.7109375" style="1132" customWidth="1"/>
    <col min="277" max="277" width="12.140625" style="1132" customWidth="1"/>
    <col min="278" max="278" width="8.85546875" style="1132" customWidth="1"/>
    <col min="279" max="279" width="9.85546875" style="1132" customWidth="1"/>
    <col min="280" max="280" width="8.85546875" style="1132" customWidth="1"/>
    <col min="281" max="281" width="54.7109375" style="1132" customWidth="1"/>
    <col min="282" max="282" width="10.85546875" style="1132" customWidth="1"/>
    <col min="283" max="283" width="8.7109375" style="1132" customWidth="1"/>
    <col min="284" max="284" width="12.28515625" style="1132" customWidth="1"/>
    <col min="285" max="285" width="8.85546875" style="1132" customWidth="1"/>
    <col min="286" max="286" width="9.85546875" style="1132" customWidth="1"/>
    <col min="287" max="287" width="8.85546875" style="1132" customWidth="1"/>
    <col min="288" max="288" width="54.7109375" style="1132" customWidth="1"/>
    <col min="289" max="289" width="10.85546875" style="1132" customWidth="1"/>
    <col min="290" max="290" width="8.7109375" style="1132" customWidth="1"/>
    <col min="291" max="291" width="13.28515625" style="1132" customWidth="1"/>
    <col min="292" max="292" width="8.85546875" style="1132" customWidth="1"/>
    <col min="293" max="293" width="9.85546875" style="1132" customWidth="1"/>
    <col min="294" max="294" width="8.85546875" style="1132" customWidth="1"/>
    <col min="295" max="295" width="54.7109375" style="1132" customWidth="1"/>
    <col min="296" max="296" width="12.140625" style="1132" customWidth="1"/>
    <col min="297" max="297" width="8.7109375" style="1132" customWidth="1"/>
    <col min="298" max="298" width="11.28515625" style="1132" customWidth="1"/>
    <col min="299" max="299" width="8.85546875" style="1132" customWidth="1"/>
    <col min="300" max="300" width="9.140625" style="1132"/>
    <col min="301" max="301" width="8.85546875" style="1132" customWidth="1"/>
    <col min="302" max="302" width="54.7109375" style="1132" customWidth="1"/>
    <col min="303" max="303" width="13.7109375" style="1132" customWidth="1"/>
    <col min="304" max="304" width="8.7109375" style="1132" customWidth="1"/>
    <col min="305" max="305" width="14.7109375" style="1132" customWidth="1"/>
    <col min="306" max="306" width="8.85546875" style="1132" customWidth="1"/>
    <col min="307" max="307" width="9.85546875" style="1132" customWidth="1"/>
    <col min="308" max="308" width="8.85546875" style="1132" customWidth="1"/>
    <col min="309" max="309" width="54.7109375" style="1132" customWidth="1"/>
    <col min="310" max="310" width="12.42578125" style="1132" customWidth="1"/>
    <col min="311" max="311" width="8.7109375" style="1132" customWidth="1"/>
    <col min="312" max="312" width="13.42578125" style="1132" customWidth="1"/>
    <col min="313" max="313" width="8.85546875" style="1132" customWidth="1"/>
    <col min="314" max="314" width="9.140625" style="1132" customWidth="1"/>
    <col min="315" max="315" width="8.85546875" style="1132" customWidth="1"/>
    <col min="316" max="316" width="54.7109375" style="1132" customWidth="1"/>
    <col min="317" max="317" width="10.7109375" style="1132" customWidth="1"/>
    <col min="318" max="318" width="8.7109375" style="1132" customWidth="1"/>
    <col min="319" max="319" width="13" style="1132" customWidth="1"/>
    <col min="320" max="320" width="8.85546875" style="1132" customWidth="1"/>
    <col min="321" max="321" width="9.140625" style="1132" customWidth="1"/>
    <col min="322" max="322" width="8.85546875" style="1132" customWidth="1"/>
    <col min="323" max="323" width="54.7109375" style="1132" customWidth="1"/>
    <col min="324" max="324" width="10.85546875" style="1132" customWidth="1"/>
    <col min="325" max="325" width="8.7109375" style="1132" customWidth="1"/>
    <col min="326" max="326" width="13" style="1132" customWidth="1"/>
    <col min="327" max="327" width="8.85546875" style="1132" customWidth="1"/>
    <col min="328" max="328" width="9.85546875" style="1132" customWidth="1"/>
    <col min="329" max="329" width="8.85546875" style="1132" customWidth="1"/>
    <col min="330" max="515" width="9.140625" style="1132"/>
    <col min="516" max="516" width="63" style="1132" customWidth="1"/>
    <col min="517" max="519" width="17.140625" style="1132" customWidth="1"/>
    <col min="520" max="523" width="15" style="1132" customWidth="1"/>
    <col min="524" max="524" width="13.140625" style="1132" customWidth="1"/>
    <col min="525" max="525" width="8.7109375" style="1132" customWidth="1"/>
    <col min="526" max="526" width="12.85546875" style="1132" customWidth="1"/>
    <col min="527" max="527" width="8.85546875" style="1132" customWidth="1"/>
    <col min="528" max="528" width="9.85546875" style="1132" customWidth="1"/>
    <col min="529" max="529" width="8.85546875" style="1132" customWidth="1"/>
    <col min="530" max="530" width="54.7109375" style="1132" customWidth="1"/>
    <col min="531" max="531" width="10.85546875" style="1132" customWidth="1"/>
    <col min="532" max="532" width="8.7109375" style="1132" customWidth="1"/>
    <col min="533" max="533" width="12.140625" style="1132" customWidth="1"/>
    <col min="534" max="534" width="8.85546875" style="1132" customWidth="1"/>
    <col min="535" max="535" width="9.85546875" style="1132" customWidth="1"/>
    <col min="536" max="536" width="8.85546875" style="1132" customWidth="1"/>
    <col min="537" max="537" width="54.7109375" style="1132" customWidth="1"/>
    <col min="538" max="538" width="10.85546875" style="1132" customWidth="1"/>
    <col min="539" max="539" width="8.7109375" style="1132" customWidth="1"/>
    <col min="540" max="540" width="12.28515625" style="1132" customWidth="1"/>
    <col min="541" max="541" width="8.85546875" style="1132" customWidth="1"/>
    <col min="542" max="542" width="9.85546875" style="1132" customWidth="1"/>
    <col min="543" max="543" width="8.85546875" style="1132" customWidth="1"/>
    <col min="544" max="544" width="54.7109375" style="1132" customWidth="1"/>
    <col min="545" max="545" width="10.85546875" style="1132" customWidth="1"/>
    <col min="546" max="546" width="8.7109375" style="1132" customWidth="1"/>
    <col min="547" max="547" width="13.28515625" style="1132" customWidth="1"/>
    <col min="548" max="548" width="8.85546875" style="1132" customWidth="1"/>
    <col min="549" max="549" width="9.85546875" style="1132" customWidth="1"/>
    <col min="550" max="550" width="8.85546875" style="1132" customWidth="1"/>
    <col min="551" max="551" width="54.7109375" style="1132" customWidth="1"/>
    <col min="552" max="552" width="12.140625" style="1132" customWidth="1"/>
    <col min="553" max="553" width="8.7109375" style="1132" customWidth="1"/>
    <col min="554" max="554" width="11.28515625" style="1132" customWidth="1"/>
    <col min="555" max="555" width="8.85546875" style="1132" customWidth="1"/>
    <col min="556" max="556" width="9.140625" style="1132"/>
    <col min="557" max="557" width="8.85546875" style="1132" customWidth="1"/>
    <col min="558" max="558" width="54.7109375" style="1132" customWidth="1"/>
    <col min="559" max="559" width="13.7109375" style="1132" customWidth="1"/>
    <col min="560" max="560" width="8.7109375" style="1132" customWidth="1"/>
    <col min="561" max="561" width="14.7109375" style="1132" customWidth="1"/>
    <col min="562" max="562" width="8.85546875" style="1132" customWidth="1"/>
    <col min="563" max="563" width="9.85546875" style="1132" customWidth="1"/>
    <col min="564" max="564" width="8.85546875" style="1132" customWidth="1"/>
    <col min="565" max="565" width="54.7109375" style="1132" customWidth="1"/>
    <col min="566" max="566" width="12.42578125" style="1132" customWidth="1"/>
    <col min="567" max="567" width="8.7109375" style="1132" customWidth="1"/>
    <col min="568" max="568" width="13.42578125" style="1132" customWidth="1"/>
    <col min="569" max="569" width="8.85546875" style="1132" customWidth="1"/>
    <col min="570" max="570" width="9.140625" style="1132" customWidth="1"/>
    <col min="571" max="571" width="8.85546875" style="1132" customWidth="1"/>
    <col min="572" max="572" width="54.7109375" style="1132" customWidth="1"/>
    <col min="573" max="573" width="10.7109375" style="1132" customWidth="1"/>
    <col min="574" max="574" width="8.7109375" style="1132" customWidth="1"/>
    <col min="575" max="575" width="13" style="1132" customWidth="1"/>
    <col min="576" max="576" width="8.85546875" style="1132" customWidth="1"/>
    <col min="577" max="577" width="9.140625" style="1132" customWidth="1"/>
    <col min="578" max="578" width="8.85546875" style="1132" customWidth="1"/>
    <col min="579" max="579" width="54.7109375" style="1132" customWidth="1"/>
    <col min="580" max="580" width="10.85546875" style="1132" customWidth="1"/>
    <col min="581" max="581" width="8.7109375" style="1132" customWidth="1"/>
    <col min="582" max="582" width="13" style="1132" customWidth="1"/>
    <col min="583" max="583" width="8.85546875" style="1132" customWidth="1"/>
    <col min="584" max="584" width="9.85546875" style="1132" customWidth="1"/>
    <col min="585" max="585" width="8.85546875" style="1132" customWidth="1"/>
    <col min="586" max="771" width="9.140625" style="1132"/>
    <col min="772" max="772" width="63" style="1132" customWidth="1"/>
    <col min="773" max="775" width="17.140625" style="1132" customWidth="1"/>
    <col min="776" max="779" width="15" style="1132" customWidth="1"/>
    <col min="780" max="780" width="13.140625" style="1132" customWidth="1"/>
    <col min="781" max="781" width="8.7109375" style="1132" customWidth="1"/>
    <col min="782" max="782" width="12.85546875" style="1132" customWidth="1"/>
    <col min="783" max="783" width="8.85546875" style="1132" customWidth="1"/>
    <col min="784" max="784" width="9.85546875" style="1132" customWidth="1"/>
    <col min="785" max="785" width="8.85546875" style="1132" customWidth="1"/>
    <col min="786" max="786" width="54.7109375" style="1132" customWidth="1"/>
    <col min="787" max="787" width="10.85546875" style="1132" customWidth="1"/>
    <col min="788" max="788" width="8.7109375" style="1132" customWidth="1"/>
    <col min="789" max="789" width="12.140625" style="1132" customWidth="1"/>
    <col min="790" max="790" width="8.85546875" style="1132" customWidth="1"/>
    <col min="791" max="791" width="9.85546875" style="1132" customWidth="1"/>
    <col min="792" max="792" width="8.85546875" style="1132" customWidth="1"/>
    <col min="793" max="793" width="54.7109375" style="1132" customWidth="1"/>
    <col min="794" max="794" width="10.85546875" style="1132" customWidth="1"/>
    <col min="795" max="795" width="8.7109375" style="1132" customWidth="1"/>
    <col min="796" max="796" width="12.28515625" style="1132" customWidth="1"/>
    <col min="797" max="797" width="8.85546875" style="1132" customWidth="1"/>
    <col min="798" max="798" width="9.85546875" style="1132" customWidth="1"/>
    <col min="799" max="799" width="8.85546875" style="1132" customWidth="1"/>
    <col min="800" max="800" width="54.7109375" style="1132" customWidth="1"/>
    <col min="801" max="801" width="10.85546875" style="1132" customWidth="1"/>
    <col min="802" max="802" width="8.7109375" style="1132" customWidth="1"/>
    <col min="803" max="803" width="13.28515625" style="1132" customWidth="1"/>
    <col min="804" max="804" width="8.85546875" style="1132" customWidth="1"/>
    <col min="805" max="805" width="9.85546875" style="1132" customWidth="1"/>
    <col min="806" max="806" width="8.85546875" style="1132" customWidth="1"/>
    <col min="807" max="807" width="54.7109375" style="1132" customWidth="1"/>
    <col min="808" max="808" width="12.140625" style="1132" customWidth="1"/>
    <col min="809" max="809" width="8.7109375" style="1132" customWidth="1"/>
    <col min="810" max="810" width="11.28515625" style="1132" customWidth="1"/>
    <col min="811" max="811" width="8.85546875" style="1132" customWidth="1"/>
    <col min="812" max="812" width="9.140625" style="1132"/>
    <col min="813" max="813" width="8.85546875" style="1132" customWidth="1"/>
    <col min="814" max="814" width="54.7109375" style="1132" customWidth="1"/>
    <col min="815" max="815" width="13.7109375" style="1132" customWidth="1"/>
    <col min="816" max="816" width="8.7109375" style="1132" customWidth="1"/>
    <col min="817" max="817" width="14.7109375" style="1132" customWidth="1"/>
    <col min="818" max="818" width="8.85546875" style="1132" customWidth="1"/>
    <col min="819" max="819" width="9.85546875" style="1132" customWidth="1"/>
    <col min="820" max="820" width="8.85546875" style="1132" customWidth="1"/>
    <col min="821" max="821" width="54.7109375" style="1132" customWidth="1"/>
    <col min="822" max="822" width="12.42578125" style="1132" customWidth="1"/>
    <col min="823" max="823" width="8.7109375" style="1132" customWidth="1"/>
    <col min="824" max="824" width="13.42578125" style="1132" customWidth="1"/>
    <col min="825" max="825" width="8.85546875" style="1132" customWidth="1"/>
    <col min="826" max="826" width="9.140625" style="1132" customWidth="1"/>
    <col min="827" max="827" width="8.85546875" style="1132" customWidth="1"/>
    <col min="828" max="828" width="54.7109375" style="1132" customWidth="1"/>
    <col min="829" max="829" width="10.7109375" style="1132" customWidth="1"/>
    <col min="830" max="830" width="8.7109375" style="1132" customWidth="1"/>
    <col min="831" max="831" width="13" style="1132" customWidth="1"/>
    <col min="832" max="832" width="8.85546875" style="1132" customWidth="1"/>
    <col min="833" max="833" width="9.140625" style="1132" customWidth="1"/>
    <col min="834" max="834" width="8.85546875" style="1132" customWidth="1"/>
    <col min="835" max="835" width="54.7109375" style="1132" customWidth="1"/>
    <col min="836" max="836" width="10.85546875" style="1132" customWidth="1"/>
    <col min="837" max="837" width="8.7109375" style="1132" customWidth="1"/>
    <col min="838" max="838" width="13" style="1132" customWidth="1"/>
    <col min="839" max="839" width="8.85546875" style="1132" customWidth="1"/>
    <col min="840" max="840" width="9.85546875" style="1132" customWidth="1"/>
    <col min="841" max="841" width="8.85546875" style="1132" customWidth="1"/>
    <col min="842" max="1027" width="9.140625" style="1132"/>
    <col min="1028" max="1028" width="63" style="1132" customWidth="1"/>
    <col min="1029" max="1031" width="17.140625" style="1132" customWidth="1"/>
    <col min="1032" max="1035" width="15" style="1132" customWidth="1"/>
    <col min="1036" max="1036" width="13.140625" style="1132" customWidth="1"/>
    <col min="1037" max="1037" width="8.7109375" style="1132" customWidth="1"/>
    <col min="1038" max="1038" width="12.85546875" style="1132" customWidth="1"/>
    <col min="1039" max="1039" width="8.85546875" style="1132" customWidth="1"/>
    <col min="1040" max="1040" width="9.85546875" style="1132" customWidth="1"/>
    <col min="1041" max="1041" width="8.85546875" style="1132" customWidth="1"/>
    <col min="1042" max="1042" width="54.7109375" style="1132" customWidth="1"/>
    <col min="1043" max="1043" width="10.85546875" style="1132" customWidth="1"/>
    <col min="1044" max="1044" width="8.7109375" style="1132" customWidth="1"/>
    <col min="1045" max="1045" width="12.140625" style="1132" customWidth="1"/>
    <col min="1046" max="1046" width="8.85546875" style="1132" customWidth="1"/>
    <col min="1047" max="1047" width="9.85546875" style="1132" customWidth="1"/>
    <col min="1048" max="1048" width="8.85546875" style="1132" customWidth="1"/>
    <col min="1049" max="1049" width="54.7109375" style="1132" customWidth="1"/>
    <col min="1050" max="1050" width="10.85546875" style="1132" customWidth="1"/>
    <col min="1051" max="1051" width="8.7109375" style="1132" customWidth="1"/>
    <col min="1052" max="1052" width="12.28515625" style="1132" customWidth="1"/>
    <col min="1053" max="1053" width="8.85546875" style="1132" customWidth="1"/>
    <col min="1054" max="1054" width="9.85546875" style="1132" customWidth="1"/>
    <col min="1055" max="1055" width="8.85546875" style="1132" customWidth="1"/>
    <col min="1056" max="1056" width="54.7109375" style="1132" customWidth="1"/>
    <col min="1057" max="1057" width="10.85546875" style="1132" customWidth="1"/>
    <col min="1058" max="1058" width="8.7109375" style="1132" customWidth="1"/>
    <col min="1059" max="1059" width="13.28515625" style="1132" customWidth="1"/>
    <col min="1060" max="1060" width="8.85546875" style="1132" customWidth="1"/>
    <col min="1061" max="1061" width="9.85546875" style="1132" customWidth="1"/>
    <col min="1062" max="1062" width="8.85546875" style="1132" customWidth="1"/>
    <col min="1063" max="1063" width="54.7109375" style="1132" customWidth="1"/>
    <col min="1064" max="1064" width="12.140625" style="1132" customWidth="1"/>
    <col min="1065" max="1065" width="8.7109375" style="1132" customWidth="1"/>
    <col min="1066" max="1066" width="11.28515625" style="1132" customWidth="1"/>
    <col min="1067" max="1067" width="8.85546875" style="1132" customWidth="1"/>
    <col min="1068" max="1068" width="9.140625" style="1132"/>
    <col min="1069" max="1069" width="8.85546875" style="1132" customWidth="1"/>
    <col min="1070" max="1070" width="54.7109375" style="1132" customWidth="1"/>
    <col min="1071" max="1071" width="13.7109375" style="1132" customWidth="1"/>
    <col min="1072" max="1072" width="8.7109375" style="1132" customWidth="1"/>
    <col min="1073" max="1073" width="14.7109375" style="1132" customWidth="1"/>
    <col min="1074" max="1074" width="8.85546875" style="1132" customWidth="1"/>
    <col min="1075" max="1075" width="9.85546875" style="1132" customWidth="1"/>
    <col min="1076" max="1076" width="8.85546875" style="1132" customWidth="1"/>
    <col min="1077" max="1077" width="54.7109375" style="1132" customWidth="1"/>
    <col min="1078" max="1078" width="12.42578125" style="1132" customWidth="1"/>
    <col min="1079" max="1079" width="8.7109375" style="1132" customWidth="1"/>
    <col min="1080" max="1080" width="13.42578125" style="1132" customWidth="1"/>
    <col min="1081" max="1081" width="8.85546875" style="1132" customWidth="1"/>
    <col min="1082" max="1082" width="9.140625" style="1132" customWidth="1"/>
    <col min="1083" max="1083" width="8.85546875" style="1132" customWidth="1"/>
    <col min="1084" max="1084" width="54.7109375" style="1132" customWidth="1"/>
    <col min="1085" max="1085" width="10.7109375" style="1132" customWidth="1"/>
    <col min="1086" max="1086" width="8.7109375" style="1132" customWidth="1"/>
    <col min="1087" max="1087" width="13" style="1132" customWidth="1"/>
    <col min="1088" max="1088" width="8.85546875" style="1132" customWidth="1"/>
    <col min="1089" max="1089" width="9.140625" style="1132" customWidth="1"/>
    <col min="1090" max="1090" width="8.85546875" style="1132" customWidth="1"/>
    <col min="1091" max="1091" width="54.7109375" style="1132" customWidth="1"/>
    <col min="1092" max="1092" width="10.85546875" style="1132" customWidth="1"/>
    <col min="1093" max="1093" width="8.7109375" style="1132" customWidth="1"/>
    <col min="1094" max="1094" width="13" style="1132" customWidth="1"/>
    <col min="1095" max="1095" width="8.85546875" style="1132" customWidth="1"/>
    <col min="1096" max="1096" width="9.85546875" style="1132" customWidth="1"/>
    <col min="1097" max="1097" width="8.85546875" style="1132" customWidth="1"/>
    <col min="1098" max="1283" width="9.140625" style="1132"/>
    <col min="1284" max="1284" width="63" style="1132" customWidth="1"/>
    <col min="1285" max="1287" width="17.140625" style="1132" customWidth="1"/>
    <col min="1288" max="1291" width="15" style="1132" customWidth="1"/>
    <col min="1292" max="1292" width="13.140625" style="1132" customWidth="1"/>
    <col min="1293" max="1293" width="8.7109375" style="1132" customWidth="1"/>
    <col min="1294" max="1294" width="12.85546875" style="1132" customWidth="1"/>
    <col min="1295" max="1295" width="8.85546875" style="1132" customWidth="1"/>
    <col min="1296" max="1296" width="9.85546875" style="1132" customWidth="1"/>
    <col min="1297" max="1297" width="8.85546875" style="1132" customWidth="1"/>
    <col min="1298" max="1298" width="54.7109375" style="1132" customWidth="1"/>
    <col min="1299" max="1299" width="10.85546875" style="1132" customWidth="1"/>
    <col min="1300" max="1300" width="8.7109375" style="1132" customWidth="1"/>
    <col min="1301" max="1301" width="12.140625" style="1132" customWidth="1"/>
    <col min="1302" max="1302" width="8.85546875" style="1132" customWidth="1"/>
    <col min="1303" max="1303" width="9.85546875" style="1132" customWidth="1"/>
    <col min="1304" max="1304" width="8.85546875" style="1132" customWidth="1"/>
    <col min="1305" max="1305" width="54.7109375" style="1132" customWidth="1"/>
    <col min="1306" max="1306" width="10.85546875" style="1132" customWidth="1"/>
    <col min="1307" max="1307" width="8.7109375" style="1132" customWidth="1"/>
    <col min="1308" max="1308" width="12.28515625" style="1132" customWidth="1"/>
    <col min="1309" max="1309" width="8.85546875" style="1132" customWidth="1"/>
    <col min="1310" max="1310" width="9.85546875" style="1132" customWidth="1"/>
    <col min="1311" max="1311" width="8.85546875" style="1132" customWidth="1"/>
    <col min="1312" max="1312" width="54.7109375" style="1132" customWidth="1"/>
    <col min="1313" max="1313" width="10.85546875" style="1132" customWidth="1"/>
    <col min="1314" max="1314" width="8.7109375" style="1132" customWidth="1"/>
    <col min="1315" max="1315" width="13.28515625" style="1132" customWidth="1"/>
    <col min="1316" max="1316" width="8.85546875" style="1132" customWidth="1"/>
    <col min="1317" max="1317" width="9.85546875" style="1132" customWidth="1"/>
    <col min="1318" max="1318" width="8.85546875" style="1132" customWidth="1"/>
    <col min="1319" max="1319" width="54.7109375" style="1132" customWidth="1"/>
    <col min="1320" max="1320" width="12.140625" style="1132" customWidth="1"/>
    <col min="1321" max="1321" width="8.7109375" style="1132" customWidth="1"/>
    <col min="1322" max="1322" width="11.28515625" style="1132" customWidth="1"/>
    <col min="1323" max="1323" width="8.85546875" style="1132" customWidth="1"/>
    <col min="1324" max="1324" width="9.140625" style="1132"/>
    <col min="1325" max="1325" width="8.85546875" style="1132" customWidth="1"/>
    <col min="1326" max="1326" width="54.7109375" style="1132" customWidth="1"/>
    <col min="1327" max="1327" width="13.7109375" style="1132" customWidth="1"/>
    <col min="1328" max="1328" width="8.7109375" style="1132" customWidth="1"/>
    <col min="1329" max="1329" width="14.7109375" style="1132" customWidth="1"/>
    <col min="1330" max="1330" width="8.85546875" style="1132" customWidth="1"/>
    <col min="1331" max="1331" width="9.85546875" style="1132" customWidth="1"/>
    <col min="1332" max="1332" width="8.85546875" style="1132" customWidth="1"/>
    <col min="1333" max="1333" width="54.7109375" style="1132" customWidth="1"/>
    <col min="1334" max="1334" width="12.42578125" style="1132" customWidth="1"/>
    <col min="1335" max="1335" width="8.7109375" style="1132" customWidth="1"/>
    <col min="1336" max="1336" width="13.42578125" style="1132" customWidth="1"/>
    <col min="1337" max="1337" width="8.85546875" style="1132" customWidth="1"/>
    <col min="1338" max="1338" width="9.140625" style="1132" customWidth="1"/>
    <col min="1339" max="1339" width="8.85546875" style="1132" customWidth="1"/>
    <col min="1340" max="1340" width="54.7109375" style="1132" customWidth="1"/>
    <col min="1341" max="1341" width="10.7109375" style="1132" customWidth="1"/>
    <col min="1342" max="1342" width="8.7109375" style="1132" customWidth="1"/>
    <col min="1343" max="1343" width="13" style="1132" customWidth="1"/>
    <col min="1344" max="1344" width="8.85546875" style="1132" customWidth="1"/>
    <col min="1345" max="1345" width="9.140625" style="1132" customWidth="1"/>
    <col min="1346" max="1346" width="8.85546875" style="1132" customWidth="1"/>
    <col min="1347" max="1347" width="54.7109375" style="1132" customWidth="1"/>
    <col min="1348" max="1348" width="10.85546875" style="1132" customWidth="1"/>
    <col min="1349" max="1349" width="8.7109375" style="1132" customWidth="1"/>
    <col min="1350" max="1350" width="13" style="1132" customWidth="1"/>
    <col min="1351" max="1351" width="8.85546875" style="1132" customWidth="1"/>
    <col min="1352" max="1352" width="9.85546875" style="1132" customWidth="1"/>
    <col min="1353" max="1353" width="8.85546875" style="1132" customWidth="1"/>
    <col min="1354" max="1539" width="9.140625" style="1132"/>
    <col min="1540" max="1540" width="63" style="1132" customWidth="1"/>
    <col min="1541" max="1543" width="17.140625" style="1132" customWidth="1"/>
    <col min="1544" max="1547" width="15" style="1132" customWidth="1"/>
    <col min="1548" max="1548" width="13.140625" style="1132" customWidth="1"/>
    <col min="1549" max="1549" width="8.7109375" style="1132" customWidth="1"/>
    <col min="1550" max="1550" width="12.85546875" style="1132" customWidth="1"/>
    <col min="1551" max="1551" width="8.85546875" style="1132" customWidth="1"/>
    <col min="1552" max="1552" width="9.85546875" style="1132" customWidth="1"/>
    <col min="1553" max="1553" width="8.85546875" style="1132" customWidth="1"/>
    <col min="1554" max="1554" width="54.7109375" style="1132" customWidth="1"/>
    <col min="1555" max="1555" width="10.85546875" style="1132" customWidth="1"/>
    <col min="1556" max="1556" width="8.7109375" style="1132" customWidth="1"/>
    <col min="1557" max="1557" width="12.140625" style="1132" customWidth="1"/>
    <col min="1558" max="1558" width="8.85546875" style="1132" customWidth="1"/>
    <col min="1559" max="1559" width="9.85546875" style="1132" customWidth="1"/>
    <col min="1560" max="1560" width="8.85546875" style="1132" customWidth="1"/>
    <col min="1561" max="1561" width="54.7109375" style="1132" customWidth="1"/>
    <col min="1562" max="1562" width="10.85546875" style="1132" customWidth="1"/>
    <col min="1563" max="1563" width="8.7109375" style="1132" customWidth="1"/>
    <col min="1564" max="1564" width="12.28515625" style="1132" customWidth="1"/>
    <col min="1565" max="1565" width="8.85546875" style="1132" customWidth="1"/>
    <col min="1566" max="1566" width="9.85546875" style="1132" customWidth="1"/>
    <col min="1567" max="1567" width="8.85546875" style="1132" customWidth="1"/>
    <col min="1568" max="1568" width="54.7109375" style="1132" customWidth="1"/>
    <col min="1569" max="1569" width="10.85546875" style="1132" customWidth="1"/>
    <col min="1570" max="1570" width="8.7109375" style="1132" customWidth="1"/>
    <col min="1571" max="1571" width="13.28515625" style="1132" customWidth="1"/>
    <col min="1572" max="1572" width="8.85546875" style="1132" customWidth="1"/>
    <col min="1573" max="1573" width="9.85546875" style="1132" customWidth="1"/>
    <col min="1574" max="1574" width="8.85546875" style="1132" customWidth="1"/>
    <col min="1575" max="1575" width="54.7109375" style="1132" customWidth="1"/>
    <col min="1576" max="1576" width="12.140625" style="1132" customWidth="1"/>
    <col min="1577" max="1577" width="8.7109375" style="1132" customWidth="1"/>
    <col min="1578" max="1578" width="11.28515625" style="1132" customWidth="1"/>
    <col min="1579" max="1579" width="8.85546875" style="1132" customWidth="1"/>
    <col min="1580" max="1580" width="9.140625" style="1132"/>
    <col min="1581" max="1581" width="8.85546875" style="1132" customWidth="1"/>
    <col min="1582" max="1582" width="54.7109375" style="1132" customWidth="1"/>
    <col min="1583" max="1583" width="13.7109375" style="1132" customWidth="1"/>
    <col min="1584" max="1584" width="8.7109375" style="1132" customWidth="1"/>
    <col min="1585" max="1585" width="14.7109375" style="1132" customWidth="1"/>
    <col min="1586" max="1586" width="8.85546875" style="1132" customWidth="1"/>
    <col min="1587" max="1587" width="9.85546875" style="1132" customWidth="1"/>
    <col min="1588" max="1588" width="8.85546875" style="1132" customWidth="1"/>
    <col min="1589" max="1589" width="54.7109375" style="1132" customWidth="1"/>
    <col min="1590" max="1590" width="12.42578125" style="1132" customWidth="1"/>
    <col min="1591" max="1591" width="8.7109375" style="1132" customWidth="1"/>
    <col min="1592" max="1592" width="13.42578125" style="1132" customWidth="1"/>
    <col min="1593" max="1593" width="8.85546875" style="1132" customWidth="1"/>
    <col min="1594" max="1594" width="9.140625" style="1132" customWidth="1"/>
    <col min="1595" max="1595" width="8.85546875" style="1132" customWidth="1"/>
    <col min="1596" max="1596" width="54.7109375" style="1132" customWidth="1"/>
    <col min="1597" max="1597" width="10.7109375" style="1132" customWidth="1"/>
    <col min="1598" max="1598" width="8.7109375" style="1132" customWidth="1"/>
    <col min="1599" max="1599" width="13" style="1132" customWidth="1"/>
    <col min="1600" max="1600" width="8.85546875" style="1132" customWidth="1"/>
    <col min="1601" max="1601" width="9.140625" style="1132" customWidth="1"/>
    <col min="1602" max="1602" width="8.85546875" style="1132" customWidth="1"/>
    <col min="1603" max="1603" width="54.7109375" style="1132" customWidth="1"/>
    <col min="1604" max="1604" width="10.85546875" style="1132" customWidth="1"/>
    <col min="1605" max="1605" width="8.7109375" style="1132" customWidth="1"/>
    <col min="1606" max="1606" width="13" style="1132" customWidth="1"/>
    <col min="1607" max="1607" width="8.85546875" style="1132" customWidth="1"/>
    <col min="1608" max="1608" width="9.85546875" style="1132" customWidth="1"/>
    <col min="1609" max="1609" width="8.85546875" style="1132" customWidth="1"/>
    <col min="1610" max="1795" width="9.140625" style="1132"/>
    <col min="1796" max="1796" width="63" style="1132" customWidth="1"/>
    <col min="1797" max="1799" width="17.140625" style="1132" customWidth="1"/>
    <col min="1800" max="1803" width="15" style="1132" customWidth="1"/>
    <col min="1804" max="1804" width="13.140625" style="1132" customWidth="1"/>
    <col min="1805" max="1805" width="8.7109375" style="1132" customWidth="1"/>
    <col min="1806" max="1806" width="12.85546875" style="1132" customWidth="1"/>
    <col min="1807" max="1807" width="8.85546875" style="1132" customWidth="1"/>
    <col min="1808" max="1808" width="9.85546875" style="1132" customWidth="1"/>
    <col min="1809" max="1809" width="8.85546875" style="1132" customWidth="1"/>
    <col min="1810" max="1810" width="54.7109375" style="1132" customWidth="1"/>
    <col min="1811" max="1811" width="10.85546875" style="1132" customWidth="1"/>
    <col min="1812" max="1812" width="8.7109375" style="1132" customWidth="1"/>
    <col min="1813" max="1813" width="12.140625" style="1132" customWidth="1"/>
    <col min="1814" max="1814" width="8.85546875" style="1132" customWidth="1"/>
    <col min="1815" max="1815" width="9.85546875" style="1132" customWidth="1"/>
    <col min="1816" max="1816" width="8.85546875" style="1132" customWidth="1"/>
    <col min="1817" max="1817" width="54.7109375" style="1132" customWidth="1"/>
    <col min="1818" max="1818" width="10.85546875" style="1132" customWidth="1"/>
    <col min="1819" max="1819" width="8.7109375" style="1132" customWidth="1"/>
    <col min="1820" max="1820" width="12.28515625" style="1132" customWidth="1"/>
    <col min="1821" max="1821" width="8.85546875" style="1132" customWidth="1"/>
    <col min="1822" max="1822" width="9.85546875" style="1132" customWidth="1"/>
    <col min="1823" max="1823" width="8.85546875" style="1132" customWidth="1"/>
    <col min="1824" max="1824" width="54.7109375" style="1132" customWidth="1"/>
    <col min="1825" max="1825" width="10.85546875" style="1132" customWidth="1"/>
    <col min="1826" max="1826" width="8.7109375" style="1132" customWidth="1"/>
    <col min="1827" max="1827" width="13.28515625" style="1132" customWidth="1"/>
    <col min="1828" max="1828" width="8.85546875" style="1132" customWidth="1"/>
    <col min="1829" max="1829" width="9.85546875" style="1132" customWidth="1"/>
    <col min="1830" max="1830" width="8.85546875" style="1132" customWidth="1"/>
    <col min="1831" max="1831" width="54.7109375" style="1132" customWidth="1"/>
    <col min="1832" max="1832" width="12.140625" style="1132" customWidth="1"/>
    <col min="1833" max="1833" width="8.7109375" style="1132" customWidth="1"/>
    <col min="1834" max="1834" width="11.28515625" style="1132" customWidth="1"/>
    <col min="1835" max="1835" width="8.85546875" style="1132" customWidth="1"/>
    <col min="1836" max="1836" width="9.140625" style="1132"/>
    <col min="1837" max="1837" width="8.85546875" style="1132" customWidth="1"/>
    <col min="1838" max="1838" width="54.7109375" style="1132" customWidth="1"/>
    <col min="1839" max="1839" width="13.7109375" style="1132" customWidth="1"/>
    <col min="1840" max="1840" width="8.7109375" style="1132" customWidth="1"/>
    <col min="1841" max="1841" width="14.7109375" style="1132" customWidth="1"/>
    <col min="1842" max="1842" width="8.85546875" style="1132" customWidth="1"/>
    <col min="1843" max="1843" width="9.85546875" style="1132" customWidth="1"/>
    <col min="1844" max="1844" width="8.85546875" style="1132" customWidth="1"/>
    <col min="1845" max="1845" width="54.7109375" style="1132" customWidth="1"/>
    <col min="1846" max="1846" width="12.42578125" style="1132" customWidth="1"/>
    <col min="1847" max="1847" width="8.7109375" style="1132" customWidth="1"/>
    <col min="1848" max="1848" width="13.42578125" style="1132" customWidth="1"/>
    <col min="1849" max="1849" width="8.85546875" style="1132" customWidth="1"/>
    <col min="1850" max="1850" width="9.140625" style="1132" customWidth="1"/>
    <col min="1851" max="1851" width="8.85546875" style="1132" customWidth="1"/>
    <col min="1852" max="1852" width="54.7109375" style="1132" customWidth="1"/>
    <col min="1853" max="1853" width="10.7109375" style="1132" customWidth="1"/>
    <col min="1854" max="1854" width="8.7109375" style="1132" customWidth="1"/>
    <col min="1855" max="1855" width="13" style="1132" customWidth="1"/>
    <col min="1856" max="1856" width="8.85546875" style="1132" customWidth="1"/>
    <col min="1857" max="1857" width="9.140625" style="1132" customWidth="1"/>
    <col min="1858" max="1858" width="8.85546875" style="1132" customWidth="1"/>
    <col min="1859" max="1859" width="54.7109375" style="1132" customWidth="1"/>
    <col min="1860" max="1860" width="10.85546875" style="1132" customWidth="1"/>
    <col min="1861" max="1861" width="8.7109375" style="1132" customWidth="1"/>
    <col min="1862" max="1862" width="13" style="1132" customWidth="1"/>
    <col min="1863" max="1863" width="8.85546875" style="1132" customWidth="1"/>
    <col min="1864" max="1864" width="9.85546875" style="1132" customWidth="1"/>
    <col min="1865" max="1865" width="8.85546875" style="1132" customWidth="1"/>
    <col min="1866" max="2051" width="9.140625" style="1132"/>
    <col min="2052" max="2052" width="63" style="1132" customWidth="1"/>
    <col min="2053" max="2055" width="17.140625" style="1132" customWidth="1"/>
    <col min="2056" max="2059" width="15" style="1132" customWidth="1"/>
    <col min="2060" max="2060" width="13.140625" style="1132" customWidth="1"/>
    <col min="2061" max="2061" width="8.7109375" style="1132" customWidth="1"/>
    <col min="2062" max="2062" width="12.85546875" style="1132" customWidth="1"/>
    <col min="2063" max="2063" width="8.85546875" style="1132" customWidth="1"/>
    <col min="2064" max="2064" width="9.85546875" style="1132" customWidth="1"/>
    <col min="2065" max="2065" width="8.85546875" style="1132" customWidth="1"/>
    <col min="2066" max="2066" width="54.7109375" style="1132" customWidth="1"/>
    <col min="2067" max="2067" width="10.85546875" style="1132" customWidth="1"/>
    <col min="2068" max="2068" width="8.7109375" style="1132" customWidth="1"/>
    <col min="2069" max="2069" width="12.140625" style="1132" customWidth="1"/>
    <col min="2070" max="2070" width="8.85546875" style="1132" customWidth="1"/>
    <col min="2071" max="2071" width="9.85546875" style="1132" customWidth="1"/>
    <col min="2072" max="2072" width="8.85546875" style="1132" customWidth="1"/>
    <col min="2073" max="2073" width="54.7109375" style="1132" customWidth="1"/>
    <col min="2074" max="2074" width="10.85546875" style="1132" customWidth="1"/>
    <col min="2075" max="2075" width="8.7109375" style="1132" customWidth="1"/>
    <col min="2076" max="2076" width="12.28515625" style="1132" customWidth="1"/>
    <col min="2077" max="2077" width="8.85546875" style="1132" customWidth="1"/>
    <col min="2078" max="2078" width="9.85546875" style="1132" customWidth="1"/>
    <col min="2079" max="2079" width="8.85546875" style="1132" customWidth="1"/>
    <col min="2080" max="2080" width="54.7109375" style="1132" customWidth="1"/>
    <col min="2081" max="2081" width="10.85546875" style="1132" customWidth="1"/>
    <col min="2082" max="2082" width="8.7109375" style="1132" customWidth="1"/>
    <col min="2083" max="2083" width="13.28515625" style="1132" customWidth="1"/>
    <col min="2084" max="2084" width="8.85546875" style="1132" customWidth="1"/>
    <col min="2085" max="2085" width="9.85546875" style="1132" customWidth="1"/>
    <col min="2086" max="2086" width="8.85546875" style="1132" customWidth="1"/>
    <col min="2087" max="2087" width="54.7109375" style="1132" customWidth="1"/>
    <col min="2088" max="2088" width="12.140625" style="1132" customWidth="1"/>
    <col min="2089" max="2089" width="8.7109375" style="1132" customWidth="1"/>
    <col min="2090" max="2090" width="11.28515625" style="1132" customWidth="1"/>
    <col min="2091" max="2091" width="8.85546875" style="1132" customWidth="1"/>
    <col min="2092" max="2092" width="9.140625" style="1132"/>
    <col min="2093" max="2093" width="8.85546875" style="1132" customWidth="1"/>
    <col min="2094" max="2094" width="54.7109375" style="1132" customWidth="1"/>
    <col min="2095" max="2095" width="13.7109375" style="1132" customWidth="1"/>
    <col min="2096" max="2096" width="8.7109375" style="1132" customWidth="1"/>
    <col min="2097" max="2097" width="14.7109375" style="1132" customWidth="1"/>
    <col min="2098" max="2098" width="8.85546875" style="1132" customWidth="1"/>
    <col min="2099" max="2099" width="9.85546875" style="1132" customWidth="1"/>
    <col min="2100" max="2100" width="8.85546875" style="1132" customWidth="1"/>
    <col min="2101" max="2101" width="54.7109375" style="1132" customWidth="1"/>
    <col min="2102" max="2102" width="12.42578125" style="1132" customWidth="1"/>
    <col min="2103" max="2103" width="8.7109375" style="1132" customWidth="1"/>
    <col min="2104" max="2104" width="13.42578125" style="1132" customWidth="1"/>
    <col min="2105" max="2105" width="8.85546875" style="1132" customWidth="1"/>
    <col min="2106" max="2106" width="9.140625" style="1132" customWidth="1"/>
    <col min="2107" max="2107" width="8.85546875" style="1132" customWidth="1"/>
    <col min="2108" max="2108" width="54.7109375" style="1132" customWidth="1"/>
    <col min="2109" max="2109" width="10.7109375" style="1132" customWidth="1"/>
    <col min="2110" max="2110" width="8.7109375" style="1132" customWidth="1"/>
    <col min="2111" max="2111" width="13" style="1132" customWidth="1"/>
    <col min="2112" max="2112" width="8.85546875" style="1132" customWidth="1"/>
    <col min="2113" max="2113" width="9.140625" style="1132" customWidth="1"/>
    <col min="2114" max="2114" width="8.85546875" style="1132" customWidth="1"/>
    <col min="2115" max="2115" width="54.7109375" style="1132" customWidth="1"/>
    <col min="2116" max="2116" width="10.85546875" style="1132" customWidth="1"/>
    <col min="2117" max="2117" width="8.7109375" style="1132" customWidth="1"/>
    <col min="2118" max="2118" width="13" style="1132" customWidth="1"/>
    <col min="2119" max="2119" width="8.85546875" style="1132" customWidth="1"/>
    <col min="2120" max="2120" width="9.85546875" style="1132" customWidth="1"/>
    <col min="2121" max="2121" width="8.85546875" style="1132" customWidth="1"/>
    <col min="2122" max="2307" width="9.140625" style="1132"/>
    <col min="2308" max="2308" width="63" style="1132" customWidth="1"/>
    <col min="2309" max="2311" width="17.140625" style="1132" customWidth="1"/>
    <col min="2312" max="2315" width="15" style="1132" customWidth="1"/>
    <col min="2316" max="2316" width="13.140625" style="1132" customWidth="1"/>
    <col min="2317" max="2317" width="8.7109375" style="1132" customWidth="1"/>
    <col min="2318" max="2318" width="12.85546875" style="1132" customWidth="1"/>
    <col min="2319" max="2319" width="8.85546875" style="1132" customWidth="1"/>
    <col min="2320" max="2320" width="9.85546875" style="1132" customWidth="1"/>
    <col min="2321" max="2321" width="8.85546875" style="1132" customWidth="1"/>
    <col min="2322" max="2322" width="54.7109375" style="1132" customWidth="1"/>
    <col min="2323" max="2323" width="10.85546875" style="1132" customWidth="1"/>
    <col min="2324" max="2324" width="8.7109375" style="1132" customWidth="1"/>
    <col min="2325" max="2325" width="12.140625" style="1132" customWidth="1"/>
    <col min="2326" max="2326" width="8.85546875" style="1132" customWidth="1"/>
    <col min="2327" max="2327" width="9.85546875" style="1132" customWidth="1"/>
    <col min="2328" max="2328" width="8.85546875" style="1132" customWidth="1"/>
    <col min="2329" max="2329" width="54.7109375" style="1132" customWidth="1"/>
    <col min="2330" max="2330" width="10.85546875" style="1132" customWidth="1"/>
    <col min="2331" max="2331" width="8.7109375" style="1132" customWidth="1"/>
    <col min="2332" max="2332" width="12.28515625" style="1132" customWidth="1"/>
    <col min="2333" max="2333" width="8.85546875" style="1132" customWidth="1"/>
    <col min="2334" max="2334" width="9.85546875" style="1132" customWidth="1"/>
    <col min="2335" max="2335" width="8.85546875" style="1132" customWidth="1"/>
    <col min="2336" max="2336" width="54.7109375" style="1132" customWidth="1"/>
    <col min="2337" max="2337" width="10.85546875" style="1132" customWidth="1"/>
    <col min="2338" max="2338" width="8.7109375" style="1132" customWidth="1"/>
    <col min="2339" max="2339" width="13.28515625" style="1132" customWidth="1"/>
    <col min="2340" max="2340" width="8.85546875" style="1132" customWidth="1"/>
    <col min="2341" max="2341" width="9.85546875" style="1132" customWidth="1"/>
    <col min="2342" max="2342" width="8.85546875" style="1132" customWidth="1"/>
    <col min="2343" max="2343" width="54.7109375" style="1132" customWidth="1"/>
    <col min="2344" max="2344" width="12.140625" style="1132" customWidth="1"/>
    <col min="2345" max="2345" width="8.7109375" style="1132" customWidth="1"/>
    <col min="2346" max="2346" width="11.28515625" style="1132" customWidth="1"/>
    <col min="2347" max="2347" width="8.85546875" style="1132" customWidth="1"/>
    <col min="2348" max="2348" width="9.140625" style="1132"/>
    <col min="2349" max="2349" width="8.85546875" style="1132" customWidth="1"/>
    <col min="2350" max="2350" width="54.7109375" style="1132" customWidth="1"/>
    <col min="2351" max="2351" width="13.7109375" style="1132" customWidth="1"/>
    <col min="2352" max="2352" width="8.7109375" style="1132" customWidth="1"/>
    <col min="2353" max="2353" width="14.7109375" style="1132" customWidth="1"/>
    <col min="2354" max="2354" width="8.85546875" style="1132" customWidth="1"/>
    <col min="2355" max="2355" width="9.85546875" style="1132" customWidth="1"/>
    <col min="2356" max="2356" width="8.85546875" style="1132" customWidth="1"/>
    <col min="2357" max="2357" width="54.7109375" style="1132" customWidth="1"/>
    <col min="2358" max="2358" width="12.42578125" style="1132" customWidth="1"/>
    <col min="2359" max="2359" width="8.7109375" style="1132" customWidth="1"/>
    <col min="2360" max="2360" width="13.42578125" style="1132" customWidth="1"/>
    <col min="2361" max="2361" width="8.85546875" style="1132" customWidth="1"/>
    <col min="2362" max="2362" width="9.140625" style="1132" customWidth="1"/>
    <col min="2363" max="2363" width="8.85546875" style="1132" customWidth="1"/>
    <col min="2364" max="2364" width="54.7109375" style="1132" customWidth="1"/>
    <col min="2365" max="2365" width="10.7109375" style="1132" customWidth="1"/>
    <col min="2366" max="2366" width="8.7109375" style="1132" customWidth="1"/>
    <col min="2367" max="2367" width="13" style="1132" customWidth="1"/>
    <col min="2368" max="2368" width="8.85546875" style="1132" customWidth="1"/>
    <col min="2369" max="2369" width="9.140625" style="1132" customWidth="1"/>
    <col min="2370" max="2370" width="8.85546875" style="1132" customWidth="1"/>
    <col min="2371" max="2371" width="54.7109375" style="1132" customWidth="1"/>
    <col min="2372" max="2372" width="10.85546875" style="1132" customWidth="1"/>
    <col min="2373" max="2373" width="8.7109375" style="1132" customWidth="1"/>
    <col min="2374" max="2374" width="13" style="1132" customWidth="1"/>
    <col min="2375" max="2375" width="8.85546875" style="1132" customWidth="1"/>
    <col min="2376" max="2376" width="9.85546875" style="1132" customWidth="1"/>
    <col min="2377" max="2377" width="8.85546875" style="1132" customWidth="1"/>
    <col min="2378" max="2563" width="9.140625" style="1132"/>
    <col min="2564" max="2564" width="63" style="1132" customWidth="1"/>
    <col min="2565" max="2567" width="17.140625" style="1132" customWidth="1"/>
    <col min="2568" max="2571" width="15" style="1132" customWidth="1"/>
    <col min="2572" max="2572" width="13.140625" style="1132" customWidth="1"/>
    <col min="2573" max="2573" width="8.7109375" style="1132" customWidth="1"/>
    <col min="2574" max="2574" width="12.85546875" style="1132" customWidth="1"/>
    <col min="2575" max="2575" width="8.85546875" style="1132" customWidth="1"/>
    <col min="2576" max="2576" width="9.85546875" style="1132" customWidth="1"/>
    <col min="2577" max="2577" width="8.85546875" style="1132" customWidth="1"/>
    <col min="2578" max="2578" width="54.7109375" style="1132" customWidth="1"/>
    <col min="2579" max="2579" width="10.85546875" style="1132" customWidth="1"/>
    <col min="2580" max="2580" width="8.7109375" style="1132" customWidth="1"/>
    <col min="2581" max="2581" width="12.140625" style="1132" customWidth="1"/>
    <col min="2582" max="2582" width="8.85546875" style="1132" customWidth="1"/>
    <col min="2583" max="2583" width="9.85546875" style="1132" customWidth="1"/>
    <col min="2584" max="2584" width="8.85546875" style="1132" customWidth="1"/>
    <col min="2585" max="2585" width="54.7109375" style="1132" customWidth="1"/>
    <col min="2586" max="2586" width="10.85546875" style="1132" customWidth="1"/>
    <col min="2587" max="2587" width="8.7109375" style="1132" customWidth="1"/>
    <col min="2588" max="2588" width="12.28515625" style="1132" customWidth="1"/>
    <col min="2589" max="2589" width="8.85546875" style="1132" customWidth="1"/>
    <col min="2590" max="2590" width="9.85546875" style="1132" customWidth="1"/>
    <col min="2591" max="2591" width="8.85546875" style="1132" customWidth="1"/>
    <col min="2592" max="2592" width="54.7109375" style="1132" customWidth="1"/>
    <col min="2593" max="2593" width="10.85546875" style="1132" customWidth="1"/>
    <col min="2594" max="2594" width="8.7109375" style="1132" customWidth="1"/>
    <col min="2595" max="2595" width="13.28515625" style="1132" customWidth="1"/>
    <col min="2596" max="2596" width="8.85546875" style="1132" customWidth="1"/>
    <col min="2597" max="2597" width="9.85546875" style="1132" customWidth="1"/>
    <col min="2598" max="2598" width="8.85546875" style="1132" customWidth="1"/>
    <col min="2599" max="2599" width="54.7109375" style="1132" customWidth="1"/>
    <col min="2600" max="2600" width="12.140625" style="1132" customWidth="1"/>
    <col min="2601" max="2601" width="8.7109375" style="1132" customWidth="1"/>
    <col min="2602" max="2602" width="11.28515625" style="1132" customWidth="1"/>
    <col min="2603" max="2603" width="8.85546875" style="1132" customWidth="1"/>
    <col min="2604" max="2604" width="9.140625" style="1132"/>
    <col min="2605" max="2605" width="8.85546875" style="1132" customWidth="1"/>
    <col min="2606" max="2606" width="54.7109375" style="1132" customWidth="1"/>
    <col min="2607" max="2607" width="13.7109375" style="1132" customWidth="1"/>
    <col min="2608" max="2608" width="8.7109375" style="1132" customWidth="1"/>
    <col min="2609" max="2609" width="14.7109375" style="1132" customWidth="1"/>
    <col min="2610" max="2610" width="8.85546875" style="1132" customWidth="1"/>
    <col min="2611" max="2611" width="9.85546875" style="1132" customWidth="1"/>
    <col min="2612" max="2612" width="8.85546875" style="1132" customWidth="1"/>
    <col min="2613" max="2613" width="54.7109375" style="1132" customWidth="1"/>
    <col min="2614" max="2614" width="12.42578125" style="1132" customWidth="1"/>
    <col min="2615" max="2615" width="8.7109375" style="1132" customWidth="1"/>
    <col min="2616" max="2616" width="13.42578125" style="1132" customWidth="1"/>
    <col min="2617" max="2617" width="8.85546875" style="1132" customWidth="1"/>
    <col min="2618" max="2618" width="9.140625" style="1132" customWidth="1"/>
    <col min="2619" max="2619" width="8.85546875" style="1132" customWidth="1"/>
    <col min="2620" max="2620" width="54.7109375" style="1132" customWidth="1"/>
    <col min="2621" max="2621" width="10.7109375" style="1132" customWidth="1"/>
    <col min="2622" max="2622" width="8.7109375" style="1132" customWidth="1"/>
    <col min="2623" max="2623" width="13" style="1132" customWidth="1"/>
    <col min="2624" max="2624" width="8.85546875" style="1132" customWidth="1"/>
    <col min="2625" max="2625" width="9.140625" style="1132" customWidth="1"/>
    <col min="2626" max="2626" width="8.85546875" style="1132" customWidth="1"/>
    <col min="2627" max="2627" width="54.7109375" style="1132" customWidth="1"/>
    <col min="2628" max="2628" width="10.85546875" style="1132" customWidth="1"/>
    <col min="2629" max="2629" width="8.7109375" style="1132" customWidth="1"/>
    <col min="2630" max="2630" width="13" style="1132" customWidth="1"/>
    <col min="2631" max="2631" width="8.85546875" style="1132" customWidth="1"/>
    <col min="2632" max="2632" width="9.85546875" style="1132" customWidth="1"/>
    <col min="2633" max="2633" width="8.85546875" style="1132" customWidth="1"/>
    <col min="2634" max="2819" width="9.140625" style="1132"/>
    <col min="2820" max="2820" width="63" style="1132" customWidth="1"/>
    <col min="2821" max="2823" width="17.140625" style="1132" customWidth="1"/>
    <col min="2824" max="2827" width="15" style="1132" customWidth="1"/>
    <col min="2828" max="2828" width="13.140625" style="1132" customWidth="1"/>
    <col min="2829" max="2829" width="8.7109375" style="1132" customWidth="1"/>
    <col min="2830" max="2830" width="12.85546875" style="1132" customWidth="1"/>
    <col min="2831" max="2831" width="8.85546875" style="1132" customWidth="1"/>
    <col min="2832" max="2832" width="9.85546875" style="1132" customWidth="1"/>
    <col min="2833" max="2833" width="8.85546875" style="1132" customWidth="1"/>
    <col min="2834" max="2834" width="54.7109375" style="1132" customWidth="1"/>
    <col min="2835" max="2835" width="10.85546875" style="1132" customWidth="1"/>
    <col min="2836" max="2836" width="8.7109375" style="1132" customWidth="1"/>
    <col min="2837" max="2837" width="12.140625" style="1132" customWidth="1"/>
    <col min="2838" max="2838" width="8.85546875" style="1132" customWidth="1"/>
    <col min="2839" max="2839" width="9.85546875" style="1132" customWidth="1"/>
    <col min="2840" max="2840" width="8.85546875" style="1132" customWidth="1"/>
    <col min="2841" max="2841" width="54.7109375" style="1132" customWidth="1"/>
    <col min="2842" max="2842" width="10.85546875" style="1132" customWidth="1"/>
    <col min="2843" max="2843" width="8.7109375" style="1132" customWidth="1"/>
    <col min="2844" max="2844" width="12.28515625" style="1132" customWidth="1"/>
    <col min="2845" max="2845" width="8.85546875" style="1132" customWidth="1"/>
    <col min="2846" max="2846" width="9.85546875" style="1132" customWidth="1"/>
    <col min="2847" max="2847" width="8.85546875" style="1132" customWidth="1"/>
    <col min="2848" max="2848" width="54.7109375" style="1132" customWidth="1"/>
    <col min="2849" max="2849" width="10.85546875" style="1132" customWidth="1"/>
    <col min="2850" max="2850" width="8.7109375" style="1132" customWidth="1"/>
    <col min="2851" max="2851" width="13.28515625" style="1132" customWidth="1"/>
    <col min="2852" max="2852" width="8.85546875" style="1132" customWidth="1"/>
    <col min="2853" max="2853" width="9.85546875" style="1132" customWidth="1"/>
    <col min="2854" max="2854" width="8.85546875" style="1132" customWidth="1"/>
    <col min="2855" max="2855" width="54.7109375" style="1132" customWidth="1"/>
    <col min="2856" max="2856" width="12.140625" style="1132" customWidth="1"/>
    <col min="2857" max="2857" width="8.7109375" style="1132" customWidth="1"/>
    <col min="2858" max="2858" width="11.28515625" style="1132" customWidth="1"/>
    <col min="2859" max="2859" width="8.85546875" style="1132" customWidth="1"/>
    <col min="2860" max="2860" width="9.140625" style="1132"/>
    <col min="2861" max="2861" width="8.85546875" style="1132" customWidth="1"/>
    <col min="2862" max="2862" width="54.7109375" style="1132" customWidth="1"/>
    <col min="2863" max="2863" width="13.7109375" style="1132" customWidth="1"/>
    <col min="2864" max="2864" width="8.7109375" style="1132" customWidth="1"/>
    <col min="2865" max="2865" width="14.7109375" style="1132" customWidth="1"/>
    <col min="2866" max="2866" width="8.85546875" style="1132" customWidth="1"/>
    <col min="2867" max="2867" width="9.85546875" style="1132" customWidth="1"/>
    <col min="2868" max="2868" width="8.85546875" style="1132" customWidth="1"/>
    <col min="2869" max="2869" width="54.7109375" style="1132" customWidth="1"/>
    <col min="2870" max="2870" width="12.42578125" style="1132" customWidth="1"/>
    <col min="2871" max="2871" width="8.7109375" style="1132" customWidth="1"/>
    <col min="2872" max="2872" width="13.42578125" style="1132" customWidth="1"/>
    <col min="2873" max="2873" width="8.85546875" style="1132" customWidth="1"/>
    <col min="2874" max="2874" width="9.140625" style="1132" customWidth="1"/>
    <col min="2875" max="2875" width="8.85546875" style="1132" customWidth="1"/>
    <col min="2876" max="2876" width="54.7109375" style="1132" customWidth="1"/>
    <col min="2877" max="2877" width="10.7109375" style="1132" customWidth="1"/>
    <col min="2878" max="2878" width="8.7109375" style="1132" customWidth="1"/>
    <col min="2879" max="2879" width="13" style="1132" customWidth="1"/>
    <col min="2880" max="2880" width="8.85546875" style="1132" customWidth="1"/>
    <col min="2881" max="2881" width="9.140625" style="1132" customWidth="1"/>
    <col min="2882" max="2882" width="8.85546875" style="1132" customWidth="1"/>
    <col min="2883" max="2883" width="54.7109375" style="1132" customWidth="1"/>
    <col min="2884" max="2884" width="10.85546875" style="1132" customWidth="1"/>
    <col min="2885" max="2885" width="8.7109375" style="1132" customWidth="1"/>
    <col min="2886" max="2886" width="13" style="1132" customWidth="1"/>
    <col min="2887" max="2887" width="8.85546875" style="1132" customWidth="1"/>
    <col min="2888" max="2888" width="9.85546875" style="1132" customWidth="1"/>
    <col min="2889" max="2889" width="8.85546875" style="1132" customWidth="1"/>
    <col min="2890" max="3075" width="9.140625" style="1132"/>
    <col min="3076" max="3076" width="63" style="1132" customWidth="1"/>
    <col min="3077" max="3079" width="17.140625" style="1132" customWidth="1"/>
    <col min="3080" max="3083" width="15" style="1132" customWidth="1"/>
    <col min="3084" max="3084" width="13.140625" style="1132" customWidth="1"/>
    <col min="3085" max="3085" width="8.7109375" style="1132" customWidth="1"/>
    <col min="3086" max="3086" width="12.85546875" style="1132" customWidth="1"/>
    <col min="3087" max="3087" width="8.85546875" style="1132" customWidth="1"/>
    <col min="3088" max="3088" width="9.85546875" style="1132" customWidth="1"/>
    <col min="3089" max="3089" width="8.85546875" style="1132" customWidth="1"/>
    <col min="3090" max="3090" width="54.7109375" style="1132" customWidth="1"/>
    <col min="3091" max="3091" width="10.85546875" style="1132" customWidth="1"/>
    <col min="3092" max="3092" width="8.7109375" style="1132" customWidth="1"/>
    <col min="3093" max="3093" width="12.140625" style="1132" customWidth="1"/>
    <col min="3094" max="3094" width="8.85546875" style="1132" customWidth="1"/>
    <col min="3095" max="3095" width="9.85546875" style="1132" customWidth="1"/>
    <col min="3096" max="3096" width="8.85546875" style="1132" customWidth="1"/>
    <col min="3097" max="3097" width="54.7109375" style="1132" customWidth="1"/>
    <col min="3098" max="3098" width="10.85546875" style="1132" customWidth="1"/>
    <col min="3099" max="3099" width="8.7109375" style="1132" customWidth="1"/>
    <col min="3100" max="3100" width="12.28515625" style="1132" customWidth="1"/>
    <col min="3101" max="3101" width="8.85546875" style="1132" customWidth="1"/>
    <col min="3102" max="3102" width="9.85546875" style="1132" customWidth="1"/>
    <col min="3103" max="3103" width="8.85546875" style="1132" customWidth="1"/>
    <col min="3104" max="3104" width="54.7109375" style="1132" customWidth="1"/>
    <col min="3105" max="3105" width="10.85546875" style="1132" customWidth="1"/>
    <col min="3106" max="3106" width="8.7109375" style="1132" customWidth="1"/>
    <col min="3107" max="3107" width="13.28515625" style="1132" customWidth="1"/>
    <col min="3108" max="3108" width="8.85546875" style="1132" customWidth="1"/>
    <col min="3109" max="3109" width="9.85546875" style="1132" customWidth="1"/>
    <col min="3110" max="3110" width="8.85546875" style="1132" customWidth="1"/>
    <col min="3111" max="3111" width="54.7109375" style="1132" customWidth="1"/>
    <col min="3112" max="3112" width="12.140625" style="1132" customWidth="1"/>
    <col min="3113" max="3113" width="8.7109375" style="1132" customWidth="1"/>
    <col min="3114" max="3114" width="11.28515625" style="1132" customWidth="1"/>
    <col min="3115" max="3115" width="8.85546875" style="1132" customWidth="1"/>
    <col min="3116" max="3116" width="9.140625" style="1132"/>
    <col min="3117" max="3117" width="8.85546875" style="1132" customWidth="1"/>
    <col min="3118" max="3118" width="54.7109375" style="1132" customWidth="1"/>
    <col min="3119" max="3119" width="13.7109375" style="1132" customWidth="1"/>
    <col min="3120" max="3120" width="8.7109375" style="1132" customWidth="1"/>
    <col min="3121" max="3121" width="14.7109375" style="1132" customWidth="1"/>
    <col min="3122" max="3122" width="8.85546875" style="1132" customWidth="1"/>
    <col min="3123" max="3123" width="9.85546875" style="1132" customWidth="1"/>
    <col min="3124" max="3124" width="8.85546875" style="1132" customWidth="1"/>
    <col min="3125" max="3125" width="54.7109375" style="1132" customWidth="1"/>
    <col min="3126" max="3126" width="12.42578125" style="1132" customWidth="1"/>
    <col min="3127" max="3127" width="8.7109375" style="1132" customWidth="1"/>
    <col min="3128" max="3128" width="13.42578125" style="1132" customWidth="1"/>
    <col min="3129" max="3129" width="8.85546875" style="1132" customWidth="1"/>
    <col min="3130" max="3130" width="9.140625" style="1132" customWidth="1"/>
    <col min="3131" max="3131" width="8.85546875" style="1132" customWidth="1"/>
    <col min="3132" max="3132" width="54.7109375" style="1132" customWidth="1"/>
    <col min="3133" max="3133" width="10.7109375" style="1132" customWidth="1"/>
    <col min="3134" max="3134" width="8.7109375" style="1132" customWidth="1"/>
    <col min="3135" max="3135" width="13" style="1132" customWidth="1"/>
    <col min="3136" max="3136" width="8.85546875" style="1132" customWidth="1"/>
    <col min="3137" max="3137" width="9.140625" style="1132" customWidth="1"/>
    <col min="3138" max="3138" width="8.85546875" style="1132" customWidth="1"/>
    <col min="3139" max="3139" width="54.7109375" style="1132" customWidth="1"/>
    <col min="3140" max="3140" width="10.85546875" style="1132" customWidth="1"/>
    <col min="3141" max="3141" width="8.7109375" style="1132" customWidth="1"/>
    <col min="3142" max="3142" width="13" style="1132" customWidth="1"/>
    <col min="3143" max="3143" width="8.85546875" style="1132" customWidth="1"/>
    <col min="3144" max="3144" width="9.85546875" style="1132" customWidth="1"/>
    <col min="3145" max="3145" width="8.85546875" style="1132" customWidth="1"/>
    <col min="3146" max="3331" width="9.140625" style="1132"/>
    <col min="3332" max="3332" width="63" style="1132" customWidth="1"/>
    <col min="3333" max="3335" width="17.140625" style="1132" customWidth="1"/>
    <col min="3336" max="3339" width="15" style="1132" customWidth="1"/>
    <col min="3340" max="3340" width="13.140625" style="1132" customWidth="1"/>
    <col min="3341" max="3341" width="8.7109375" style="1132" customWidth="1"/>
    <col min="3342" max="3342" width="12.85546875" style="1132" customWidth="1"/>
    <col min="3343" max="3343" width="8.85546875" style="1132" customWidth="1"/>
    <col min="3344" max="3344" width="9.85546875" style="1132" customWidth="1"/>
    <col min="3345" max="3345" width="8.85546875" style="1132" customWidth="1"/>
    <col min="3346" max="3346" width="54.7109375" style="1132" customWidth="1"/>
    <col min="3347" max="3347" width="10.85546875" style="1132" customWidth="1"/>
    <col min="3348" max="3348" width="8.7109375" style="1132" customWidth="1"/>
    <col min="3349" max="3349" width="12.140625" style="1132" customWidth="1"/>
    <col min="3350" max="3350" width="8.85546875" style="1132" customWidth="1"/>
    <col min="3351" max="3351" width="9.85546875" style="1132" customWidth="1"/>
    <col min="3352" max="3352" width="8.85546875" style="1132" customWidth="1"/>
    <col min="3353" max="3353" width="54.7109375" style="1132" customWidth="1"/>
    <col min="3354" max="3354" width="10.85546875" style="1132" customWidth="1"/>
    <col min="3355" max="3355" width="8.7109375" style="1132" customWidth="1"/>
    <col min="3356" max="3356" width="12.28515625" style="1132" customWidth="1"/>
    <col min="3357" max="3357" width="8.85546875" style="1132" customWidth="1"/>
    <col min="3358" max="3358" width="9.85546875" style="1132" customWidth="1"/>
    <col min="3359" max="3359" width="8.85546875" style="1132" customWidth="1"/>
    <col min="3360" max="3360" width="54.7109375" style="1132" customWidth="1"/>
    <col min="3361" max="3361" width="10.85546875" style="1132" customWidth="1"/>
    <col min="3362" max="3362" width="8.7109375" style="1132" customWidth="1"/>
    <col min="3363" max="3363" width="13.28515625" style="1132" customWidth="1"/>
    <col min="3364" max="3364" width="8.85546875" style="1132" customWidth="1"/>
    <col min="3365" max="3365" width="9.85546875" style="1132" customWidth="1"/>
    <col min="3366" max="3366" width="8.85546875" style="1132" customWidth="1"/>
    <col min="3367" max="3367" width="54.7109375" style="1132" customWidth="1"/>
    <col min="3368" max="3368" width="12.140625" style="1132" customWidth="1"/>
    <col min="3369" max="3369" width="8.7109375" style="1132" customWidth="1"/>
    <col min="3370" max="3370" width="11.28515625" style="1132" customWidth="1"/>
    <col min="3371" max="3371" width="8.85546875" style="1132" customWidth="1"/>
    <col min="3372" max="3372" width="9.140625" style="1132"/>
    <col min="3373" max="3373" width="8.85546875" style="1132" customWidth="1"/>
    <col min="3374" max="3374" width="54.7109375" style="1132" customWidth="1"/>
    <col min="3375" max="3375" width="13.7109375" style="1132" customWidth="1"/>
    <col min="3376" max="3376" width="8.7109375" style="1132" customWidth="1"/>
    <col min="3377" max="3377" width="14.7109375" style="1132" customWidth="1"/>
    <col min="3378" max="3378" width="8.85546875" style="1132" customWidth="1"/>
    <col min="3379" max="3379" width="9.85546875" style="1132" customWidth="1"/>
    <col min="3380" max="3380" width="8.85546875" style="1132" customWidth="1"/>
    <col min="3381" max="3381" width="54.7109375" style="1132" customWidth="1"/>
    <col min="3382" max="3382" width="12.42578125" style="1132" customWidth="1"/>
    <col min="3383" max="3383" width="8.7109375" style="1132" customWidth="1"/>
    <col min="3384" max="3384" width="13.42578125" style="1132" customWidth="1"/>
    <col min="3385" max="3385" width="8.85546875" style="1132" customWidth="1"/>
    <col min="3386" max="3386" width="9.140625" style="1132" customWidth="1"/>
    <col min="3387" max="3387" width="8.85546875" style="1132" customWidth="1"/>
    <col min="3388" max="3388" width="54.7109375" style="1132" customWidth="1"/>
    <col min="3389" max="3389" width="10.7109375" style="1132" customWidth="1"/>
    <col min="3390" max="3390" width="8.7109375" style="1132" customWidth="1"/>
    <col min="3391" max="3391" width="13" style="1132" customWidth="1"/>
    <col min="3392" max="3392" width="8.85546875" style="1132" customWidth="1"/>
    <col min="3393" max="3393" width="9.140625" style="1132" customWidth="1"/>
    <col min="3394" max="3394" width="8.85546875" style="1132" customWidth="1"/>
    <col min="3395" max="3395" width="54.7109375" style="1132" customWidth="1"/>
    <col min="3396" max="3396" width="10.85546875" style="1132" customWidth="1"/>
    <col min="3397" max="3397" width="8.7109375" style="1132" customWidth="1"/>
    <col min="3398" max="3398" width="13" style="1132" customWidth="1"/>
    <col min="3399" max="3399" width="8.85546875" style="1132" customWidth="1"/>
    <col min="3400" max="3400" width="9.85546875" style="1132" customWidth="1"/>
    <col min="3401" max="3401" width="8.85546875" style="1132" customWidth="1"/>
    <col min="3402" max="3587" width="9.140625" style="1132"/>
    <col min="3588" max="3588" width="63" style="1132" customWidth="1"/>
    <col min="3589" max="3591" width="17.140625" style="1132" customWidth="1"/>
    <col min="3592" max="3595" width="15" style="1132" customWidth="1"/>
    <col min="3596" max="3596" width="13.140625" style="1132" customWidth="1"/>
    <col min="3597" max="3597" width="8.7109375" style="1132" customWidth="1"/>
    <col min="3598" max="3598" width="12.85546875" style="1132" customWidth="1"/>
    <col min="3599" max="3599" width="8.85546875" style="1132" customWidth="1"/>
    <col min="3600" max="3600" width="9.85546875" style="1132" customWidth="1"/>
    <col min="3601" max="3601" width="8.85546875" style="1132" customWidth="1"/>
    <col min="3602" max="3602" width="54.7109375" style="1132" customWidth="1"/>
    <col min="3603" max="3603" width="10.85546875" style="1132" customWidth="1"/>
    <col min="3604" max="3604" width="8.7109375" style="1132" customWidth="1"/>
    <col min="3605" max="3605" width="12.140625" style="1132" customWidth="1"/>
    <col min="3606" max="3606" width="8.85546875" style="1132" customWidth="1"/>
    <col min="3607" max="3607" width="9.85546875" style="1132" customWidth="1"/>
    <col min="3608" max="3608" width="8.85546875" style="1132" customWidth="1"/>
    <col min="3609" max="3609" width="54.7109375" style="1132" customWidth="1"/>
    <col min="3610" max="3610" width="10.85546875" style="1132" customWidth="1"/>
    <col min="3611" max="3611" width="8.7109375" style="1132" customWidth="1"/>
    <col min="3612" max="3612" width="12.28515625" style="1132" customWidth="1"/>
    <col min="3613" max="3613" width="8.85546875" style="1132" customWidth="1"/>
    <col min="3614" max="3614" width="9.85546875" style="1132" customWidth="1"/>
    <col min="3615" max="3615" width="8.85546875" style="1132" customWidth="1"/>
    <col min="3616" max="3616" width="54.7109375" style="1132" customWidth="1"/>
    <col min="3617" max="3617" width="10.85546875" style="1132" customWidth="1"/>
    <col min="3618" max="3618" width="8.7109375" style="1132" customWidth="1"/>
    <col min="3619" max="3619" width="13.28515625" style="1132" customWidth="1"/>
    <col min="3620" max="3620" width="8.85546875" style="1132" customWidth="1"/>
    <col min="3621" max="3621" width="9.85546875" style="1132" customWidth="1"/>
    <col min="3622" max="3622" width="8.85546875" style="1132" customWidth="1"/>
    <col min="3623" max="3623" width="54.7109375" style="1132" customWidth="1"/>
    <col min="3624" max="3624" width="12.140625" style="1132" customWidth="1"/>
    <col min="3625" max="3625" width="8.7109375" style="1132" customWidth="1"/>
    <col min="3626" max="3626" width="11.28515625" style="1132" customWidth="1"/>
    <col min="3627" max="3627" width="8.85546875" style="1132" customWidth="1"/>
    <col min="3628" max="3628" width="9.140625" style="1132"/>
    <col min="3629" max="3629" width="8.85546875" style="1132" customWidth="1"/>
    <col min="3630" max="3630" width="54.7109375" style="1132" customWidth="1"/>
    <col min="3631" max="3631" width="13.7109375" style="1132" customWidth="1"/>
    <col min="3632" max="3632" width="8.7109375" style="1132" customWidth="1"/>
    <col min="3633" max="3633" width="14.7109375" style="1132" customWidth="1"/>
    <col min="3634" max="3634" width="8.85546875" style="1132" customWidth="1"/>
    <col min="3635" max="3635" width="9.85546875" style="1132" customWidth="1"/>
    <col min="3636" max="3636" width="8.85546875" style="1132" customWidth="1"/>
    <col min="3637" max="3637" width="54.7109375" style="1132" customWidth="1"/>
    <col min="3638" max="3638" width="12.42578125" style="1132" customWidth="1"/>
    <col min="3639" max="3639" width="8.7109375" style="1132" customWidth="1"/>
    <col min="3640" max="3640" width="13.42578125" style="1132" customWidth="1"/>
    <col min="3641" max="3641" width="8.85546875" style="1132" customWidth="1"/>
    <col min="3642" max="3642" width="9.140625" style="1132" customWidth="1"/>
    <col min="3643" max="3643" width="8.85546875" style="1132" customWidth="1"/>
    <col min="3644" max="3644" width="54.7109375" style="1132" customWidth="1"/>
    <col min="3645" max="3645" width="10.7109375" style="1132" customWidth="1"/>
    <col min="3646" max="3646" width="8.7109375" style="1132" customWidth="1"/>
    <col min="3647" max="3647" width="13" style="1132" customWidth="1"/>
    <col min="3648" max="3648" width="8.85546875" style="1132" customWidth="1"/>
    <col min="3649" max="3649" width="9.140625" style="1132" customWidth="1"/>
    <col min="3650" max="3650" width="8.85546875" style="1132" customWidth="1"/>
    <col min="3651" max="3651" width="54.7109375" style="1132" customWidth="1"/>
    <col min="3652" max="3652" width="10.85546875" style="1132" customWidth="1"/>
    <col min="3653" max="3653" width="8.7109375" style="1132" customWidth="1"/>
    <col min="3654" max="3654" width="13" style="1132" customWidth="1"/>
    <col min="3655" max="3655" width="8.85546875" style="1132" customWidth="1"/>
    <col min="3656" max="3656" width="9.85546875" style="1132" customWidth="1"/>
    <col min="3657" max="3657" width="8.85546875" style="1132" customWidth="1"/>
    <col min="3658" max="3843" width="9.140625" style="1132"/>
    <col min="3844" max="3844" width="63" style="1132" customWidth="1"/>
    <col min="3845" max="3847" width="17.140625" style="1132" customWidth="1"/>
    <col min="3848" max="3851" width="15" style="1132" customWidth="1"/>
    <col min="3852" max="3852" width="13.140625" style="1132" customWidth="1"/>
    <col min="3853" max="3853" width="8.7109375" style="1132" customWidth="1"/>
    <col min="3854" max="3854" width="12.85546875" style="1132" customWidth="1"/>
    <col min="3855" max="3855" width="8.85546875" style="1132" customWidth="1"/>
    <col min="3856" max="3856" width="9.85546875" style="1132" customWidth="1"/>
    <col min="3857" max="3857" width="8.85546875" style="1132" customWidth="1"/>
    <col min="3858" max="3858" width="54.7109375" style="1132" customWidth="1"/>
    <col min="3859" max="3859" width="10.85546875" style="1132" customWidth="1"/>
    <col min="3860" max="3860" width="8.7109375" style="1132" customWidth="1"/>
    <col min="3861" max="3861" width="12.140625" style="1132" customWidth="1"/>
    <col min="3862" max="3862" width="8.85546875" style="1132" customWidth="1"/>
    <col min="3863" max="3863" width="9.85546875" style="1132" customWidth="1"/>
    <col min="3864" max="3864" width="8.85546875" style="1132" customWidth="1"/>
    <col min="3865" max="3865" width="54.7109375" style="1132" customWidth="1"/>
    <col min="3866" max="3866" width="10.85546875" style="1132" customWidth="1"/>
    <col min="3867" max="3867" width="8.7109375" style="1132" customWidth="1"/>
    <col min="3868" max="3868" width="12.28515625" style="1132" customWidth="1"/>
    <col min="3869" max="3869" width="8.85546875" style="1132" customWidth="1"/>
    <col min="3870" max="3870" width="9.85546875" style="1132" customWidth="1"/>
    <col min="3871" max="3871" width="8.85546875" style="1132" customWidth="1"/>
    <col min="3872" max="3872" width="54.7109375" style="1132" customWidth="1"/>
    <col min="3873" max="3873" width="10.85546875" style="1132" customWidth="1"/>
    <col min="3874" max="3874" width="8.7109375" style="1132" customWidth="1"/>
    <col min="3875" max="3875" width="13.28515625" style="1132" customWidth="1"/>
    <col min="3876" max="3876" width="8.85546875" style="1132" customWidth="1"/>
    <col min="3877" max="3877" width="9.85546875" style="1132" customWidth="1"/>
    <col min="3878" max="3878" width="8.85546875" style="1132" customWidth="1"/>
    <col min="3879" max="3879" width="54.7109375" style="1132" customWidth="1"/>
    <col min="3880" max="3880" width="12.140625" style="1132" customWidth="1"/>
    <col min="3881" max="3881" width="8.7109375" style="1132" customWidth="1"/>
    <col min="3882" max="3882" width="11.28515625" style="1132" customWidth="1"/>
    <col min="3883" max="3883" width="8.85546875" style="1132" customWidth="1"/>
    <col min="3884" max="3884" width="9.140625" style="1132"/>
    <col min="3885" max="3885" width="8.85546875" style="1132" customWidth="1"/>
    <col min="3886" max="3886" width="54.7109375" style="1132" customWidth="1"/>
    <col min="3887" max="3887" width="13.7109375" style="1132" customWidth="1"/>
    <col min="3888" max="3888" width="8.7109375" style="1132" customWidth="1"/>
    <col min="3889" max="3889" width="14.7109375" style="1132" customWidth="1"/>
    <col min="3890" max="3890" width="8.85546875" style="1132" customWidth="1"/>
    <col min="3891" max="3891" width="9.85546875" style="1132" customWidth="1"/>
    <col min="3892" max="3892" width="8.85546875" style="1132" customWidth="1"/>
    <col min="3893" max="3893" width="54.7109375" style="1132" customWidth="1"/>
    <col min="3894" max="3894" width="12.42578125" style="1132" customWidth="1"/>
    <col min="3895" max="3895" width="8.7109375" style="1132" customWidth="1"/>
    <col min="3896" max="3896" width="13.42578125" style="1132" customWidth="1"/>
    <col min="3897" max="3897" width="8.85546875" style="1132" customWidth="1"/>
    <col min="3898" max="3898" width="9.140625" style="1132" customWidth="1"/>
    <col min="3899" max="3899" width="8.85546875" style="1132" customWidth="1"/>
    <col min="3900" max="3900" width="54.7109375" style="1132" customWidth="1"/>
    <col min="3901" max="3901" width="10.7109375" style="1132" customWidth="1"/>
    <col min="3902" max="3902" width="8.7109375" style="1132" customWidth="1"/>
    <col min="3903" max="3903" width="13" style="1132" customWidth="1"/>
    <col min="3904" max="3904" width="8.85546875" style="1132" customWidth="1"/>
    <col min="3905" max="3905" width="9.140625" style="1132" customWidth="1"/>
    <col min="3906" max="3906" width="8.85546875" style="1132" customWidth="1"/>
    <col min="3907" max="3907" width="54.7109375" style="1132" customWidth="1"/>
    <col min="3908" max="3908" width="10.85546875" style="1132" customWidth="1"/>
    <col min="3909" max="3909" width="8.7109375" style="1132" customWidth="1"/>
    <col min="3910" max="3910" width="13" style="1132" customWidth="1"/>
    <col min="3911" max="3911" width="8.85546875" style="1132" customWidth="1"/>
    <col min="3912" max="3912" width="9.85546875" style="1132" customWidth="1"/>
    <col min="3913" max="3913" width="8.85546875" style="1132" customWidth="1"/>
    <col min="3914" max="4099" width="9.140625" style="1132"/>
    <col min="4100" max="4100" width="63" style="1132" customWidth="1"/>
    <col min="4101" max="4103" width="17.140625" style="1132" customWidth="1"/>
    <col min="4104" max="4107" width="15" style="1132" customWidth="1"/>
    <col min="4108" max="4108" width="13.140625" style="1132" customWidth="1"/>
    <col min="4109" max="4109" width="8.7109375" style="1132" customWidth="1"/>
    <col min="4110" max="4110" width="12.85546875" style="1132" customWidth="1"/>
    <col min="4111" max="4111" width="8.85546875" style="1132" customWidth="1"/>
    <col min="4112" max="4112" width="9.85546875" style="1132" customWidth="1"/>
    <col min="4113" max="4113" width="8.85546875" style="1132" customWidth="1"/>
    <col min="4114" max="4114" width="54.7109375" style="1132" customWidth="1"/>
    <col min="4115" max="4115" width="10.85546875" style="1132" customWidth="1"/>
    <col min="4116" max="4116" width="8.7109375" style="1132" customWidth="1"/>
    <col min="4117" max="4117" width="12.140625" style="1132" customWidth="1"/>
    <col min="4118" max="4118" width="8.85546875" style="1132" customWidth="1"/>
    <col min="4119" max="4119" width="9.85546875" style="1132" customWidth="1"/>
    <col min="4120" max="4120" width="8.85546875" style="1132" customWidth="1"/>
    <col min="4121" max="4121" width="54.7109375" style="1132" customWidth="1"/>
    <col min="4122" max="4122" width="10.85546875" style="1132" customWidth="1"/>
    <col min="4123" max="4123" width="8.7109375" style="1132" customWidth="1"/>
    <col min="4124" max="4124" width="12.28515625" style="1132" customWidth="1"/>
    <col min="4125" max="4125" width="8.85546875" style="1132" customWidth="1"/>
    <col min="4126" max="4126" width="9.85546875" style="1132" customWidth="1"/>
    <col min="4127" max="4127" width="8.85546875" style="1132" customWidth="1"/>
    <col min="4128" max="4128" width="54.7109375" style="1132" customWidth="1"/>
    <col min="4129" max="4129" width="10.85546875" style="1132" customWidth="1"/>
    <col min="4130" max="4130" width="8.7109375" style="1132" customWidth="1"/>
    <col min="4131" max="4131" width="13.28515625" style="1132" customWidth="1"/>
    <col min="4132" max="4132" width="8.85546875" style="1132" customWidth="1"/>
    <col min="4133" max="4133" width="9.85546875" style="1132" customWidth="1"/>
    <col min="4134" max="4134" width="8.85546875" style="1132" customWidth="1"/>
    <col min="4135" max="4135" width="54.7109375" style="1132" customWidth="1"/>
    <col min="4136" max="4136" width="12.140625" style="1132" customWidth="1"/>
    <col min="4137" max="4137" width="8.7109375" style="1132" customWidth="1"/>
    <col min="4138" max="4138" width="11.28515625" style="1132" customWidth="1"/>
    <col min="4139" max="4139" width="8.85546875" style="1132" customWidth="1"/>
    <col min="4140" max="4140" width="9.140625" style="1132"/>
    <col min="4141" max="4141" width="8.85546875" style="1132" customWidth="1"/>
    <col min="4142" max="4142" width="54.7109375" style="1132" customWidth="1"/>
    <col min="4143" max="4143" width="13.7109375" style="1132" customWidth="1"/>
    <col min="4144" max="4144" width="8.7109375" style="1132" customWidth="1"/>
    <col min="4145" max="4145" width="14.7109375" style="1132" customWidth="1"/>
    <col min="4146" max="4146" width="8.85546875" style="1132" customWidth="1"/>
    <col min="4147" max="4147" width="9.85546875" style="1132" customWidth="1"/>
    <col min="4148" max="4148" width="8.85546875" style="1132" customWidth="1"/>
    <col min="4149" max="4149" width="54.7109375" style="1132" customWidth="1"/>
    <col min="4150" max="4150" width="12.42578125" style="1132" customWidth="1"/>
    <col min="4151" max="4151" width="8.7109375" style="1132" customWidth="1"/>
    <col min="4152" max="4152" width="13.42578125" style="1132" customWidth="1"/>
    <col min="4153" max="4153" width="8.85546875" style="1132" customWidth="1"/>
    <col min="4154" max="4154" width="9.140625" style="1132" customWidth="1"/>
    <col min="4155" max="4155" width="8.85546875" style="1132" customWidth="1"/>
    <col min="4156" max="4156" width="54.7109375" style="1132" customWidth="1"/>
    <col min="4157" max="4157" width="10.7109375" style="1132" customWidth="1"/>
    <col min="4158" max="4158" width="8.7109375" style="1132" customWidth="1"/>
    <col min="4159" max="4159" width="13" style="1132" customWidth="1"/>
    <col min="4160" max="4160" width="8.85546875" style="1132" customWidth="1"/>
    <col min="4161" max="4161" width="9.140625" style="1132" customWidth="1"/>
    <col min="4162" max="4162" width="8.85546875" style="1132" customWidth="1"/>
    <col min="4163" max="4163" width="54.7109375" style="1132" customWidth="1"/>
    <col min="4164" max="4164" width="10.85546875" style="1132" customWidth="1"/>
    <col min="4165" max="4165" width="8.7109375" style="1132" customWidth="1"/>
    <col min="4166" max="4166" width="13" style="1132" customWidth="1"/>
    <col min="4167" max="4167" width="8.85546875" style="1132" customWidth="1"/>
    <col min="4168" max="4168" width="9.85546875" style="1132" customWidth="1"/>
    <col min="4169" max="4169" width="8.85546875" style="1132" customWidth="1"/>
    <col min="4170" max="4355" width="9.140625" style="1132"/>
    <col min="4356" max="4356" width="63" style="1132" customWidth="1"/>
    <col min="4357" max="4359" width="17.140625" style="1132" customWidth="1"/>
    <col min="4360" max="4363" width="15" style="1132" customWidth="1"/>
    <col min="4364" max="4364" width="13.140625" style="1132" customWidth="1"/>
    <col min="4365" max="4365" width="8.7109375" style="1132" customWidth="1"/>
    <col min="4366" max="4366" width="12.85546875" style="1132" customWidth="1"/>
    <col min="4367" max="4367" width="8.85546875" style="1132" customWidth="1"/>
    <col min="4368" max="4368" width="9.85546875" style="1132" customWidth="1"/>
    <col min="4369" max="4369" width="8.85546875" style="1132" customWidth="1"/>
    <col min="4370" max="4370" width="54.7109375" style="1132" customWidth="1"/>
    <col min="4371" max="4371" width="10.85546875" style="1132" customWidth="1"/>
    <col min="4372" max="4372" width="8.7109375" style="1132" customWidth="1"/>
    <col min="4373" max="4373" width="12.140625" style="1132" customWidth="1"/>
    <col min="4374" max="4374" width="8.85546875" style="1132" customWidth="1"/>
    <col min="4375" max="4375" width="9.85546875" style="1132" customWidth="1"/>
    <col min="4376" max="4376" width="8.85546875" style="1132" customWidth="1"/>
    <col min="4377" max="4377" width="54.7109375" style="1132" customWidth="1"/>
    <col min="4378" max="4378" width="10.85546875" style="1132" customWidth="1"/>
    <col min="4379" max="4379" width="8.7109375" style="1132" customWidth="1"/>
    <col min="4380" max="4380" width="12.28515625" style="1132" customWidth="1"/>
    <col min="4381" max="4381" width="8.85546875" style="1132" customWidth="1"/>
    <col min="4382" max="4382" width="9.85546875" style="1132" customWidth="1"/>
    <col min="4383" max="4383" width="8.85546875" style="1132" customWidth="1"/>
    <col min="4384" max="4384" width="54.7109375" style="1132" customWidth="1"/>
    <col min="4385" max="4385" width="10.85546875" style="1132" customWidth="1"/>
    <col min="4386" max="4386" width="8.7109375" style="1132" customWidth="1"/>
    <col min="4387" max="4387" width="13.28515625" style="1132" customWidth="1"/>
    <col min="4388" max="4388" width="8.85546875" style="1132" customWidth="1"/>
    <col min="4389" max="4389" width="9.85546875" style="1132" customWidth="1"/>
    <col min="4390" max="4390" width="8.85546875" style="1132" customWidth="1"/>
    <col min="4391" max="4391" width="54.7109375" style="1132" customWidth="1"/>
    <col min="4392" max="4392" width="12.140625" style="1132" customWidth="1"/>
    <col min="4393" max="4393" width="8.7109375" style="1132" customWidth="1"/>
    <col min="4394" max="4394" width="11.28515625" style="1132" customWidth="1"/>
    <col min="4395" max="4395" width="8.85546875" style="1132" customWidth="1"/>
    <col min="4396" max="4396" width="9.140625" style="1132"/>
    <col min="4397" max="4397" width="8.85546875" style="1132" customWidth="1"/>
    <col min="4398" max="4398" width="54.7109375" style="1132" customWidth="1"/>
    <col min="4399" max="4399" width="13.7109375" style="1132" customWidth="1"/>
    <col min="4400" max="4400" width="8.7109375" style="1132" customWidth="1"/>
    <col min="4401" max="4401" width="14.7109375" style="1132" customWidth="1"/>
    <col min="4402" max="4402" width="8.85546875" style="1132" customWidth="1"/>
    <col min="4403" max="4403" width="9.85546875" style="1132" customWidth="1"/>
    <col min="4404" max="4404" width="8.85546875" style="1132" customWidth="1"/>
    <col min="4405" max="4405" width="54.7109375" style="1132" customWidth="1"/>
    <col min="4406" max="4406" width="12.42578125" style="1132" customWidth="1"/>
    <col min="4407" max="4407" width="8.7109375" style="1132" customWidth="1"/>
    <col min="4408" max="4408" width="13.42578125" style="1132" customWidth="1"/>
    <col min="4409" max="4409" width="8.85546875" style="1132" customWidth="1"/>
    <col min="4410" max="4410" width="9.140625" style="1132" customWidth="1"/>
    <col min="4411" max="4411" width="8.85546875" style="1132" customWidth="1"/>
    <col min="4412" max="4412" width="54.7109375" style="1132" customWidth="1"/>
    <col min="4413" max="4413" width="10.7109375" style="1132" customWidth="1"/>
    <col min="4414" max="4414" width="8.7109375" style="1132" customWidth="1"/>
    <col min="4415" max="4415" width="13" style="1132" customWidth="1"/>
    <col min="4416" max="4416" width="8.85546875" style="1132" customWidth="1"/>
    <col min="4417" max="4417" width="9.140625" style="1132" customWidth="1"/>
    <col min="4418" max="4418" width="8.85546875" style="1132" customWidth="1"/>
    <col min="4419" max="4419" width="54.7109375" style="1132" customWidth="1"/>
    <col min="4420" max="4420" width="10.85546875" style="1132" customWidth="1"/>
    <col min="4421" max="4421" width="8.7109375" style="1132" customWidth="1"/>
    <col min="4422" max="4422" width="13" style="1132" customWidth="1"/>
    <col min="4423" max="4423" width="8.85546875" style="1132" customWidth="1"/>
    <col min="4424" max="4424" width="9.85546875" style="1132" customWidth="1"/>
    <col min="4425" max="4425" width="8.85546875" style="1132" customWidth="1"/>
    <col min="4426" max="4611" width="9.140625" style="1132"/>
    <col min="4612" max="4612" width="63" style="1132" customWidth="1"/>
    <col min="4613" max="4615" width="17.140625" style="1132" customWidth="1"/>
    <col min="4616" max="4619" width="15" style="1132" customWidth="1"/>
    <col min="4620" max="4620" width="13.140625" style="1132" customWidth="1"/>
    <col min="4621" max="4621" width="8.7109375" style="1132" customWidth="1"/>
    <col min="4622" max="4622" width="12.85546875" style="1132" customWidth="1"/>
    <col min="4623" max="4623" width="8.85546875" style="1132" customWidth="1"/>
    <col min="4624" max="4624" width="9.85546875" style="1132" customWidth="1"/>
    <col min="4625" max="4625" width="8.85546875" style="1132" customWidth="1"/>
    <col min="4626" max="4626" width="54.7109375" style="1132" customWidth="1"/>
    <col min="4627" max="4627" width="10.85546875" style="1132" customWidth="1"/>
    <col min="4628" max="4628" width="8.7109375" style="1132" customWidth="1"/>
    <col min="4629" max="4629" width="12.140625" style="1132" customWidth="1"/>
    <col min="4630" max="4630" width="8.85546875" style="1132" customWidth="1"/>
    <col min="4631" max="4631" width="9.85546875" style="1132" customWidth="1"/>
    <col min="4632" max="4632" width="8.85546875" style="1132" customWidth="1"/>
    <col min="4633" max="4633" width="54.7109375" style="1132" customWidth="1"/>
    <col min="4634" max="4634" width="10.85546875" style="1132" customWidth="1"/>
    <col min="4635" max="4635" width="8.7109375" style="1132" customWidth="1"/>
    <col min="4636" max="4636" width="12.28515625" style="1132" customWidth="1"/>
    <col min="4637" max="4637" width="8.85546875" style="1132" customWidth="1"/>
    <col min="4638" max="4638" width="9.85546875" style="1132" customWidth="1"/>
    <col min="4639" max="4639" width="8.85546875" style="1132" customWidth="1"/>
    <col min="4640" max="4640" width="54.7109375" style="1132" customWidth="1"/>
    <col min="4641" max="4641" width="10.85546875" style="1132" customWidth="1"/>
    <col min="4642" max="4642" width="8.7109375" style="1132" customWidth="1"/>
    <col min="4643" max="4643" width="13.28515625" style="1132" customWidth="1"/>
    <col min="4644" max="4644" width="8.85546875" style="1132" customWidth="1"/>
    <col min="4645" max="4645" width="9.85546875" style="1132" customWidth="1"/>
    <col min="4646" max="4646" width="8.85546875" style="1132" customWidth="1"/>
    <col min="4647" max="4647" width="54.7109375" style="1132" customWidth="1"/>
    <col min="4648" max="4648" width="12.140625" style="1132" customWidth="1"/>
    <col min="4649" max="4649" width="8.7109375" style="1132" customWidth="1"/>
    <col min="4650" max="4650" width="11.28515625" style="1132" customWidth="1"/>
    <col min="4651" max="4651" width="8.85546875" style="1132" customWidth="1"/>
    <col min="4652" max="4652" width="9.140625" style="1132"/>
    <col min="4653" max="4653" width="8.85546875" style="1132" customWidth="1"/>
    <col min="4654" max="4654" width="54.7109375" style="1132" customWidth="1"/>
    <col min="4655" max="4655" width="13.7109375" style="1132" customWidth="1"/>
    <col min="4656" max="4656" width="8.7109375" style="1132" customWidth="1"/>
    <col min="4657" max="4657" width="14.7109375" style="1132" customWidth="1"/>
    <col min="4658" max="4658" width="8.85546875" style="1132" customWidth="1"/>
    <col min="4659" max="4659" width="9.85546875" style="1132" customWidth="1"/>
    <col min="4660" max="4660" width="8.85546875" style="1132" customWidth="1"/>
    <col min="4661" max="4661" width="54.7109375" style="1132" customWidth="1"/>
    <col min="4662" max="4662" width="12.42578125" style="1132" customWidth="1"/>
    <col min="4663" max="4663" width="8.7109375" style="1132" customWidth="1"/>
    <col min="4664" max="4664" width="13.42578125" style="1132" customWidth="1"/>
    <col min="4665" max="4665" width="8.85546875" style="1132" customWidth="1"/>
    <col min="4666" max="4666" width="9.140625" style="1132" customWidth="1"/>
    <col min="4667" max="4667" width="8.85546875" style="1132" customWidth="1"/>
    <col min="4668" max="4668" width="54.7109375" style="1132" customWidth="1"/>
    <col min="4669" max="4669" width="10.7109375" style="1132" customWidth="1"/>
    <col min="4670" max="4670" width="8.7109375" style="1132" customWidth="1"/>
    <col min="4671" max="4671" width="13" style="1132" customWidth="1"/>
    <col min="4672" max="4672" width="8.85546875" style="1132" customWidth="1"/>
    <col min="4673" max="4673" width="9.140625" style="1132" customWidth="1"/>
    <col min="4674" max="4674" width="8.85546875" style="1132" customWidth="1"/>
    <col min="4675" max="4675" width="54.7109375" style="1132" customWidth="1"/>
    <col min="4676" max="4676" width="10.85546875" style="1132" customWidth="1"/>
    <col min="4677" max="4677" width="8.7109375" style="1132" customWidth="1"/>
    <col min="4678" max="4678" width="13" style="1132" customWidth="1"/>
    <col min="4679" max="4679" width="8.85546875" style="1132" customWidth="1"/>
    <col min="4680" max="4680" width="9.85546875" style="1132" customWidth="1"/>
    <col min="4681" max="4681" width="8.85546875" style="1132" customWidth="1"/>
    <col min="4682" max="4867" width="9.140625" style="1132"/>
    <col min="4868" max="4868" width="63" style="1132" customWidth="1"/>
    <col min="4869" max="4871" width="17.140625" style="1132" customWidth="1"/>
    <col min="4872" max="4875" width="15" style="1132" customWidth="1"/>
    <col min="4876" max="4876" width="13.140625" style="1132" customWidth="1"/>
    <col min="4877" max="4877" width="8.7109375" style="1132" customWidth="1"/>
    <col min="4878" max="4878" width="12.85546875" style="1132" customWidth="1"/>
    <col min="4879" max="4879" width="8.85546875" style="1132" customWidth="1"/>
    <col min="4880" max="4880" width="9.85546875" style="1132" customWidth="1"/>
    <col min="4881" max="4881" width="8.85546875" style="1132" customWidth="1"/>
    <col min="4882" max="4882" width="54.7109375" style="1132" customWidth="1"/>
    <col min="4883" max="4883" width="10.85546875" style="1132" customWidth="1"/>
    <col min="4884" max="4884" width="8.7109375" style="1132" customWidth="1"/>
    <col min="4885" max="4885" width="12.140625" style="1132" customWidth="1"/>
    <col min="4886" max="4886" width="8.85546875" style="1132" customWidth="1"/>
    <col min="4887" max="4887" width="9.85546875" style="1132" customWidth="1"/>
    <col min="4888" max="4888" width="8.85546875" style="1132" customWidth="1"/>
    <col min="4889" max="4889" width="54.7109375" style="1132" customWidth="1"/>
    <col min="4890" max="4890" width="10.85546875" style="1132" customWidth="1"/>
    <col min="4891" max="4891" width="8.7109375" style="1132" customWidth="1"/>
    <col min="4892" max="4892" width="12.28515625" style="1132" customWidth="1"/>
    <col min="4893" max="4893" width="8.85546875" style="1132" customWidth="1"/>
    <col min="4894" max="4894" width="9.85546875" style="1132" customWidth="1"/>
    <col min="4895" max="4895" width="8.85546875" style="1132" customWidth="1"/>
    <col min="4896" max="4896" width="54.7109375" style="1132" customWidth="1"/>
    <col min="4897" max="4897" width="10.85546875" style="1132" customWidth="1"/>
    <col min="4898" max="4898" width="8.7109375" style="1132" customWidth="1"/>
    <col min="4899" max="4899" width="13.28515625" style="1132" customWidth="1"/>
    <col min="4900" max="4900" width="8.85546875" style="1132" customWidth="1"/>
    <col min="4901" max="4901" width="9.85546875" style="1132" customWidth="1"/>
    <col min="4902" max="4902" width="8.85546875" style="1132" customWidth="1"/>
    <col min="4903" max="4903" width="54.7109375" style="1132" customWidth="1"/>
    <col min="4904" max="4904" width="12.140625" style="1132" customWidth="1"/>
    <col min="4905" max="4905" width="8.7109375" style="1132" customWidth="1"/>
    <col min="4906" max="4906" width="11.28515625" style="1132" customWidth="1"/>
    <col min="4907" max="4907" width="8.85546875" style="1132" customWidth="1"/>
    <col min="4908" max="4908" width="9.140625" style="1132"/>
    <col min="4909" max="4909" width="8.85546875" style="1132" customWidth="1"/>
    <col min="4910" max="4910" width="54.7109375" style="1132" customWidth="1"/>
    <col min="4911" max="4911" width="13.7109375" style="1132" customWidth="1"/>
    <col min="4912" max="4912" width="8.7109375" style="1132" customWidth="1"/>
    <col min="4913" max="4913" width="14.7109375" style="1132" customWidth="1"/>
    <col min="4914" max="4914" width="8.85546875" style="1132" customWidth="1"/>
    <col min="4915" max="4915" width="9.85546875" style="1132" customWidth="1"/>
    <col min="4916" max="4916" width="8.85546875" style="1132" customWidth="1"/>
    <col min="4917" max="4917" width="54.7109375" style="1132" customWidth="1"/>
    <col min="4918" max="4918" width="12.42578125" style="1132" customWidth="1"/>
    <col min="4919" max="4919" width="8.7109375" style="1132" customWidth="1"/>
    <col min="4920" max="4920" width="13.42578125" style="1132" customWidth="1"/>
    <col min="4921" max="4921" width="8.85546875" style="1132" customWidth="1"/>
    <col min="4922" max="4922" width="9.140625" style="1132" customWidth="1"/>
    <col min="4923" max="4923" width="8.85546875" style="1132" customWidth="1"/>
    <col min="4924" max="4924" width="54.7109375" style="1132" customWidth="1"/>
    <col min="4925" max="4925" width="10.7109375" style="1132" customWidth="1"/>
    <col min="4926" max="4926" width="8.7109375" style="1132" customWidth="1"/>
    <col min="4927" max="4927" width="13" style="1132" customWidth="1"/>
    <col min="4928" max="4928" width="8.85546875" style="1132" customWidth="1"/>
    <col min="4929" max="4929" width="9.140625" style="1132" customWidth="1"/>
    <col min="4930" max="4930" width="8.85546875" style="1132" customWidth="1"/>
    <col min="4931" max="4931" width="54.7109375" style="1132" customWidth="1"/>
    <col min="4932" max="4932" width="10.85546875" style="1132" customWidth="1"/>
    <col min="4933" max="4933" width="8.7109375" style="1132" customWidth="1"/>
    <col min="4934" max="4934" width="13" style="1132" customWidth="1"/>
    <col min="4935" max="4935" width="8.85546875" style="1132" customWidth="1"/>
    <col min="4936" max="4936" width="9.85546875" style="1132" customWidth="1"/>
    <col min="4937" max="4937" width="8.85546875" style="1132" customWidth="1"/>
    <col min="4938" max="5123" width="9.140625" style="1132"/>
    <col min="5124" max="5124" width="63" style="1132" customWidth="1"/>
    <col min="5125" max="5127" width="17.140625" style="1132" customWidth="1"/>
    <col min="5128" max="5131" width="15" style="1132" customWidth="1"/>
    <col min="5132" max="5132" width="13.140625" style="1132" customWidth="1"/>
    <col min="5133" max="5133" width="8.7109375" style="1132" customWidth="1"/>
    <col min="5134" max="5134" width="12.85546875" style="1132" customWidth="1"/>
    <col min="5135" max="5135" width="8.85546875" style="1132" customWidth="1"/>
    <col min="5136" max="5136" width="9.85546875" style="1132" customWidth="1"/>
    <col min="5137" max="5137" width="8.85546875" style="1132" customWidth="1"/>
    <col min="5138" max="5138" width="54.7109375" style="1132" customWidth="1"/>
    <col min="5139" max="5139" width="10.85546875" style="1132" customWidth="1"/>
    <col min="5140" max="5140" width="8.7109375" style="1132" customWidth="1"/>
    <col min="5141" max="5141" width="12.140625" style="1132" customWidth="1"/>
    <col min="5142" max="5142" width="8.85546875" style="1132" customWidth="1"/>
    <col min="5143" max="5143" width="9.85546875" style="1132" customWidth="1"/>
    <col min="5144" max="5144" width="8.85546875" style="1132" customWidth="1"/>
    <col min="5145" max="5145" width="54.7109375" style="1132" customWidth="1"/>
    <col min="5146" max="5146" width="10.85546875" style="1132" customWidth="1"/>
    <col min="5147" max="5147" width="8.7109375" style="1132" customWidth="1"/>
    <col min="5148" max="5148" width="12.28515625" style="1132" customWidth="1"/>
    <col min="5149" max="5149" width="8.85546875" style="1132" customWidth="1"/>
    <col min="5150" max="5150" width="9.85546875" style="1132" customWidth="1"/>
    <col min="5151" max="5151" width="8.85546875" style="1132" customWidth="1"/>
    <col min="5152" max="5152" width="54.7109375" style="1132" customWidth="1"/>
    <col min="5153" max="5153" width="10.85546875" style="1132" customWidth="1"/>
    <col min="5154" max="5154" width="8.7109375" style="1132" customWidth="1"/>
    <col min="5155" max="5155" width="13.28515625" style="1132" customWidth="1"/>
    <col min="5156" max="5156" width="8.85546875" style="1132" customWidth="1"/>
    <col min="5157" max="5157" width="9.85546875" style="1132" customWidth="1"/>
    <col min="5158" max="5158" width="8.85546875" style="1132" customWidth="1"/>
    <col min="5159" max="5159" width="54.7109375" style="1132" customWidth="1"/>
    <col min="5160" max="5160" width="12.140625" style="1132" customWidth="1"/>
    <col min="5161" max="5161" width="8.7109375" style="1132" customWidth="1"/>
    <col min="5162" max="5162" width="11.28515625" style="1132" customWidth="1"/>
    <col min="5163" max="5163" width="8.85546875" style="1132" customWidth="1"/>
    <col min="5164" max="5164" width="9.140625" style="1132"/>
    <col min="5165" max="5165" width="8.85546875" style="1132" customWidth="1"/>
    <col min="5166" max="5166" width="54.7109375" style="1132" customWidth="1"/>
    <col min="5167" max="5167" width="13.7109375" style="1132" customWidth="1"/>
    <col min="5168" max="5168" width="8.7109375" style="1132" customWidth="1"/>
    <col min="5169" max="5169" width="14.7109375" style="1132" customWidth="1"/>
    <col min="5170" max="5170" width="8.85546875" style="1132" customWidth="1"/>
    <col min="5171" max="5171" width="9.85546875" style="1132" customWidth="1"/>
    <col min="5172" max="5172" width="8.85546875" style="1132" customWidth="1"/>
    <col min="5173" max="5173" width="54.7109375" style="1132" customWidth="1"/>
    <col min="5174" max="5174" width="12.42578125" style="1132" customWidth="1"/>
    <col min="5175" max="5175" width="8.7109375" style="1132" customWidth="1"/>
    <col min="5176" max="5176" width="13.42578125" style="1132" customWidth="1"/>
    <col min="5177" max="5177" width="8.85546875" style="1132" customWidth="1"/>
    <col min="5178" max="5178" width="9.140625" style="1132" customWidth="1"/>
    <col min="5179" max="5179" width="8.85546875" style="1132" customWidth="1"/>
    <col min="5180" max="5180" width="54.7109375" style="1132" customWidth="1"/>
    <col min="5181" max="5181" width="10.7109375" style="1132" customWidth="1"/>
    <col min="5182" max="5182" width="8.7109375" style="1132" customWidth="1"/>
    <col min="5183" max="5183" width="13" style="1132" customWidth="1"/>
    <col min="5184" max="5184" width="8.85546875" style="1132" customWidth="1"/>
    <col min="5185" max="5185" width="9.140625" style="1132" customWidth="1"/>
    <col min="5186" max="5186" width="8.85546875" style="1132" customWidth="1"/>
    <col min="5187" max="5187" width="54.7109375" style="1132" customWidth="1"/>
    <col min="5188" max="5188" width="10.85546875" style="1132" customWidth="1"/>
    <col min="5189" max="5189" width="8.7109375" style="1132" customWidth="1"/>
    <col min="5190" max="5190" width="13" style="1132" customWidth="1"/>
    <col min="5191" max="5191" width="8.85546875" style="1132" customWidth="1"/>
    <col min="5192" max="5192" width="9.85546875" style="1132" customWidth="1"/>
    <col min="5193" max="5193" width="8.85546875" style="1132" customWidth="1"/>
    <col min="5194" max="5379" width="9.140625" style="1132"/>
    <col min="5380" max="5380" width="63" style="1132" customWidth="1"/>
    <col min="5381" max="5383" width="17.140625" style="1132" customWidth="1"/>
    <col min="5384" max="5387" width="15" style="1132" customWidth="1"/>
    <col min="5388" max="5388" width="13.140625" style="1132" customWidth="1"/>
    <col min="5389" max="5389" width="8.7109375" style="1132" customWidth="1"/>
    <col min="5390" max="5390" width="12.85546875" style="1132" customWidth="1"/>
    <col min="5391" max="5391" width="8.85546875" style="1132" customWidth="1"/>
    <col min="5392" max="5392" width="9.85546875" style="1132" customWidth="1"/>
    <col min="5393" max="5393" width="8.85546875" style="1132" customWidth="1"/>
    <col min="5394" max="5394" width="54.7109375" style="1132" customWidth="1"/>
    <col min="5395" max="5395" width="10.85546875" style="1132" customWidth="1"/>
    <col min="5396" max="5396" width="8.7109375" style="1132" customWidth="1"/>
    <col min="5397" max="5397" width="12.140625" style="1132" customWidth="1"/>
    <col min="5398" max="5398" width="8.85546875" style="1132" customWidth="1"/>
    <col min="5399" max="5399" width="9.85546875" style="1132" customWidth="1"/>
    <col min="5400" max="5400" width="8.85546875" style="1132" customWidth="1"/>
    <col min="5401" max="5401" width="54.7109375" style="1132" customWidth="1"/>
    <col min="5402" max="5402" width="10.85546875" style="1132" customWidth="1"/>
    <col min="5403" max="5403" width="8.7109375" style="1132" customWidth="1"/>
    <col min="5404" max="5404" width="12.28515625" style="1132" customWidth="1"/>
    <col min="5405" max="5405" width="8.85546875" style="1132" customWidth="1"/>
    <col min="5406" max="5406" width="9.85546875" style="1132" customWidth="1"/>
    <col min="5407" max="5407" width="8.85546875" style="1132" customWidth="1"/>
    <col min="5408" max="5408" width="54.7109375" style="1132" customWidth="1"/>
    <col min="5409" max="5409" width="10.85546875" style="1132" customWidth="1"/>
    <col min="5410" max="5410" width="8.7109375" style="1132" customWidth="1"/>
    <col min="5411" max="5411" width="13.28515625" style="1132" customWidth="1"/>
    <col min="5412" max="5412" width="8.85546875" style="1132" customWidth="1"/>
    <col min="5413" max="5413" width="9.85546875" style="1132" customWidth="1"/>
    <col min="5414" max="5414" width="8.85546875" style="1132" customWidth="1"/>
    <col min="5415" max="5415" width="54.7109375" style="1132" customWidth="1"/>
    <col min="5416" max="5416" width="12.140625" style="1132" customWidth="1"/>
    <col min="5417" max="5417" width="8.7109375" style="1132" customWidth="1"/>
    <col min="5418" max="5418" width="11.28515625" style="1132" customWidth="1"/>
    <col min="5419" max="5419" width="8.85546875" style="1132" customWidth="1"/>
    <col min="5420" max="5420" width="9.140625" style="1132"/>
    <col min="5421" max="5421" width="8.85546875" style="1132" customWidth="1"/>
    <col min="5422" max="5422" width="54.7109375" style="1132" customWidth="1"/>
    <col min="5423" max="5423" width="13.7109375" style="1132" customWidth="1"/>
    <col min="5424" max="5424" width="8.7109375" style="1132" customWidth="1"/>
    <col min="5425" max="5425" width="14.7109375" style="1132" customWidth="1"/>
    <col min="5426" max="5426" width="8.85546875" style="1132" customWidth="1"/>
    <col min="5427" max="5427" width="9.85546875" style="1132" customWidth="1"/>
    <col min="5428" max="5428" width="8.85546875" style="1132" customWidth="1"/>
    <col min="5429" max="5429" width="54.7109375" style="1132" customWidth="1"/>
    <col min="5430" max="5430" width="12.42578125" style="1132" customWidth="1"/>
    <col min="5431" max="5431" width="8.7109375" style="1132" customWidth="1"/>
    <col min="5432" max="5432" width="13.42578125" style="1132" customWidth="1"/>
    <col min="5433" max="5433" width="8.85546875" style="1132" customWidth="1"/>
    <col min="5434" max="5434" width="9.140625" style="1132" customWidth="1"/>
    <col min="5435" max="5435" width="8.85546875" style="1132" customWidth="1"/>
    <col min="5436" max="5436" width="54.7109375" style="1132" customWidth="1"/>
    <col min="5437" max="5437" width="10.7109375" style="1132" customWidth="1"/>
    <col min="5438" max="5438" width="8.7109375" style="1132" customWidth="1"/>
    <col min="5439" max="5439" width="13" style="1132" customWidth="1"/>
    <col min="5440" max="5440" width="8.85546875" style="1132" customWidth="1"/>
    <col min="5441" max="5441" width="9.140625" style="1132" customWidth="1"/>
    <col min="5442" max="5442" width="8.85546875" style="1132" customWidth="1"/>
    <col min="5443" max="5443" width="54.7109375" style="1132" customWidth="1"/>
    <col min="5444" max="5444" width="10.85546875" style="1132" customWidth="1"/>
    <col min="5445" max="5445" width="8.7109375" style="1132" customWidth="1"/>
    <col min="5446" max="5446" width="13" style="1132" customWidth="1"/>
    <col min="5447" max="5447" width="8.85546875" style="1132" customWidth="1"/>
    <col min="5448" max="5448" width="9.85546875" style="1132" customWidth="1"/>
    <col min="5449" max="5449" width="8.85546875" style="1132" customWidth="1"/>
    <col min="5450" max="5635" width="9.140625" style="1132"/>
    <col min="5636" max="5636" width="63" style="1132" customWidth="1"/>
    <col min="5637" max="5639" width="17.140625" style="1132" customWidth="1"/>
    <col min="5640" max="5643" width="15" style="1132" customWidth="1"/>
    <col min="5644" max="5644" width="13.140625" style="1132" customWidth="1"/>
    <col min="5645" max="5645" width="8.7109375" style="1132" customWidth="1"/>
    <col min="5646" max="5646" width="12.85546875" style="1132" customWidth="1"/>
    <col min="5647" max="5647" width="8.85546875" style="1132" customWidth="1"/>
    <col min="5648" max="5648" width="9.85546875" style="1132" customWidth="1"/>
    <col min="5649" max="5649" width="8.85546875" style="1132" customWidth="1"/>
    <col min="5650" max="5650" width="54.7109375" style="1132" customWidth="1"/>
    <col min="5651" max="5651" width="10.85546875" style="1132" customWidth="1"/>
    <col min="5652" max="5652" width="8.7109375" style="1132" customWidth="1"/>
    <col min="5653" max="5653" width="12.140625" style="1132" customWidth="1"/>
    <col min="5654" max="5654" width="8.85546875" style="1132" customWidth="1"/>
    <col min="5655" max="5655" width="9.85546875" style="1132" customWidth="1"/>
    <col min="5656" max="5656" width="8.85546875" style="1132" customWidth="1"/>
    <col min="5657" max="5657" width="54.7109375" style="1132" customWidth="1"/>
    <col min="5658" max="5658" width="10.85546875" style="1132" customWidth="1"/>
    <col min="5659" max="5659" width="8.7109375" style="1132" customWidth="1"/>
    <col min="5660" max="5660" width="12.28515625" style="1132" customWidth="1"/>
    <col min="5661" max="5661" width="8.85546875" style="1132" customWidth="1"/>
    <col min="5662" max="5662" width="9.85546875" style="1132" customWidth="1"/>
    <col min="5663" max="5663" width="8.85546875" style="1132" customWidth="1"/>
    <col min="5664" max="5664" width="54.7109375" style="1132" customWidth="1"/>
    <col min="5665" max="5665" width="10.85546875" style="1132" customWidth="1"/>
    <col min="5666" max="5666" width="8.7109375" style="1132" customWidth="1"/>
    <col min="5667" max="5667" width="13.28515625" style="1132" customWidth="1"/>
    <col min="5668" max="5668" width="8.85546875" style="1132" customWidth="1"/>
    <col min="5669" max="5669" width="9.85546875" style="1132" customWidth="1"/>
    <col min="5670" max="5670" width="8.85546875" style="1132" customWidth="1"/>
    <col min="5671" max="5671" width="54.7109375" style="1132" customWidth="1"/>
    <col min="5672" max="5672" width="12.140625" style="1132" customWidth="1"/>
    <col min="5673" max="5673" width="8.7109375" style="1132" customWidth="1"/>
    <col min="5674" max="5674" width="11.28515625" style="1132" customWidth="1"/>
    <col min="5675" max="5675" width="8.85546875" style="1132" customWidth="1"/>
    <col min="5676" max="5676" width="9.140625" style="1132"/>
    <col min="5677" max="5677" width="8.85546875" style="1132" customWidth="1"/>
    <col min="5678" max="5678" width="54.7109375" style="1132" customWidth="1"/>
    <col min="5679" max="5679" width="13.7109375" style="1132" customWidth="1"/>
    <col min="5680" max="5680" width="8.7109375" style="1132" customWidth="1"/>
    <col min="5681" max="5681" width="14.7109375" style="1132" customWidth="1"/>
    <col min="5682" max="5682" width="8.85546875" style="1132" customWidth="1"/>
    <col min="5683" max="5683" width="9.85546875" style="1132" customWidth="1"/>
    <col min="5684" max="5684" width="8.85546875" style="1132" customWidth="1"/>
    <col min="5685" max="5685" width="54.7109375" style="1132" customWidth="1"/>
    <col min="5686" max="5686" width="12.42578125" style="1132" customWidth="1"/>
    <col min="5687" max="5687" width="8.7109375" style="1132" customWidth="1"/>
    <col min="5688" max="5688" width="13.42578125" style="1132" customWidth="1"/>
    <col min="5689" max="5689" width="8.85546875" style="1132" customWidth="1"/>
    <col min="5690" max="5690" width="9.140625" style="1132" customWidth="1"/>
    <col min="5691" max="5691" width="8.85546875" style="1132" customWidth="1"/>
    <col min="5692" max="5692" width="54.7109375" style="1132" customWidth="1"/>
    <col min="5693" max="5693" width="10.7109375" style="1132" customWidth="1"/>
    <col min="5694" max="5694" width="8.7109375" style="1132" customWidth="1"/>
    <col min="5695" max="5695" width="13" style="1132" customWidth="1"/>
    <col min="5696" max="5696" width="8.85546875" style="1132" customWidth="1"/>
    <col min="5697" max="5697" width="9.140625" style="1132" customWidth="1"/>
    <col min="5698" max="5698" width="8.85546875" style="1132" customWidth="1"/>
    <col min="5699" max="5699" width="54.7109375" style="1132" customWidth="1"/>
    <col min="5700" max="5700" width="10.85546875" style="1132" customWidth="1"/>
    <col min="5701" max="5701" width="8.7109375" style="1132" customWidth="1"/>
    <col min="5702" max="5702" width="13" style="1132" customWidth="1"/>
    <col min="5703" max="5703" width="8.85546875" style="1132" customWidth="1"/>
    <col min="5704" max="5704" width="9.85546875" style="1132" customWidth="1"/>
    <col min="5705" max="5705" width="8.85546875" style="1132" customWidth="1"/>
    <col min="5706" max="5891" width="9.140625" style="1132"/>
    <col min="5892" max="5892" width="63" style="1132" customWidth="1"/>
    <col min="5893" max="5895" width="17.140625" style="1132" customWidth="1"/>
    <col min="5896" max="5899" width="15" style="1132" customWidth="1"/>
    <col min="5900" max="5900" width="13.140625" style="1132" customWidth="1"/>
    <col min="5901" max="5901" width="8.7109375" style="1132" customWidth="1"/>
    <col min="5902" max="5902" width="12.85546875" style="1132" customWidth="1"/>
    <col min="5903" max="5903" width="8.85546875" style="1132" customWidth="1"/>
    <col min="5904" max="5904" width="9.85546875" style="1132" customWidth="1"/>
    <col min="5905" max="5905" width="8.85546875" style="1132" customWidth="1"/>
    <col min="5906" max="5906" width="54.7109375" style="1132" customWidth="1"/>
    <col min="5907" max="5907" width="10.85546875" style="1132" customWidth="1"/>
    <col min="5908" max="5908" width="8.7109375" style="1132" customWidth="1"/>
    <col min="5909" max="5909" width="12.140625" style="1132" customWidth="1"/>
    <col min="5910" max="5910" width="8.85546875" style="1132" customWidth="1"/>
    <col min="5911" max="5911" width="9.85546875" style="1132" customWidth="1"/>
    <col min="5912" max="5912" width="8.85546875" style="1132" customWidth="1"/>
    <col min="5913" max="5913" width="54.7109375" style="1132" customWidth="1"/>
    <col min="5914" max="5914" width="10.85546875" style="1132" customWidth="1"/>
    <col min="5915" max="5915" width="8.7109375" style="1132" customWidth="1"/>
    <col min="5916" max="5916" width="12.28515625" style="1132" customWidth="1"/>
    <col min="5917" max="5917" width="8.85546875" style="1132" customWidth="1"/>
    <col min="5918" max="5918" width="9.85546875" style="1132" customWidth="1"/>
    <col min="5919" max="5919" width="8.85546875" style="1132" customWidth="1"/>
    <col min="5920" max="5920" width="54.7109375" style="1132" customWidth="1"/>
    <col min="5921" max="5921" width="10.85546875" style="1132" customWidth="1"/>
    <col min="5922" max="5922" width="8.7109375" style="1132" customWidth="1"/>
    <col min="5923" max="5923" width="13.28515625" style="1132" customWidth="1"/>
    <col min="5924" max="5924" width="8.85546875" style="1132" customWidth="1"/>
    <col min="5925" max="5925" width="9.85546875" style="1132" customWidth="1"/>
    <col min="5926" max="5926" width="8.85546875" style="1132" customWidth="1"/>
    <col min="5927" max="5927" width="54.7109375" style="1132" customWidth="1"/>
    <col min="5928" max="5928" width="12.140625" style="1132" customWidth="1"/>
    <col min="5929" max="5929" width="8.7109375" style="1132" customWidth="1"/>
    <col min="5930" max="5930" width="11.28515625" style="1132" customWidth="1"/>
    <col min="5931" max="5931" width="8.85546875" style="1132" customWidth="1"/>
    <col min="5932" max="5932" width="9.140625" style="1132"/>
    <col min="5933" max="5933" width="8.85546875" style="1132" customWidth="1"/>
    <col min="5934" max="5934" width="54.7109375" style="1132" customWidth="1"/>
    <col min="5935" max="5935" width="13.7109375" style="1132" customWidth="1"/>
    <col min="5936" max="5936" width="8.7109375" style="1132" customWidth="1"/>
    <col min="5937" max="5937" width="14.7109375" style="1132" customWidth="1"/>
    <col min="5938" max="5938" width="8.85546875" style="1132" customWidth="1"/>
    <col min="5939" max="5939" width="9.85546875" style="1132" customWidth="1"/>
    <col min="5940" max="5940" width="8.85546875" style="1132" customWidth="1"/>
    <col min="5941" max="5941" width="54.7109375" style="1132" customWidth="1"/>
    <col min="5942" max="5942" width="12.42578125" style="1132" customWidth="1"/>
    <col min="5943" max="5943" width="8.7109375" style="1132" customWidth="1"/>
    <col min="5944" max="5944" width="13.42578125" style="1132" customWidth="1"/>
    <col min="5945" max="5945" width="8.85546875" style="1132" customWidth="1"/>
    <col min="5946" max="5946" width="9.140625" style="1132" customWidth="1"/>
    <col min="5947" max="5947" width="8.85546875" style="1132" customWidth="1"/>
    <col min="5948" max="5948" width="54.7109375" style="1132" customWidth="1"/>
    <col min="5949" max="5949" width="10.7109375" style="1132" customWidth="1"/>
    <col min="5950" max="5950" width="8.7109375" style="1132" customWidth="1"/>
    <col min="5951" max="5951" width="13" style="1132" customWidth="1"/>
    <col min="5952" max="5952" width="8.85546875" style="1132" customWidth="1"/>
    <col min="5953" max="5953" width="9.140625" style="1132" customWidth="1"/>
    <col min="5954" max="5954" width="8.85546875" style="1132" customWidth="1"/>
    <col min="5955" max="5955" width="54.7109375" style="1132" customWidth="1"/>
    <col min="5956" max="5956" width="10.85546875" style="1132" customWidth="1"/>
    <col min="5957" max="5957" width="8.7109375" style="1132" customWidth="1"/>
    <col min="5958" max="5958" width="13" style="1132" customWidth="1"/>
    <col min="5959" max="5959" width="8.85546875" style="1132" customWidth="1"/>
    <col min="5960" max="5960" width="9.85546875" style="1132" customWidth="1"/>
    <col min="5961" max="5961" width="8.85546875" style="1132" customWidth="1"/>
    <col min="5962" max="6147" width="9.140625" style="1132"/>
    <col min="6148" max="6148" width="63" style="1132" customWidth="1"/>
    <col min="6149" max="6151" width="17.140625" style="1132" customWidth="1"/>
    <col min="6152" max="6155" width="15" style="1132" customWidth="1"/>
    <col min="6156" max="6156" width="13.140625" style="1132" customWidth="1"/>
    <col min="6157" max="6157" width="8.7109375" style="1132" customWidth="1"/>
    <col min="6158" max="6158" width="12.85546875" style="1132" customWidth="1"/>
    <col min="6159" max="6159" width="8.85546875" style="1132" customWidth="1"/>
    <col min="6160" max="6160" width="9.85546875" style="1132" customWidth="1"/>
    <col min="6161" max="6161" width="8.85546875" style="1132" customWidth="1"/>
    <col min="6162" max="6162" width="54.7109375" style="1132" customWidth="1"/>
    <col min="6163" max="6163" width="10.85546875" style="1132" customWidth="1"/>
    <col min="6164" max="6164" width="8.7109375" style="1132" customWidth="1"/>
    <col min="6165" max="6165" width="12.140625" style="1132" customWidth="1"/>
    <col min="6166" max="6166" width="8.85546875" style="1132" customWidth="1"/>
    <col min="6167" max="6167" width="9.85546875" style="1132" customWidth="1"/>
    <col min="6168" max="6168" width="8.85546875" style="1132" customWidth="1"/>
    <col min="6169" max="6169" width="54.7109375" style="1132" customWidth="1"/>
    <col min="6170" max="6170" width="10.85546875" style="1132" customWidth="1"/>
    <col min="6171" max="6171" width="8.7109375" style="1132" customWidth="1"/>
    <col min="6172" max="6172" width="12.28515625" style="1132" customWidth="1"/>
    <col min="6173" max="6173" width="8.85546875" style="1132" customWidth="1"/>
    <col min="6174" max="6174" width="9.85546875" style="1132" customWidth="1"/>
    <col min="6175" max="6175" width="8.85546875" style="1132" customWidth="1"/>
    <col min="6176" max="6176" width="54.7109375" style="1132" customWidth="1"/>
    <col min="6177" max="6177" width="10.85546875" style="1132" customWidth="1"/>
    <col min="6178" max="6178" width="8.7109375" style="1132" customWidth="1"/>
    <col min="6179" max="6179" width="13.28515625" style="1132" customWidth="1"/>
    <col min="6180" max="6180" width="8.85546875" style="1132" customWidth="1"/>
    <col min="6181" max="6181" width="9.85546875" style="1132" customWidth="1"/>
    <col min="6182" max="6182" width="8.85546875" style="1132" customWidth="1"/>
    <col min="6183" max="6183" width="54.7109375" style="1132" customWidth="1"/>
    <col min="6184" max="6184" width="12.140625" style="1132" customWidth="1"/>
    <col min="6185" max="6185" width="8.7109375" style="1132" customWidth="1"/>
    <col min="6186" max="6186" width="11.28515625" style="1132" customWidth="1"/>
    <col min="6187" max="6187" width="8.85546875" style="1132" customWidth="1"/>
    <col min="6188" max="6188" width="9.140625" style="1132"/>
    <col min="6189" max="6189" width="8.85546875" style="1132" customWidth="1"/>
    <col min="6190" max="6190" width="54.7109375" style="1132" customWidth="1"/>
    <col min="6191" max="6191" width="13.7109375" style="1132" customWidth="1"/>
    <col min="6192" max="6192" width="8.7109375" style="1132" customWidth="1"/>
    <col min="6193" max="6193" width="14.7109375" style="1132" customWidth="1"/>
    <col min="6194" max="6194" width="8.85546875" style="1132" customWidth="1"/>
    <col min="6195" max="6195" width="9.85546875" style="1132" customWidth="1"/>
    <col min="6196" max="6196" width="8.85546875" style="1132" customWidth="1"/>
    <col min="6197" max="6197" width="54.7109375" style="1132" customWidth="1"/>
    <col min="6198" max="6198" width="12.42578125" style="1132" customWidth="1"/>
    <col min="6199" max="6199" width="8.7109375" style="1132" customWidth="1"/>
    <col min="6200" max="6200" width="13.42578125" style="1132" customWidth="1"/>
    <col min="6201" max="6201" width="8.85546875" style="1132" customWidth="1"/>
    <col min="6202" max="6202" width="9.140625" style="1132" customWidth="1"/>
    <col min="6203" max="6203" width="8.85546875" style="1132" customWidth="1"/>
    <col min="6204" max="6204" width="54.7109375" style="1132" customWidth="1"/>
    <col min="6205" max="6205" width="10.7109375" style="1132" customWidth="1"/>
    <col min="6206" max="6206" width="8.7109375" style="1132" customWidth="1"/>
    <col min="6207" max="6207" width="13" style="1132" customWidth="1"/>
    <col min="6208" max="6208" width="8.85546875" style="1132" customWidth="1"/>
    <col min="6209" max="6209" width="9.140625" style="1132" customWidth="1"/>
    <col min="6210" max="6210" width="8.85546875" style="1132" customWidth="1"/>
    <col min="6211" max="6211" width="54.7109375" style="1132" customWidth="1"/>
    <col min="6212" max="6212" width="10.85546875" style="1132" customWidth="1"/>
    <col min="6213" max="6213" width="8.7109375" style="1132" customWidth="1"/>
    <col min="6214" max="6214" width="13" style="1132" customWidth="1"/>
    <col min="6215" max="6215" width="8.85546875" style="1132" customWidth="1"/>
    <col min="6216" max="6216" width="9.85546875" style="1132" customWidth="1"/>
    <col min="6217" max="6217" width="8.85546875" style="1132" customWidth="1"/>
    <col min="6218" max="6403" width="9.140625" style="1132"/>
    <col min="6404" max="6404" width="63" style="1132" customWidth="1"/>
    <col min="6405" max="6407" width="17.140625" style="1132" customWidth="1"/>
    <col min="6408" max="6411" width="15" style="1132" customWidth="1"/>
    <col min="6412" max="6412" width="13.140625" style="1132" customWidth="1"/>
    <col min="6413" max="6413" width="8.7109375" style="1132" customWidth="1"/>
    <col min="6414" max="6414" width="12.85546875" style="1132" customWidth="1"/>
    <col min="6415" max="6415" width="8.85546875" style="1132" customWidth="1"/>
    <col min="6416" max="6416" width="9.85546875" style="1132" customWidth="1"/>
    <col min="6417" max="6417" width="8.85546875" style="1132" customWidth="1"/>
    <col min="6418" max="6418" width="54.7109375" style="1132" customWidth="1"/>
    <col min="6419" max="6419" width="10.85546875" style="1132" customWidth="1"/>
    <col min="6420" max="6420" width="8.7109375" style="1132" customWidth="1"/>
    <col min="6421" max="6421" width="12.140625" style="1132" customWidth="1"/>
    <col min="6422" max="6422" width="8.85546875" style="1132" customWidth="1"/>
    <col min="6423" max="6423" width="9.85546875" style="1132" customWidth="1"/>
    <col min="6424" max="6424" width="8.85546875" style="1132" customWidth="1"/>
    <col min="6425" max="6425" width="54.7109375" style="1132" customWidth="1"/>
    <col min="6426" max="6426" width="10.85546875" style="1132" customWidth="1"/>
    <col min="6427" max="6427" width="8.7109375" style="1132" customWidth="1"/>
    <col min="6428" max="6428" width="12.28515625" style="1132" customWidth="1"/>
    <col min="6429" max="6429" width="8.85546875" style="1132" customWidth="1"/>
    <col min="6430" max="6430" width="9.85546875" style="1132" customWidth="1"/>
    <col min="6431" max="6431" width="8.85546875" style="1132" customWidth="1"/>
    <col min="6432" max="6432" width="54.7109375" style="1132" customWidth="1"/>
    <col min="6433" max="6433" width="10.85546875" style="1132" customWidth="1"/>
    <col min="6434" max="6434" width="8.7109375" style="1132" customWidth="1"/>
    <col min="6435" max="6435" width="13.28515625" style="1132" customWidth="1"/>
    <col min="6436" max="6436" width="8.85546875" style="1132" customWidth="1"/>
    <col min="6437" max="6437" width="9.85546875" style="1132" customWidth="1"/>
    <col min="6438" max="6438" width="8.85546875" style="1132" customWidth="1"/>
    <col min="6439" max="6439" width="54.7109375" style="1132" customWidth="1"/>
    <col min="6440" max="6440" width="12.140625" style="1132" customWidth="1"/>
    <col min="6441" max="6441" width="8.7109375" style="1132" customWidth="1"/>
    <col min="6442" max="6442" width="11.28515625" style="1132" customWidth="1"/>
    <col min="6443" max="6443" width="8.85546875" style="1132" customWidth="1"/>
    <col min="6444" max="6444" width="9.140625" style="1132"/>
    <col min="6445" max="6445" width="8.85546875" style="1132" customWidth="1"/>
    <col min="6446" max="6446" width="54.7109375" style="1132" customWidth="1"/>
    <col min="6447" max="6447" width="13.7109375" style="1132" customWidth="1"/>
    <col min="6448" max="6448" width="8.7109375" style="1132" customWidth="1"/>
    <col min="6449" max="6449" width="14.7109375" style="1132" customWidth="1"/>
    <col min="6450" max="6450" width="8.85546875" style="1132" customWidth="1"/>
    <col min="6451" max="6451" width="9.85546875" style="1132" customWidth="1"/>
    <col min="6452" max="6452" width="8.85546875" style="1132" customWidth="1"/>
    <col min="6453" max="6453" width="54.7109375" style="1132" customWidth="1"/>
    <col min="6454" max="6454" width="12.42578125" style="1132" customWidth="1"/>
    <col min="6455" max="6455" width="8.7109375" style="1132" customWidth="1"/>
    <col min="6456" max="6456" width="13.42578125" style="1132" customWidth="1"/>
    <col min="6457" max="6457" width="8.85546875" style="1132" customWidth="1"/>
    <col min="6458" max="6458" width="9.140625" style="1132" customWidth="1"/>
    <col min="6459" max="6459" width="8.85546875" style="1132" customWidth="1"/>
    <col min="6460" max="6460" width="54.7109375" style="1132" customWidth="1"/>
    <col min="6461" max="6461" width="10.7109375" style="1132" customWidth="1"/>
    <col min="6462" max="6462" width="8.7109375" style="1132" customWidth="1"/>
    <col min="6463" max="6463" width="13" style="1132" customWidth="1"/>
    <col min="6464" max="6464" width="8.85546875" style="1132" customWidth="1"/>
    <col min="6465" max="6465" width="9.140625" style="1132" customWidth="1"/>
    <col min="6466" max="6466" width="8.85546875" style="1132" customWidth="1"/>
    <col min="6467" max="6467" width="54.7109375" style="1132" customWidth="1"/>
    <col min="6468" max="6468" width="10.85546875" style="1132" customWidth="1"/>
    <col min="6469" max="6469" width="8.7109375" style="1132" customWidth="1"/>
    <col min="6470" max="6470" width="13" style="1132" customWidth="1"/>
    <col min="6471" max="6471" width="8.85546875" style="1132" customWidth="1"/>
    <col min="6472" max="6472" width="9.85546875" style="1132" customWidth="1"/>
    <col min="6473" max="6473" width="8.85546875" style="1132" customWidth="1"/>
    <col min="6474" max="6659" width="9.140625" style="1132"/>
    <col min="6660" max="6660" width="63" style="1132" customWidth="1"/>
    <col min="6661" max="6663" width="17.140625" style="1132" customWidth="1"/>
    <col min="6664" max="6667" width="15" style="1132" customWidth="1"/>
    <col min="6668" max="6668" width="13.140625" style="1132" customWidth="1"/>
    <col min="6669" max="6669" width="8.7109375" style="1132" customWidth="1"/>
    <col min="6670" max="6670" width="12.85546875" style="1132" customWidth="1"/>
    <col min="6671" max="6671" width="8.85546875" style="1132" customWidth="1"/>
    <col min="6672" max="6672" width="9.85546875" style="1132" customWidth="1"/>
    <col min="6673" max="6673" width="8.85546875" style="1132" customWidth="1"/>
    <col min="6674" max="6674" width="54.7109375" style="1132" customWidth="1"/>
    <col min="6675" max="6675" width="10.85546875" style="1132" customWidth="1"/>
    <col min="6676" max="6676" width="8.7109375" style="1132" customWidth="1"/>
    <col min="6677" max="6677" width="12.140625" style="1132" customWidth="1"/>
    <col min="6678" max="6678" width="8.85546875" style="1132" customWidth="1"/>
    <col min="6679" max="6679" width="9.85546875" style="1132" customWidth="1"/>
    <col min="6680" max="6680" width="8.85546875" style="1132" customWidth="1"/>
    <col min="6681" max="6681" width="54.7109375" style="1132" customWidth="1"/>
    <col min="6682" max="6682" width="10.85546875" style="1132" customWidth="1"/>
    <col min="6683" max="6683" width="8.7109375" style="1132" customWidth="1"/>
    <col min="6684" max="6684" width="12.28515625" style="1132" customWidth="1"/>
    <col min="6685" max="6685" width="8.85546875" style="1132" customWidth="1"/>
    <col min="6686" max="6686" width="9.85546875" style="1132" customWidth="1"/>
    <col min="6687" max="6687" width="8.85546875" style="1132" customWidth="1"/>
    <col min="6688" max="6688" width="54.7109375" style="1132" customWidth="1"/>
    <col min="6689" max="6689" width="10.85546875" style="1132" customWidth="1"/>
    <col min="6690" max="6690" width="8.7109375" style="1132" customWidth="1"/>
    <col min="6691" max="6691" width="13.28515625" style="1132" customWidth="1"/>
    <col min="6692" max="6692" width="8.85546875" style="1132" customWidth="1"/>
    <col min="6693" max="6693" width="9.85546875" style="1132" customWidth="1"/>
    <col min="6694" max="6694" width="8.85546875" style="1132" customWidth="1"/>
    <col min="6695" max="6695" width="54.7109375" style="1132" customWidth="1"/>
    <col min="6696" max="6696" width="12.140625" style="1132" customWidth="1"/>
    <col min="6697" max="6697" width="8.7109375" style="1132" customWidth="1"/>
    <col min="6698" max="6698" width="11.28515625" style="1132" customWidth="1"/>
    <col min="6699" max="6699" width="8.85546875" style="1132" customWidth="1"/>
    <col min="6700" max="6700" width="9.140625" style="1132"/>
    <col min="6701" max="6701" width="8.85546875" style="1132" customWidth="1"/>
    <col min="6702" max="6702" width="54.7109375" style="1132" customWidth="1"/>
    <col min="6703" max="6703" width="13.7109375" style="1132" customWidth="1"/>
    <col min="6704" max="6704" width="8.7109375" style="1132" customWidth="1"/>
    <col min="6705" max="6705" width="14.7109375" style="1132" customWidth="1"/>
    <col min="6706" max="6706" width="8.85546875" style="1132" customWidth="1"/>
    <col min="6707" max="6707" width="9.85546875" style="1132" customWidth="1"/>
    <col min="6708" max="6708" width="8.85546875" style="1132" customWidth="1"/>
    <col min="6709" max="6709" width="54.7109375" style="1132" customWidth="1"/>
    <col min="6710" max="6710" width="12.42578125" style="1132" customWidth="1"/>
    <col min="6711" max="6711" width="8.7109375" style="1132" customWidth="1"/>
    <col min="6712" max="6712" width="13.42578125" style="1132" customWidth="1"/>
    <col min="6713" max="6713" width="8.85546875" style="1132" customWidth="1"/>
    <col min="6714" max="6714" width="9.140625" style="1132" customWidth="1"/>
    <col min="6715" max="6715" width="8.85546875" style="1132" customWidth="1"/>
    <col min="6716" max="6716" width="54.7109375" style="1132" customWidth="1"/>
    <col min="6717" max="6717" width="10.7109375" style="1132" customWidth="1"/>
    <col min="6718" max="6718" width="8.7109375" style="1132" customWidth="1"/>
    <col min="6719" max="6719" width="13" style="1132" customWidth="1"/>
    <col min="6720" max="6720" width="8.85546875" style="1132" customWidth="1"/>
    <col min="6721" max="6721" width="9.140625" style="1132" customWidth="1"/>
    <col min="6722" max="6722" width="8.85546875" style="1132" customWidth="1"/>
    <col min="6723" max="6723" width="54.7109375" style="1132" customWidth="1"/>
    <col min="6724" max="6724" width="10.85546875" style="1132" customWidth="1"/>
    <col min="6725" max="6725" width="8.7109375" style="1132" customWidth="1"/>
    <col min="6726" max="6726" width="13" style="1132" customWidth="1"/>
    <col min="6727" max="6727" width="8.85546875" style="1132" customWidth="1"/>
    <col min="6728" max="6728" width="9.85546875" style="1132" customWidth="1"/>
    <col min="6729" max="6729" width="8.85546875" style="1132" customWidth="1"/>
    <col min="6730" max="6915" width="9.140625" style="1132"/>
    <col min="6916" max="6916" width="63" style="1132" customWidth="1"/>
    <col min="6917" max="6919" width="17.140625" style="1132" customWidth="1"/>
    <col min="6920" max="6923" width="15" style="1132" customWidth="1"/>
    <col min="6924" max="6924" width="13.140625" style="1132" customWidth="1"/>
    <col min="6925" max="6925" width="8.7109375" style="1132" customWidth="1"/>
    <col min="6926" max="6926" width="12.85546875" style="1132" customWidth="1"/>
    <col min="6927" max="6927" width="8.85546875" style="1132" customWidth="1"/>
    <col min="6928" max="6928" width="9.85546875" style="1132" customWidth="1"/>
    <col min="6929" max="6929" width="8.85546875" style="1132" customWidth="1"/>
    <col min="6930" max="6930" width="54.7109375" style="1132" customWidth="1"/>
    <col min="6931" max="6931" width="10.85546875" style="1132" customWidth="1"/>
    <col min="6932" max="6932" width="8.7109375" style="1132" customWidth="1"/>
    <col min="6933" max="6933" width="12.140625" style="1132" customWidth="1"/>
    <col min="6934" max="6934" width="8.85546875" style="1132" customWidth="1"/>
    <col min="6935" max="6935" width="9.85546875" style="1132" customWidth="1"/>
    <col min="6936" max="6936" width="8.85546875" style="1132" customWidth="1"/>
    <col min="6937" max="6937" width="54.7109375" style="1132" customWidth="1"/>
    <col min="6938" max="6938" width="10.85546875" style="1132" customWidth="1"/>
    <col min="6939" max="6939" width="8.7109375" style="1132" customWidth="1"/>
    <col min="6940" max="6940" width="12.28515625" style="1132" customWidth="1"/>
    <col min="6941" max="6941" width="8.85546875" style="1132" customWidth="1"/>
    <col min="6942" max="6942" width="9.85546875" style="1132" customWidth="1"/>
    <col min="6943" max="6943" width="8.85546875" style="1132" customWidth="1"/>
    <col min="6944" max="6944" width="54.7109375" style="1132" customWidth="1"/>
    <col min="6945" max="6945" width="10.85546875" style="1132" customWidth="1"/>
    <col min="6946" max="6946" width="8.7109375" style="1132" customWidth="1"/>
    <col min="6947" max="6947" width="13.28515625" style="1132" customWidth="1"/>
    <col min="6948" max="6948" width="8.85546875" style="1132" customWidth="1"/>
    <col min="6949" max="6949" width="9.85546875" style="1132" customWidth="1"/>
    <col min="6950" max="6950" width="8.85546875" style="1132" customWidth="1"/>
    <col min="6951" max="6951" width="54.7109375" style="1132" customWidth="1"/>
    <col min="6952" max="6952" width="12.140625" style="1132" customWidth="1"/>
    <col min="6953" max="6953" width="8.7109375" style="1132" customWidth="1"/>
    <col min="6954" max="6954" width="11.28515625" style="1132" customWidth="1"/>
    <col min="6955" max="6955" width="8.85546875" style="1132" customWidth="1"/>
    <col min="6956" max="6956" width="9.140625" style="1132"/>
    <col min="6957" max="6957" width="8.85546875" style="1132" customWidth="1"/>
    <col min="6958" max="6958" width="54.7109375" style="1132" customWidth="1"/>
    <col min="6959" max="6959" width="13.7109375" style="1132" customWidth="1"/>
    <col min="6960" max="6960" width="8.7109375" style="1132" customWidth="1"/>
    <col min="6961" max="6961" width="14.7109375" style="1132" customWidth="1"/>
    <col min="6962" max="6962" width="8.85546875" style="1132" customWidth="1"/>
    <col min="6963" max="6963" width="9.85546875" style="1132" customWidth="1"/>
    <col min="6964" max="6964" width="8.85546875" style="1132" customWidth="1"/>
    <col min="6965" max="6965" width="54.7109375" style="1132" customWidth="1"/>
    <col min="6966" max="6966" width="12.42578125" style="1132" customWidth="1"/>
    <col min="6967" max="6967" width="8.7109375" style="1132" customWidth="1"/>
    <col min="6968" max="6968" width="13.42578125" style="1132" customWidth="1"/>
    <col min="6969" max="6969" width="8.85546875" style="1132" customWidth="1"/>
    <col min="6970" max="6970" width="9.140625" style="1132" customWidth="1"/>
    <col min="6971" max="6971" width="8.85546875" style="1132" customWidth="1"/>
    <col min="6972" max="6972" width="54.7109375" style="1132" customWidth="1"/>
    <col min="6973" max="6973" width="10.7109375" style="1132" customWidth="1"/>
    <col min="6974" max="6974" width="8.7109375" style="1132" customWidth="1"/>
    <col min="6975" max="6975" width="13" style="1132" customWidth="1"/>
    <col min="6976" max="6976" width="8.85546875" style="1132" customWidth="1"/>
    <col min="6977" max="6977" width="9.140625" style="1132" customWidth="1"/>
    <col min="6978" max="6978" width="8.85546875" style="1132" customWidth="1"/>
    <col min="6979" max="6979" width="54.7109375" style="1132" customWidth="1"/>
    <col min="6980" max="6980" width="10.85546875" style="1132" customWidth="1"/>
    <col min="6981" max="6981" width="8.7109375" style="1132" customWidth="1"/>
    <col min="6982" max="6982" width="13" style="1132" customWidth="1"/>
    <col min="6983" max="6983" width="8.85546875" style="1132" customWidth="1"/>
    <col min="6984" max="6984" width="9.85546875" style="1132" customWidth="1"/>
    <col min="6985" max="6985" width="8.85546875" style="1132" customWidth="1"/>
    <col min="6986" max="7171" width="9.140625" style="1132"/>
    <col min="7172" max="7172" width="63" style="1132" customWidth="1"/>
    <col min="7173" max="7175" width="17.140625" style="1132" customWidth="1"/>
    <col min="7176" max="7179" width="15" style="1132" customWidth="1"/>
    <col min="7180" max="7180" width="13.140625" style="1132" customWidth="1"/>
    <col min="7181" max="7181" width="8.7109375" style="1132" customWidth="1"/>
    <col min="7182" max="7182" width="12.85546875" style="1132" customWidth="1"/>
    <col min="7183" max="7183" width="8.85546875" style="1132" customWidth="1"/>
    <col min="7184" max="7184" width="9.85546875" style="1132" customWidth="1"/>
    <col min="7185" max="7185" width="8.85546875" style="1132" customWidth="1"/>
    <col min="7186" max="7186" width="54.7109375" style="1132" customWidth="1"/>
    <col min="7187" max="7187" width="10.85546875" style="1132" customWidth="1"/>
    <col min="7188" max="7188" width="8.7109375" style="1132" customWidth="1"/>
    <col min="7189" max="7189" width="12.140625" style="1132" customWidth="1"/>
    <col min="7190" max="7190" width="8.85546875" style="1132" customWidth="1"/>
    <col min="7191" max="7191" width="9.85546875" style="1132" customWidth="1"/>
    <col min="7192" max="7192" width="8.85546875" style="1132" customWidth="1"/>
    <col min="7193" max="7193" width="54.7109375" style="1132" customWidth="1"/>
    <col min="7194" max="7194" width="10.85546875" style="1132" customWidth="1"/>
    <col min="7195" max="7195" width="8.7109375" style="1132" customWidth="1"/>
    <col min="7196" max="7196" width="12.28515625" style="1132" customWidth="1"/>
    <col min="7197" max="7197" width="8.85546875" style="1132" customWidth="1"/>
    <col min="7198" max="7198" width="9.85546875" style="1132" customWidth="1"/>
    <col min="7199" max="7199" width="8.85546875" style="1132" customWidth="1"/>
    <col min="7200" max="7200" width="54.7109375" style="1132" customWidth="1"/>
    <col min="7201" max="7201" width="10.85546875" style="1132" customWidth="1"/>
    <col min="7202" max="7202" width="8.7109375" style="1132" customWidth="1"/>
    <col min="7203" max="7203" width="13.28515625" style="1132" customWidth="1"/>
    <col min="7204" max="7204" width="8.85546875" style="1132" customWidth="1"/>
    <col min="7205" max="7205" width="9.85546875" style="1132" customWidth="1"/>
    <col min="7206" max="7206" width="8.85546875" style="1132" customWidth="1"/>
    <col min="7207" max="7207" width="54.7109375" style="1132" customWidth="1"/>
    <col min="7208" max="7208" width="12.140625" style="1132" customWidth="1"/>
    <col min="7209" max="7209" width="8.7109375" style="1132" customWidth="1"/>
    <col min="7210" max="7210" width="11.28515625" style="1132" customWidth="1"/>
    <col min="7211" max="7211" width="8.85546875" style="1132" customWidth="1"/>
    <col min="7212" max="7212" width="9.140625" style="1132"/>
    <col min="7213" max="7213" width="8.85546875" style="1132" customWidth="1"/>
    <col min="7214" max="7214" width="54.7109375" style="1132" customWidth="1"/>
    <col min="7215" max="7215" width="13.7109375" style="1132" customWidth="1"/>
    <col min="7216" max="7216" width="8.7109375" style="1132" customWidth="1"/>
    <col min="7217" max="7217" width="14.7109375" style="1132" customWidth="1"/>
    <col min="7218" max="7218" width="8.85546875" style="1132" customWidth="1"/>
    <col min="7219" max="7219" width="9.85546875" style="1132" customWidth="1"/>
    <col min="7220" max="7220" width="8.85546875" style="1132" customWidth="1"/>
    <col min="7221" max="7221" width="54.7109375" style="1132" customWidth="1"/>
    <col min="7222" max="7222" width="12.42578125" style="1132" customWidth="1"/>
    <col min="7223" max="7223" width="8.7109375" style="1132" customWidth="1"/>
    <col min="7224" max="7224" width="13.42578125" style="1132" customWidth="1"/>
    <col min="7225" max="7225" width="8.85546875" style="1132" customWidth="1"/>
    <col min="7226" max="7226" width="9.140625" style="1132" customWidth="1"/>
    <col min="7227" max="7227" width="8.85546875" style="1132" customWidth="1"/>
    <col min="7228" max="7228" width="54.7109375" style="1132" customWidth="1"/>
    <col min="7229" max="7229" width="10.7109375" style="1132" customWidth="1"/>
    <col min="7230" max="7230" width="8.7109375" style="1132" customWidth="1"/>
    <col min="7231" max="7231" width="13" style="1132" customWidth="1"/>
    <col min="7232" max="7232" width="8.85546875" style="1132" customWidth="1"/>
    <col min="7233" max="7233" width="9.140625" style="1132" customWidth="1"/>
    <col min="7234" max="7234" width="8.85546875" style="1132" customWidth="1"/>
    <col min="7235" max="7235" width="54.7109375" style="1132" customWidth="1"/>
    <col min="7236" max="7236" width="10.85546875" style="1132" customWidth="1"/>
    <col min="7237" max="7237" width="8.7109375" style="1132" customWidth="1"/>
    <col min="7238" max="7238" width="13" style="1132" customWidth="1"/>
    <col min="7239" max="7239" width="8.85546875" style="1132" customWidth="1"/>
    <col min="7240" max="7240" width="9.85546875" style="1132" customWidth="1"/>
    <col min="7241" max="7241" width="8.85546875" style="1132" customWidth="1"/>
    <col min="7242" max="7427" width="9.140625" style="1132"/>
    <col min="7428" max="7428" width="63" style="1132" customWidth="1"/>
    <col min="7429" max="7431" width="17.140625" style="1132" customWidth="1"/>
    <col min="7432" max="7435" width="15" style="1132" customWidth="1"/>
    <col min="7436" max="7436" width="13.140625" style="1132" customWidth="1"/>
    <col min="7437" max="7437" width="8.7109375" style="1132" customWidth="1"/>
    <col min="7438" max="7438" width="12.85546875" style="1132" customWidth="1"/>
    <col min="7439" max="7439" width="8.85546875" style="1132" customWidth="1"/>
    <col min="7440" max="7440" width="9.85546875" style="1132" customWidth="1"/>
    <col min="7441" max="7441" width="8.85546875" style="1132" customWidth="1"/>
    <col min="7442" max="7442" width="54.7109375" style="1132" customWidth="1"/>
    <col min="7443" max="7443" width="10.85546875" style="1132" customWidth="1"/>
    <col min="7444" max="7444" width="8.7109375" style="1132" customWidth="1"/>
    <col min="7445" max="7445" width="12.140625" style="1132" customWidth="1"/>
    <col min="7446" max="7446" width="8.85546875" style="1132" customWidth="1"/>
    <col min="7447" max="7447" width="9.85546875" style="1132" customWidth="1"/>
    <col min="7448" max="7448" width="8.85546875" style="1132" customWidth="1"/>
    <col min="7449" max="7449" width="54.7109375" style="1132" customWidth="1"/>
    <col min="7450" max="7450" width="10.85546875" style="1132" customWidth="1"/>
    <col min="7451" max="7451" width="8.7109375" style="1132" customWidth="1"/>
    <col min="7452" max="7452" width="12.28515625" style="1132" customWidth="1"/>
    <col min="7453" max="7453" width="8.85546875" style="1132" customWidth="1"/>
    <col min="7454" max="7454" width="9.85546875" style="1132" customWidth="1"/>
    <col min="7455" max="7455" width="8.85546875" style="1132" customWidth="1"/>
    <col min="7456" max="7456" width="54.7109375" style="1132" customWidth="1"/>
    <col min="7457" max="7457" width="10.85546875" style="1132" customWidth="1"/>
    <col min="7458" max="7458" width="8.7109375" style="1132" customWidth="1"/>
    <col min="7459" max="7459" width="13.28515625" style="1132" customWidth="1"/>
    <col min="7460" max="7460" width="8.85546875" style="1132" customWidth="1"/>
    <col min="7461" max="7461" width="9.85546875" style="1132" customWidth="1"/>
    <col min="7462" max="7462" width="8.85546875" style="1132" customWidth="1"/>
    <col min="7463" max="7463" width="54.7109375" style="1132" customWidth="1"/>
    <col min="7464" max="7464" width="12.140625" style="1132" customWidth="1"/>
    <col min="7465" max="7465" width="8.7109375" style="1132" customWidth="1"/>
    <col min="7466" max="7466" width="11.28515625" style="1132" customWidth="1"/>
    <col min="7467" max="7467" width="8.85546875" style="1132" customWidth="1"/>
    <col min="7468" max="7468" width="9.140625" style="1132"/>
    <col min="7469" max="7469" width="8.85546875" style="1132" customWidth="1"/>
    <col min="7470" max="7470" width="54.7109375" style="1132" customWidth="1"/>
    <col min="7471" max="7471" width="13.7109375" style="1132" customWidth="1"/>
    <col min="7472" max="7472" width="8.7109375" style="1132" customWidth="1"/>
    <col min="7473" max="7473" width="14.7109375" style="1132" customWidth="1"/>
    <col min="7474" max="7474" width="8.85546875" style="1132" customWidth="1"/>
    <col min="7475" max="7475" width="9.85546875" style="1132" customWidth="1"/>
    <col min="7476" max="7476" width="8.85546875" style="1132" customWidth="1"/>
    <col min="7477" max="7477" width="54.7109375" style="1132" customWidth="1"/>
    <col min="7478" max="7478" width="12.42578125" style="1132" customWidth="1"/>
    <col min="7479" max="7479" width="8.7109375" style="1132" customWidth="1"/>
    <col min="7480" max="7480" width="13.42578125" style="1132" customWidth="1"/>
    <col min="7481" max="7481" width="8.85546875" style="1132" customWidth="1"/>
    <col min="7482" max="7482" width="9.140625" style="1132" customWidth="1"/>
    <col min="7483" max="7483" width="8.85546875" style="1132" customWidth="1"/>
    <col min="7484" max="7484" width="54.7109375" style="1132" customWidth="1"/>
    <col min="7485" max="7485" width="10.7109375" style="1132" customWidth="1"/>
    <col min="7486" max="7486" width="8.7109375" style="1132" customWidth="1"/>
    <col min="7487" max="7487" width="13" style="1132" customWidth="1"/>
    <col min="7488" max="7488" width="8.85546875" style="1132" customWidth="1"/>
    <col min="7489" max="7489" width="9.140625" style="1132" customWidth="1"/>
    <col min="7490" max="7490" width="8.85546875" style="1132" customWidth="1"/>
    <col min="7491" max="7491" width="54.7109375" style="1132" customWidth="1"/>
    <col min="7492" max="7492" width="10.85546875" style="1132" customWidth="1"/>
    <col min="7493" max="7493" width="8.7109375" style="1132" customWidth="1"/>
    <col min="7494" max="7494" width="13" style="1132" customWidth="1"/>
    <col min="7495" max="7495" width="8.85546875" style="1132" customWidth="1"/>
    <col min="7496" max="7496" width="9.85546875" style="1132" customWidth="1"/>
    <col min="7497" max="7497" width="8.85546875" style="1132" customWidth="1"/>
    <col min="7498" max="7683" width="9.140625" style="1132"/>
    <col min="7684" max="7684" width="63" style="1132" customWidth="1"/>
    <col min="7685" max="7687" width="17.140625" style="1132" customWidth="1"/>
    <col min="7688" max="7691" width="15" style="1132" customWidth="1"/>
    <col min="7692" max="7692" width="13.140625" style="1132" customWidth="1"/>
    <col min="7693" max="7693" width="8.7109375" style="1132" customWidth="1"/>
    <col min="7694" max="7694" width="12.85546875" style="1132" customWidth="1"/>
    <col min="7695" max="7695" width="8.85546875" style="1132" customWidth="1"/>
    <col min="7696" max="7696" width="9.85546875" style="1132" customWidth="1"/>
    <col min="7697" max="7697" width="8.85546875" style="1132" customWidth="1"/>
    <col min="7698" max="7698" width="54.7109375" style="1132" customWidth="1"/>
    <col min="7699" max="7699" width="10.85546875" style="1132" customWidth="1"/>
    <col min="7700" max="7700" width="8.7109375" style="1132" customWidth="1"/>
    <col min="7701" max="7701" width="12.140625" style="1132" customWidth="1"/>
    <col min="7702" max="7702" width="8.85546875" style="1132" customWidth="1"/>
    <col min="7703" max="7703" width="9.85546875" style="1132" customWidth="1"/>
    <col min="7704" max="7704" width="8.85546875" style="1132" customWidth="1"/>
    <col min="7705" max="7705" width="54.7109375" style="1132" customWidth="1"/>
    <col min="7706" max="7706" width="10.85546875" style="1132" customWidth="1"/>
    <col min="7707" max="7707" width="8.7109375" style="1132" customWidth="1"/>
    <col min="7708" max="7708" width="12.28515625" style="1132" customWidth="1"/>
    <col min="7709" max="7709" width="8.85546875" style="1132" customWidth="1"/>
    <col min="7710" max="7710" width="9.85546875" style="1132" customWidth="1"/>
    <col min="7711" max="7711" width="8.85546875" style="1132" customWidth="1"/>
    <col min="7712" max="7712" width="54.7109375" style="1132" customWidth="1"/>
    <col min="7713" max="7713" width="10.85546875" style="1132" customWidth="1"/>
    <col min="7714" max="7714" width="8.7109375" style="1132" customWidth="1"/>
    <col min="7715" max="7715" width="13.28515625" style="1132" customWidth="1"/>
    <col min="7716" max="7716" width="8.85546875" style="1132" customWidth="1"/>
    <col min="7717" max="7717" width="9.85546875" style="1132" customWidth="1"/>
    <col min="7718" max="7718" width="8.85546875" style="1132" customWidth="1"/>
    <col min="7719" max="7719" width="54.7109375" style="1132" customWidth="1"/>
    <col min="7720" max="7720" width="12.140625" style="1132" customWidth="1"/>
    <col min="7721" max="7721" width="8.7109375" style="1132" customWidth="1"/>
    <col min="7722" max="7722" width="11.28515625" style="1132" customWidth="1"/>
    <col min="7723" max="7723" width="8.85546875" style="1132" customWidth="1"/>
    <col min="7724" max="7724" width="9.140625" style="1132"/>
    <col min="7725" max="7725" width="8.85546875" style="1132" customWidth="1"/>
    <col min="7726" max="7726" width="54.7109375" style="1132" customWidth="1"/>
    <col min="7727" max="7727" width="13.7109375" style="1132" customWidth="1"/>
    <col min="7728" max="7728" width="8.7109375" style="1132" customWidth="1"/>
    <col min="7729" max="7729" width="14.7109375" style="1132" customWidth="1"/>
    <col min="7730" max="7730" width="8.85546875" style="1132" customWidth="1"/>
    <col min="7731" max="7731" width="9.85546875" style="1132" customWidth="1"/>
    <col min="7732" max="7732" width="8.85546875" style="1132" customWidth="1"/>
    <col min="7733" max="7733" width="54.7109375" style="1132" customWidth="1"/>
    <col min="7734" max="7734" width="12.42578125" style="1132" customWidth="1"/>
    <col min="7735" max="7735" width="8.7109375" style="1132" customWidth="1"/>
    <col min="7736" max="7736" width="13.42578125" style="1132" customWidth="1"/>
    <col min="7737" max="7737" width="8.85546875" style="1132" customWidth="1"/>
    <col min="7738" max="7738" width="9.140625" style="1132" customWidth="1"/>
    <col min="7739" max="7739" width="8.85546875" style="1132" customWidth="1"/>
    <col min="7740" max="7740" width="54.7109375" style="1132" customWidth="1"/>
    <col min="7741" max="7741" width="10.7109375" style="1132" customWidth="1"/>
    <col min="7742" max="7742" width="8.7109375" style="1132" customWidth="1"/>
    <col min="7743" max="7743" width="13" style="1132" customWidth="1"/>
    <col min="7744" max="7744" width="8.85546875" style="1132" customWidth="1"/>
    <col min="7745" max="7745" width="9.140625" style="1132" customWidth="1"/>
    <col min="7746" max="7746" width="8.85546875" style="1132" customWidth="1"/>
    <col min="7747" max="7747" width="54.7109375" style="1132" customWidth="1"/>
    <col min="7748" max="7748" width="10.85546875" style="1132" customWidth="1"/>
    <col min="7749" max="7749" width="8.7109375" style="1132" customWidth="1"/>
    <col min="7750" max="7750" width="13" style="1132" customWidth="1"/>
    <col min="7751" max="7751" width="8.85546875" style="1132" customWidth="1"/>
    <col min="7752" max="7752" width="9.85546875" style="1132" customWidth="1"/>
    <col min="7753" max="7753" width="8.85546875" style="1132" customWidth="1"/>
    <col min="7754" max="7939" width="9.140625" style="1132"/>
    <col min="7940" max="7940" width="63" style="1132" customWidth="1"/>
    <col min="7941" max="7943" width="17.140625" style="1132" customWidth="1"/>
    <col min="7944" max="7947" width="15" style="1132" customWidth="1"/>
    <col min="7948" max="7948" width="13.140625" style="1132" customWidth="1"/>
    <col min="7949" max="7949" width="8.7109375" style="1132" customWidth="1"/>
    <col min="7950" max="7950" width="12.85546875" style="1132" customWidth="1"/>
    <col min="7951" max="7951" width="8.85546875" style="1132" customWidth="1"/>
    <col min="7952" max="7952" width="9.85546875" style="1132" customWidth="1"/>
    <col min="7953" max="7953" width="8.85546875" style="1132" customWidth="1"/>
    <col min="7954" max="7954" width="54.7109375" style="1132" customWidth="1"/>
    <col min="7955" max="7955" width="10.85546875" style="1132" customWidth="1"/>
    <col min="7956" max="7956" width="8.7109375" style="1132" customWidth="1"/>
    <col min="7957" max="7957" width="12.140625" style="1132" customWidth="1"/>
    <col min="7958" max="7958" width="8.85546875" style="1132" customWidth="1"/>
    <col min="7959" max="7959" width="9.85546875" style="1132" customWidth="1"/>
    <col min="7960" max="7960" width="8.85546875" style="1132" customWidth="1"/>
    <col min="7961" max="7961" width="54.7109375" style="1132" customWidth="1"/>
    <col min="7962" max="7962" width="10.85546875" style="1132" customWidth="1"/>
    <col min="7963" max="7963" width="8.7109375" style="1132" customWidth="1"/>
    <col min="7964" max="7964" width="12.28515625" style="1132" customWidth="1"/>
    <col min="7965" max="7965" width="8.85546875" style="1132" customWidth="1"/>
    <col min="7966" max="7966" width="9.85546875" style="1132" customWidth="1"/>
    <col min="7967" max="7967" width="8.85546875" style="1132" customWidth="1"/>
    <col min="7968" max="7968" width="54.7109375" style="1132" customWidth="1"/>
    <col min="7969" max="7969" width="10.85546875" style="1132" customWidth="1"/>
    <col min="7970" max="7970" width="8.7109375" style="1132" customWidth="1"/>
    <col min="7971" max="7971" width="13.28515625" style="1132" customWidth="1"/>
    <col min="7972" max="7972" width="8.85546875" style="1132" customWidth="1"/>
    <col min="7973" max="7973" width="9.85546875" style="1132" customWidth="1"/>
    <col min="7974" max="7974" width="8.85546875" style="1132" customWidth="1"/>
    <col min="7975" max="7975" width="54.7109375" style="1132" customWidth="1"/>
    <col min="7976" max="7976" width="12.140625" style="1132" customWidth="1"/>
    <col min="7977" max="7977" width="8.7109375" style="1132" customWidth="1"/>
    <col min="7978" max="7978" width="11.28515625" style="1132" customWidth="1"/>
    <col min="7979" max="7979" width="8.85546875" style="1132" customWidth="1"/>
    <col min="7980" max="7980" width="9.140625" style="1132"/>
    <col min="7981" max="7981" width="8.85546875" style="1132" customWidth="1"/>
    <col min="7982" max="7982" width="54.7109375" style="1132" customWidth="1"/>
    <col min="7983" max="7983" width="13.7109375" style="1132" customWidth="1"/>
    <col min="7984" max="7984" width="8.7109375" style="1132" customWidth="1"/>
    <col min="7985" max="7985" width="14.7109375" style="1132" customWidth="1"/>
    <col min="7986" max="7986" width="8.85546875" style="1132" customWidth="1"/>
    <col min="7987" max="7987" width="9.85546875" style="1132" customWidth="1"/>
    <col min="7988" max="7988" width="8.85546875" style="1132" customWidth="1"/>
    <col min="7989" max="7989" width="54.7109375" style="1132" customWidth="1"/>
    <col min="7990" max="7990" width="12.42578125" style="1132" customWidth="1"/>
    <col min="7991" max="7991" width="8.7109375" style="1132" customWidth="1"/>
    <col min="7992" max="7992" width="13.42578125" style="1132" customWidth="1"/>
    <col min="7993" max="7993" width="8.85546875" style="1132" customWidth="1"/>
    <col min="7994" max="7994" width="9.140625" style="1132" customWidth="1"/>
    <col min="7995" max="7995" width="8.85546875" style="1132" customWidth="1"/>
    <col min="7996" max="7996" width="54.7109375" style="1132" customWidth="1"/>
    <col min="7997" max="7997" width="10.7109375" style="1132" customWidth="1"/>
    <col min="7998" max="7998" width="8.7109375" style="1132" customWidth="1"/>
    <col min="7999" max="7999" width="13" style="1132" customWidth="1"/>
    <col min="8000" max="8000" width="8.85546875" style="1132" customWidth="1"/>
    <col min="8001" max="8001" width="9.140625" style="1132" customWidth="1"/>
    <col min="8002" max="8002" width="8.85546875" style="1132" customWidth="1"/>
    <col min="8003" max="8003" width="54.7109375" style="1132" customWidth="1"/>
    <col min="8004" max="8004" width="10.85546875" style="1132" customWidth="1"/>
    <col min="8005" max="8005" width="8.7109375" style="1132" customWidth="1"/>
    <col min="8006" max="8006" width="13" style="1132" customWidth="1"/>
    <col min="8007" max="8007" width="8.85546875" style="1132" customWidth="1"/>
    <col min="8008" max="8008" width="9.85546875" style="1132" customWidth="1"/>
    <col min="8009" max="8009" width="8.85546875" style="1132" customWidth="1"/>
    <col min="8010" max="8195" width="9.140625" style="1132"/>
    <col min="8196" max="8196" width="63" style="1132" customWidth="1"/>
    <col min="8197" max="8199" width="17.140625" style="1132" customWidth="1"/>
    <col min="8200" max="8203" width="15" style="1132" customWidth="1"/>
    <col min="8204" max="8204" width="13.140625" style="1132" customWidth="1"/>
    <col min="8205" max="8205" width="8.7109375" style="1132" customWidth="1"/>
    <col min="8206" max="8206" width="12.85546875" style="1132" customWidth="1"/>
    <col min="8207" max="8207" width="8.85546875" style="1132" customWidth="1"/>
    <col min="8208" max="8208" width="9.85546875" style="1132" customWidth="1"/>
    <col min="8209" max="8209" width="8.85546875" style="1132" customWidth="1"/>
    <col min="8210" max="8210" width="54.7109375" style="1132" customWidth="1"/>
    <col min="8211" max="8211" width="10.85546875" style="1132" customWidth="1"/>
    <col min="8212" max="8212" width="8.7109375" style="1132" customWidth="1"/>
    <col min="8213" max="8213" width="12.140625" style="1132" customWidth="1"/>
    <col min="8214" max="8214" width="8.85546875" style="1132" customWidth="1"/>
    <col min="8215" max="8215" width="9.85546875" style="1132" customWidth="1"/>
    <col min="8216" max="8216" width="8.85546875" style="1132" customWidth="1"/>
    <col min="8217" max="8217" width="54.7109375" style="1132" customWidth="1"/>
    <col min="8218" max="8218" width="10.85546875" style="1132" customWidth="1"/>
    <col min="8219" max="8219" width="8.7109375" style="1132" customWidth="1"/>
    <col min="8220" max="8220" width="12.28515625" style="1132" customWidth="1"/>
    <col min="8221" max="8221" width="8.85546875" style="1132" customWidth="1"/>
    <col min="8222" max="8222" width="9.85546875" style="1132" customWidth="1"/>
    <col min="8223" max="8223" width="8.85546875" style="1132" customWidth="1"/>
    <col min="8224" max="8224" width="54.7109375" style="1132" customWidth="1"/>
    <col min="8225" max="8225" width="10.85546875" style="1132" customWidth="1"/>
    <col min="8226" max="8226" width="8.7109375" style="1132" customWidth="1"/>
    <col min="8227" max="8227" width="13.28515625" style="1132" customWidth="1"/>
    <col min="8228" max="8228" width="8.85546875" style="1132" customWidth="1"/>
    <col min="8229" max="8229" width="9.85546875" style="1132" customWidth="1"/>
    <col min="8230" max="8230" width="8.85546875" style="1132" customWidth="1"/>
    <col min="8231" max="8231" width="54.7109375" style="1132" customWidth="1"/>
    <col min="8232" max="8232" width="12.140625" style="1132" customWidth="1"/>
    <col min="8233" max="8233" width="8.7109375" style="1132" customWidth="1"/>
    <col min="8234" max="8234" width="11.28515625" style="1132" customWidth="1"/>
    <col min="8235" max="8235" width="8.85546875" style="1132" customWidth="1"/>
    <col min="8236" max="8236" width="9.140625" style="1132"/>
    <col min="8237" max="8237" width="8.85546875" style="1132" customWidth="1"/>
    <col min="8238" max="8238" width="54.7109375" style="1132" customWidth="1"/>
    <col min="8239" max="8239" width="13.7109375" style="1132" customWidth="1"/>
    <col min="8240" max="8240" width="8.7109375" style="1132" customWidth="1"/>
    <col min="8241" max="8241" width="14.7109375" style="1132" customWidth="1"/>
    <col min="8242" max="8242" width="8.85546875" style="1132" customWidth="1"/>
    <col min="8243" max="8243" width="9.85546875" style="1132" customWidth="1"/>
    <col min="8244" max="8244" width="8.85546875" style="1132" customWidth="1"/>
    <col min="8245" max="8245" width="54.7109375" style="1132" customWidth="1"/>
    <col min="8246" max="8246" width="12.42578125" style="1132" customWidth="1"/>
    <col min="8247" max="8247" width="8.7109375" style="1132" customWidth="1"/>
    <col min="8248" max="8248" width="13.42578125" style="1132" customWidth="1"/>
    <col min="8249" max="8249" width="8.85546875" style="1132" customWidth="1"/>
    <col min="8250" max="8250" width="9.140625" style="1132" customWidth="1"/>
    <col min="8251" max="8251" width="8.85546875" style="1132" customWidth="1"/>
    <col min="8252" max="8252" width="54.7109375" style="1132" customWidth="1"/>
    <col min="8253" max="8253" width="10.7109375" style="1132" customWidth="1"/>
    <col min="8254" max="8254" width="8.7109375" style="1132" customWidth="1"/>
    <col min="8255" max="8255" width="13" style="1132" customWidth="1"/>
    <col min="8256" max="8256" width="8.85546875" style="1132" customWidth="1"/>
    <col min="8257" max="8257" width="9.140625" style="1132" customWidth="1"/>
    <col min="8258" max="8258" width="8.85546875" style="1132" customWidth="1"/>
    <col min="8259" max="8259" width="54.7109375" style="1132" customWidth="1"/>
    <col min="8260" max="8260" width="10.85546875" style="1132" customWidth="1"/>
    <col min="8261" max="8261" width="8.7109375" style="1132" customWidth="1"/>
    <col min="8262" max="8262" width="13" style="1132" customWidth="1"/>
    <col min="8263" max="8263" width="8.85546875" style="1132" customWidth="1"/>
    <col min="8264" max="8264" width="9.85546875" style="1132" customWidth="1"/>
    <col min="8265" max="8265" width="8.85546875" style="1132" customWidth="1"/>
    <col min="8266" max="8451" width="9.140625" style="1132"/>
    <col min="8452" max="8452" width="63" style="1132" customWidth="1"/>
    <col min="8453" max="8455" width="17.140625" style="1132" customWidth="1"/>
    <col min="8456" max="8459" width="15" style="1132" customWidth="1"/>
    <col min="8460" max="8460" width="13.140625" style="1132" customWidth="1"/>
    <col min="8461" max="8461" width="8.7109375" style="1132" customWidth="1"/>
    <col min="8462" max="8462" width="12.85546875" style="1132" customWidth="1"/>
    <col min="8463" max="8463" width="8.85546875" style="1132" customWidth="1"/>
    <col min="8464" max="8464" width="9.85546875" style="1132" customWidth="1"/>
    <col min="8465" max="8465" width="8.85546875" style="1132" customWidth="1"/>
    <col min="8466" max="8466" width="54.7109375" style="1132" customWidth="1"/>
    <col min="8467" max="8467" width="10.85546875" style="1132" customWidth="1"/>
    <col min="8468" max="8468" width="8.7109375" style="1132" customWidth="1"/>
    <col min="8469" max="8469" width="12.140625" style="1132" customWidth="1"/>
    <col min="8470" max="8470" width="8.85546875" style="1132" customWidth="1"/>
    <col min="8471" max="8471" width="9.85546875" style="1132" customWidth="1"/>
    <col min="8472" max="8472" width="8.85546875" style="1132" customWidth="1"/>
    <col min="8473" max="8473" width="54.7109375" style="1132" customWidth="1"/>
    <col min="8474" max="8474" width="10.85546875" style="1132" customWidth="1"/>
    <col min="8475" max="8475" width="8.7109375" style="1132" customWidth="1"/>
    <col min="8476" max="8476" width="12.28515625" style="1132" customWidth="1"/>
    <col min="8477" max="8477" width="8.85546875" style="1132" customWidth="1"/>
    <col min="8478" max="8478" width="9.85546875" style="1132" customWidth="1"/>
    <col min="8479" max="8479" width="8.85546875" style="1132" customWidth="1"/>
    <col min="8480" max="8480" width="54.7109375" style="1132" customWidth="1"/>
    <col min="8481" max="8481" width="10.85546875" style="1132" customWidth="1"/>
    <col min="8482" max="8482" width="8.7109375" style="1132" customWidth="1"/>
    <col min="8483" max="8483" width="13.28515625" style="1132" customWidth="1"/>
    <col min="8484" max="8484" width="8.85546875" style="1132" customWidth="1"/>
    <col min="8485" max="8485" width="9.85546875" style="1132" customWidth="1"/>
    <col min="8486" max="8486" width="8.85546875" style="1132" customWidth="1"/>
    <col min="8487" max="8487" width="54.7109375" style="1132" customWidth="1"/>
    <col min="8488" max="8488" width="12.140625" style="1132" customWidth="1"/>
    <col min="8489" max="8489" width="8.7109375" style="1132" customWidth="1"/>
    <col min="8490" max="8490" width="11.28515625" style="1132" customWidth="1"/>
    <col min="8491" max="8491" width="8.85546875" style="1132" customWidth="1"/>
    <col min="8492" max="8492" width="9.140625" style="1132"/>
    <col min="8493" max="8493" width="8.85546875" style="1132" customWidth="1"/>
    <col min="8494" max="8494" width="54.7109375" style="1132" customWidth="1"/>
    <col min="8495" max="8495" width="13.7109375" style="1132" customWidth="1"/>
    <col min="8496" max="8496" width="8.7109375" style="1132" customWidth="1"/>
    <col min="8497" max="8497" width="14.7109375" style="1132" customWidth="1"/>
    <col min="8498" max="8498" width="8.85546875" style="1132" customWidth="1"/>
    <col min="8499" max="8499" width="9.85546875" style="1132" customWidth="1"/>
    <col min="8500" max="8500" width="8.85546875" style="1132" customWidth="1"/>
    <col min="8501" max="8501" width="54.7109375" style="1132" customWidth="1"/>
    <col min="8502" max="8502" width="12.42578125" style="1132" customWidth="1"/>
    <col min="8503" max="8503" width="8.7109375" style="1132" customWidth="1"/>
    <col min="8504" max="8504" width="13.42578125" style="1132" customWidth="1"/>
    <col min="8505" max="8505" width="8.85546875" style="1132" customWidth="1"/>
    <col min="8506" max="8506" width="9.140625" style="1132" customWidth="1"/>
    <col min="8507" max="8507" width="8.85546875" style="1132" customWidth="1"/>
    <col min="8508" max="8508" width="54.7109375" style="1132" customWidth="1"/>
    <col min="8509" max="8509" width="10.7109375" style="1132" customWidth="1"/>
    <col min="8510" max="8510" width="8.7109375" style="1132" customWidth="1"/>
    <col min="8511" max="8511" width="13" style="1132" customWidth="1"/>
    <col min="8512" max="8512" width="8.85546875" style="1132" customWidth="1"/>
    <col min="8513" max="8513" width="9.140625" style="1132" customWidth="1"/>
    <col min="8514" max="8514" width="8.85546875" style="1132" customWidth="1"/>
    <col min="8515" max="8515" width="54.7109375" style="1132" customWidth="1"/>
    <col min="8516" max="8516" width="10.85546875" style="1132" customWidth="1"/>
    <col min="8517" max="8517" width="8.7109375" style="1132" customWidth="1"/>
    <col min="8518" max="8518" width="13" style="1132" customWidth="1"/>
    <col min="8519" max="8519" width="8.85546875" style="1132" customWidth="1"/>
    <col min="8520" max="8520" width="9.85546875" style="1132" customWidth="1"/>
    <col min="8521" max="8521" width="8.85546875" style="1132" customWidth="1"/>
    <col min="8522" max="8707" width="9.140625" style="1132"/>
    <col min="8708" max="8708" width="63" style="1132" customWidth="1"/>
    <col min="8709" max="8711" width="17.140625" style="1132" customWidth="1"/>
    <col min="8712" max="8715" width="15" style="1132" customWidth="1"/>
    <col min="8716" max="8716" width="13.140625" style="1132" customWidth="1"/>
    <col min="8717" max="8717" width="8.7109375" style="1132" customWidth="1"/>
    <col min="8718" max="8718" width="12.85546875" style="1132" customWidth="1"/>
    <col min="8719" max="8719" width="8.85546875" style="1132" customWidth="1"/>
    <col min="8720" max="8720" width="9.85546875" style="1132" customWidth="1"/>
    <col min="8721" max="8721" width="8.85546875" style="1132" customWidth="1"/>
    <col min="8722" max="8722" width="54.7109375" style="1132" customWidth="1"/>
    <col min="8723" max="8723" width="10.85546875" style="1132" customWidth="1"/>
    <col min="8724" max="8724" width="8.7109375" style="1132" customWidth="1"/>
    <col min="8725" max="8725" width="12.140625" style="1132" customWidth="1"/>
    <col min="8726" max="8726" width="8.85546875" style="1132" customWidth="1"/>
    <col min="8727" max="8727" width="9.85546875" style="1132" customWidth="1"/>
    <col min="8728" max="8728" width="8.85546875" style="1132" customWidth="1"/>
    <col min="8729" max="8729" width="54.7109375" style="1132" customWidth="1"/>
    <col min="8730" max="8730" width="10.85546875" style="1132" customWidth="1"/>
    <col min="8731" max="8731" width="8.7109375" style="1132" customWidth="1"/>
    <col min="8732" max="8732" width="12.28515625" style="1132" customWidth="1"/>
    <col min="8733" max="8733" width="8.85546875" style="1132" customWidth="1"/>
    <col min="8734" max="8734" width="9.85546875" style="1132" customWidth="1"/>
    <col min="8735" max="8735" width="8.85546875" style="1132" customWidth="1"/>
    <col min="8736" max="8736" width="54.7109375" style="1132" customWidth="1"/>
    <col min="8737" max="8737" width="10.85546875" style="1132" customWidth="1"/>
    <col min="8738" max="8738" width="8.7109375" style="1132" customWidth="1"/>
    <col min="8739" max="8739" width="13.28515625" style="1132" customWidth="1"/>
    <col min="8740" max="8740" width="8.85546875" style="1132" customWidth="1"/>
    <col min="8741" max="8741" width="9.85546875" style="1132" customWidth="1"/>
    <col min="8742" max="8742" width="8.85546875" style="1132" customWidth="1"/>
    <col min="8743" max="8743" width="54.7109375" style="1132" customWidth="1"/>
    <col min="8744" max="8744" width="12.140625" style="1132" customWidth="1"/>
    <col min="8745" max="8745" width="8.7109375" style="1132" customWidth="1"/>
    <col min="8746" max="8746" width="11.28515625" style="1132" customWidth="1"/>
    <col min="8747" max="8747" width="8.85546875" style="1132" customWidth="1"/>
    <col min="8748" max="8748" width="9.140625" style="1132"/>
    <col min="8749" max="8749" width="8.85546875" style="1132" customWidth="1"/>
    <col min="8750" max="8750" width="54.7109375" style="1132" customWidth="1"/>
    <col min="8751" max="8751" width="13.7109375" style="1132" customWidth="1"/>
    <col min="8752" max="8752" width="8.7109375" style="1132" customWidth="1"/>
    <col min="8753" max="8753" width="14.7109375" style="1132" customWidth="1"/>
    <col min="8754" max="8754" width="8.85546875" style="1132" customWidth="1"/>
    <col min="8755" max="8755" width="9.85546875" style="1132" customWidth="1"/>
    <col min="8756" max="8756" width="8.85546875" style="1132" customWidth="1"/>
    <col min="8757" max="8757" width="54.7109375" style="1132" customWidth="1"/>
    <col min="8758" max="8758" width="12.42578125" style="1132" customWidth="1"/>
    <col min="8759" max="8759" width="8.7109375" style="1132" customWidth="1"/>
    <col min="8760" max="8760" width="13.42578125" style="1132" customWidth="1"/>
    <col min="8761" max="8761" width="8.85546875" style="1132" customWidth="1"/>
    <col min="8762" max="8762" width="9.140625" style="1132" customWidth="1"/>
    <col min="8763" max="8763" width="8.85546875" style="1132" customWidth="1"/>
    <col min="8764" max="8764" width="54.7109375" style="1132" customWidth="1"/>
    <col min="8765" max="8765" width="10.7109375" style="1132" customWidth="1"/>
    <col min="8766" max="8766" width="8.7109375" style="1132" customWidth="1"/>
    <col min="8767" max="8767" width="13" style="1132" customWidth="1"/>
    <col min="8768" max="8768" width="8.85546875" style="1132" customWidth="1"/>
    <col min="8769" max="8769" width="9.140625" style="1132" customWidth="1"/>
    <col min="8770" max="8770" width="8.85546875" style="1132" customWidth="1"/>
    <col min="8771" max="8771" width="54.7109375" style="1132" customWidth="1"/>
    <col min="8772" max="8772" width="10.85546875" style="1132" customWidth="1"/>
    <col min="8773" max="8773" width="8.7109375" style="1132" customWidth="1"/>
    <col min="8774" max="8774" width="13" style="1132" customWidth="1"/>
    <col min="8775" max="8775" width="8.85546875" style="1132" customWidth="1"/>
    <col min="8776" max="8776" width="9.85546875" style="1132" customWidth="1"/>
    <col min="8777" max="8777" width="8.85546875" style="1132" customWidth="1"/>
    <col min="8778" max="8963" width="9.140625" style="1132"/>
    <col min="8964" max="8964" width="63" style="1132" customWidth="1"/>
    <col min="8965" max="8967" width="17.140625" style="1132" customWidth="1"/>
    <col min="8968" max="8971" width="15" style="1132" customWidth="1"/>
    <col min="8972" max="8972" width="13.140625" style="1132" customWidth="1"/>
    <col min="8973" max="8973" width="8.7109375" style="1132" customWidth="1"/>
    <col min="8974" max="8974" width="12.85546875" style="1132" customWidth="1"/>
    <col min="8975" max="8975" width="8.85546875" style="1132" customWidth="1"/>
    <col min="8976" max="8976" width="9.85546875" style="1132" customWidth="1"/>
    <col min="8977" max="8977" width="8.85546875" style="1132" customWidth="1"/>
    <col min="8978" max="8978" width="54.7109375" style="1132" customWidth="1"/>
    <col min="8979" max="8979" width="10.85546875" style="1132" customWidth="1"/>
    <col min="8980" max="8980" width="8.7109375" style="1132" customWidth="1"/>
    <col min="8981" max="8981" width="12.140625" style="1132" customWidth="1"/>
    <col min="8982" max="8982" width="8.85546875" style="1132" customWidth="1"/>
    <col min="8983" max="8983" width="9.85546875" style="1132" customWidth="1"/>
    <col min="8984" max="8984" width="8.85546875" style="1132" customWidth="1"/>
    <col min="8985" max="8985" width="54.7109375" style="1132" customWidth="1"/>
    <col min="8986" max="8986" width="10.85546875" style="1132" customWidth="1"/>
    <col min="8987" max="8987" width="8.7109375" style="1132" customWidth="1"/>
    <col min="8988" max="8988" width="12.28515625" style="1132" customWidth="1"/>
    <col min="8989" max="8989" width="8.85546875" style="1132" customWidth="1"/>
    <col min="8990" max="8990" width="9.85546875" style="1132" customWidth="1"/>
    <col min="8991" max="8991" width="8.85546875" style="1132" customWidth="1"/>
    <col min="8992" max="8992" width="54.7109375" style="1132" customWidth="1"/>
    <col min="8993" max="8993" width="10.85546875" style="1132" customWidth="1"/>
    <col min="8994" max="8994" width="8.7109375" style="1132" customWidth="1"/>
    <col min="8995" max="8995" width="13.28515625" style="1132" customWidth="1"/>
    <col min="8996" max="8996" width="8.85546875" style="1132" customWidth="1"/>
    <col min="8997" max="8997" width="9.85546875" style="1132" customWidth="1"/>
    <col min="8998" max="8998" width="8.85546875" style="1132" customWidth="1"/>
    <col min="8999" max="8999" width="54.7109375" style="1132" customWidth="1"/>
    <col min="9000" max="9000" width="12.140625" style="1132" customWidth="1"/>
    <col min="9001" max="9001" width="8.7109375" style="1132" customWidth="1"/>
    <col min="9002" max="9002" width="11.28515625" style="1132" customWidth="1"/>
    <col min="9003" max="9003" width="8.85546875" style="1132" customWidth="1"/>
    <col min="9004" max="9004" width="9.140625" style="1132"/>
    <col min="9005" max="9005" width="8.85546875" style="1132" customWidth="1"/>
    <col min="9006" max="9006" width="54.7109375" style="1132" customWidth="1"/>
    <col min="9007" max="9007" width="13.7109375" style="1132" customWidth="1"/>
    <col min="9008" max="9008" width="8.7109375" style="1132" customWidth="1"/>
    <col min="9009" max="9009" width="14.7109375" style="1132" customWidth="1"/>
    <col min="9010" max="9010" width="8.85546875" style="1132" customWidth="1"/>
    <col min="9011" max="9011" width="9.85546875" style="1132" customWidth="1"/>
    <col min="9012" max="9012" width="8.85546875" style="1132" customWidth="1"/>
    <col min="9013" max="9013" width="54.7109375" style="1132" customWidth="1"/>
    <col min="9014" max="9014" width="12.42578125" style="1132" customWidth="1"/>
    <col min="9015" max="9015" width="8.7109375" style="1132" customWidth="1"/>
    <col min="9016" max="9016" width="13.42578125" style="1132" customWidth="1"/>
    <col min="9017" max="9017" width="8.85546875" style="1132" customWidth="1"/>
    <col min="9018" max="9018" width="9.140625" style="1132" customWidth="1"/>
    <col min="9019" max="9019" width="8.85546875" style="1132" customWidth="1"/>
    <col min="9020" max="9020" width="54.7109375" style="1132" customWidth="1"/>
    <col min="9021" max="9021" width="10.7109375" style="1132" customWidth="1"/>
    <col min="9022" max="9022" width="8.7109375" style="1132" customWidth="1"/>
    <col min="9023" max="9023" width="13" style="1132" customWidth="1"/>
    <col min="9024" max="9024" width="8.85546875" style="1132" customWidth="1"/>
    <col min="9025" max="9025" width="9.140625" style="1132" customWidth="1"/>
    <col min="9026" max="9026" width="8.85546875" style="1132" customWidth="1"/>
    <col min="9027" max="9027" width="54.7109375" style="1132" customWidth="1"/>
    <col min="9028" max="9028" width="10.85546875" style="1132" customWidth="1"/>
    <col min="9029" max="9029" width="8.7109375" style="1132" customWidth="1"/>
    <col min="9030" max="9030" width="13" style="1132" customWidth="1"/>
    <col min="9031" max="9031" width="8.85546875" style="1132" customWidth="1"/>
    <col min="9032" max="9032" width="9.85546875" style="1132" customWidth="1"/>
    <col min="9033" max="9033" width="8.85546875" style="1132" customWidth="1"/>
    <col min="9034" max="9219" width="9.140625" style="1132"/>
    <col min="9220" max="9220" width="63" style="1132" customWidth="1"/>
    <col min="9221" max="9223" width="17.140625" style="1132" customWidth="1"/>
    <col min="9224" max="9227" width="15" style="1132" customWidth="1"/>
    <col min="9228" max="9228" width="13.140625" style="1132" customWidth="1"/>
    <col min="9229" max="9229" width="8.7109375" style="1132" customWidth="1"/>
    <col min="9230" max="9230" width="12.85546875" style="1132" customWidth="1"/>
    <col min="9231" max="9231" width="8.85546875" style="1132" customWidth="1"/>
    <col min="9232" max="9232" width="9.85546875" style="1132" customWidth="1"/>
    <col min="9233" max="9233" width="8.85546875" style="1132" customWidth="1"/>
    <col min="9234" max="9234" width="54.7109375" style="1132" customWidth="1"/>
    <col min="9235" max="9235" width="10.85546875" style="1132" customWidth="1"/>
    <col min="9236" max="9236" width="8.7109375" style="1132" customWidth="1"/>
    <col min="9237" max="9237" width="12.140625" style="1132" customWidth="1"/>
    <col min="9238" max="9238" width="8.85546875" style="1132" customWidth="1"/>
    <col min="9239" max="9239" width="9.85546875" style="1132" customWidth="1"/>
    <col min="9240" max="9240" width="8.85546875" style="1132" customWidth="1"/>
    <col min="9241" max="9241" width="54.7109375" style="1132" customWidth="1"/>
    <col min="9242" max="9242" width="10.85546875" style="1132" customWidth="1"/>
    <col min="9243" max="9243" width="8.7109375" style="1132" customWidth="1"/>
    <col min="9244" max="9244" width="12.28515625" style="1132" customWidth="1"/>
    <col min="9245" max="9245" width="8.85546875" style="1132" customWidth="1"/>
    <col min="9246" max="9246" width="9.85546875" style="1132" customWidth="1"/>
    <col min="9247" max="9247" width="8.85546875" style="1132" customWidth="1"/>
    <col min="9248" max="9248" width="54.7109375" style="1132" customWidth="1"/>
    <col min="9249" max="9249" width="10.85546875" style="1132" customWidth="1"/>
    <col min="9250" max="9250" width="8.7109375" style="1132" customWidth="1"/>
    <col min="9251" max="9251" width="13.28515625" style="1132" customWidth="1"/>
    <col min="9252" max="9252" width="8.85546875" style="1132" customWidth="1"/>
    <col min="9253" max="9253" width="9.85546875" style="1132" customWidth="1"/>
    <col min="9254" max="9254" width="8.85546875" style="1132" customWidth="1"/>
    <col min="9255" max="9255" width="54.7109375" style="1132" customWidth="1"/>
    <col min="9256" max="9256" width="12.140625" style="1132" customWidth="1"/>
    <col min="9257" max="9257" width="8.7109375" style="1132" customWidth="1"/>
    <col min="9258" max="9258" width="11.28515625" style="1132" customWidth="1"/>
    <col min="9259" max="9259" width="8.85546875" style="1132" customWidth="1"/>
    <col min="9260" max="9260" width="9.140625" style="1132"/>
    <col min="9261" max="9261" width="8.85546875" style="1132" customWidth="1"/>
    <col min="9262" max="9262" width="54.7109375" style="1132" customWidth="1"/>
    <col min="9263" max="9263" width="13.7109375" style="1132" customWidth="1"/>
    <col min="9264" max="9264" width="8.7109375" style="1132" customWidth="1"/>
    <col min="9265" max="9265" width="14.7109375" style="1132" customWidth="1"/>
    <col min="9266" max="9266" width="8.85546875" style="1132" customWidth="1"/>
    <col min="9267" max="9267" width="9.85546875" style="1132" customWidth="1"/>
    <col min="9268" max="9268" width="8.85546875" style="1132" customWidth="1"/>
    <col min="9269" max="9269" width="54.7109375" style="1132" customWidth="1"/>
    <col min="9270" max="9270" width="12.42578125" style="1132" customWidth="1"/>
    <col min="9271" max="9271" width="8.7109375" style="1132" customWidth="1"/>
    <col min="9272" max="9272" width="13.42578125" style="1132" customWidth="1"/>
    <col min="9273" max="9273" width="8.85546875" style="1132" customWidth="1"/>
    <col min="9274" max="9274" width="9.140625" style="1132" customWidth="1"/>
    <col min="9275" max="9275" width="8.85546875" style="1132" customWidth="1"/>
    <col min="9276" max="9276" width="54.7109375" style="1132" customWidth="1"/>
    <col min="9277" max="9277" width="10.7109375" style="1132" customWidth="1"/>
    <col min="9278" max="9278" width="8.7109375" style="1132" customWidth="1"/>
    <col min="9279" max="9279" width="13" style="1132" customWidth="1"/>
    <col min="9280" max="9280" width="8.85546875" style="1132" customWidth="1"/>
    <col min="9281" max="9281" width="9.140625" style="1132" customWidth="1"/>
    <col min="9282" max="9282" width="8.85546875" style="1132" customWidth="1"/>
    <col min="9283" max="9283" width="54.7109375" style="1132" customWidth="1"/>
    <col min="9284" max="9284" width="10.85546875" style="1132" customWidth="1"/>
    <col min="9285" max="9285" width="8.7109375" style="1132" customWidth="1"/>
    <col min="9286" max="9286" width="13" style="1132" customWidth="1"/>
    <col min="9287" max="9287" width="8.85546875" style="1132" customWidth="1"/>
    <col min="9288" max="9288" width="9.85546875" style="1132" customWidth="1"/>
    <col min="9289" max="9289" width="8.85546875" style="1132" customWidth="1"/>
    <col min="9290" max="9475" width="9.140625" style="1132"/>
    <col min="9476" max="9476" width="63" style="1132" customWidth="1"/>
    <col min="9477" max="9479" width="17.140625" style="1132" customWidth="1"/>
    <col min="9480" max="9483" width="15" style="1132" customWidth="1"/>
    <col min="9484" max="9484" width="13.140625" style="1132" customWidth="1"/>
    <col min="9485" max="9485" width="8.7109375" style="1132" customWidth="1"/>
    <col min="9486" max="9486" width="12.85546875" style="1132" customWidth="1"/>
    <col min="9487" max="9487" width="8.85546875" style="1132" customWidth="1"/>
    <col min="9488" max="9488" width="9.85546875" style="1132" customWidth="1"/>
    <col min="9489" max="9489" width="8.85546875" style="1132" customWidth="1"/>
    <col min="9490" max="9490" width="54.7109375" style="1132" customWidth="1"/>
    <col min="9491" max="9491" width="10.85546875" style="1132" customWidth="1"/>
    <col min="9492" max="9492" width="8.7109375" style="1132" customWidth="1"/>
    <col min="9493" max="9493" width="12.140625" style="1132" customWidth="1"/>
    <col min="9494" max="9494" width="8.85546875" style="1132" customWidth="1"/>
    <col min="9495" max="9495" width="9.85546875" style="1132" customWidth="1"/>
    <col min="9496" max="9496" width="8.85546875" style="1132" customWidth="1"/>
    <col min="9497" max="9497" width="54.7109375" style="1132" customWidth="1"/>
    <col min="9498" max="9498" width="10.85546875" style="1132" customWidth="1"/>
    <col min="9499" max="9499" width="8.7109375" style="1132" customWidth="1"/>
    <col min="9500" max="9500" width="12.28515625" style="1132" customWidth="1"/>
    <col min="9501" max="9501" width="8.85546875" style="1132" customWidth="1"/>
    <col min="9502" max="9502" width="9.85546875" style="1132" customWidth="1"/>
    <col min="9503" max="9503" width="8.85546875" style="1132" customWidth="1"/>
    <col min="9504" max="9504" width="54.7109375" style="1132" customWidth="1"/>
    <col min="9505" max="9505" width="10.85546875" style="1132" customWidth="1"/>
    <col min="9506" max="9506" width="8.7109375" style="1132" customWidth="1"/>
    <col min="9507" max="9507" width="13.28515625" style="1132" customWidth="1"/>
    <col min="9508" max="9508" width="8.85546875" style="1132" customWidth="1"/>
    <col min="9509" max="9509" width="9.85546875" style="1132" customWidth="1"/>
    <col min="9510" max="9510" width="8.85546875" style="1132" customWidth="1"/>
    <col min="9511" max="9511" width="54.7109375" style="1132" customWidth="1"/>
    <col min="9512" max="9512" width="12.140625" style="1132" customWidth="1"/>
    <col min="9513" max="9513" width="8.7109375" style="1132" customWidth="1"/>
    <col min="9514" max="9514" width="11.28515625" style="1132" customWidth="1"/>
    <col min="9515" max="9515" width="8.85546875" style="1132" customWidth="1"/>
    <col min="9516" max="9516" width="9.140625" style="1132"/>
    <col min="9517" max="9517" width="8.85546875" style="1132" customWidth="1"/>
    <col min="9518" max="9518" width="54.7109375" style="1132" customWidth="1"/>
    <col min="9519" max="9519" width="13.7109375" style="1132" customWidth="1"/>
    <col min="9520" max="9520" width="8.7109375" style="1132" customWidth="1"/>
    <col min="9521" max="9521" width="14.7109375" style="1132" customWidth="1"/>
    <col min="9522" max="9522" width="8.85546875" style="1132" customWidth="1"/>
    <col min="9523" max="9523" width="9.85546875" style="1132" customWidth="1"/>
    <col min="9524" max="9524" width="8.85546875" style="1132" customWidth="1"/>
    <col min="9525" max="9525" width="54.7109375" style="1132" customWidth="1"/>
    <col min="9526" max="9526" width="12.42578125" style="1132" customWidth="1"/>
    <col min="9527" max="9527" width="8.7109375" style="1132" customWidth="1"/>
    <col min="9528" max="9528" width="13.42578125" style="1132" customWidth="1"/>
    <col min="9529" max="9529" width="8.85546875" style="1132" customWidth="1"/>
    <col min="9530" max="9530" width="9.140625" style="1132" customWidth="1"/>
    <col min="9531" max="9531" width="8.85546875" style="1132" customWidth="1"/>
    <col min="9532" max="9532" width="54.7109375" style="1132" customWidth="1"/>
    <col min="9533" max="9533" width="10.7109375" style="1132" customWidth="1"/>
    <col min="9534" max="9534" width="8.7109375" style="1132" customWidth="1"/>
    <col min="9535" max="9535" width="13" style="1132" customWidth="1"/>
    <col min="9536" max="9536" width="8.85546875" style="1132" customWidth="1"/>
    <col min="9537" max="9537" width="9.140625" style="1132" customWidth="1"/>
    <col min="9538" max="9538" width="8.85546875" style="1132" customWidth="1"/>
    <col min="9539" max="9539" width="54.7109375" style="1132" customWidth="1"/>
    <col min="9540" max="9540" width="10.85546875" style="1132" customWidth="1"/>
    <col min="9541" max="9541" width="8.7109375" style="1132" customWidth="1"/>
    <col min="9542" max="9542" width="13" style="1132" customWidth="1"/>
    <col min="9543" max="9543" width="8.85546875" style="1132" customWidth="1"/>
    <col min="9544" max="9544" width="9.85546875" style="1132" customWidth="1"/>
    <col min="9545" max="9545" width="8.85546875" style="1132" customWidth="1"/>
    <col min="9546" max="9731" width="9.140625" style="1132"/>
    <col min="9732" max="9732" width="63" style="1132" customWidth="1"/>
    <col min="9733" max="9735" width="17.140625" style="1132" customWidth="1"/>
    <col min="9736" max="9739" width="15" style="1132" customWidth="1"/>
    <col min="9740" max="9740" width="13.140625" style="1132" customWidth="1"/>
    <col min="9741" max="9741" width="8.7109375" style="1132" customWidth="1"/>
    <col min="9742" max="9742" width="12.85546875" style="1132" customWidth="1"/>
    <col min="9743" max="9743" width="8.85546875" style="1132" customWidth="1"/>
    <col min="9744" max="9744" width="9.85546875" style="1132" customWidth="1"/>
    <col min="9745" max="9745" width="8.85546875" style="1132" customWidth="1"/>
    <col min="9746" max="9746" width="54.7109375" style="1132" customWidth="1"/>
    <col min="9747" max="9747" width="10.85546875" style="1132" customWidth="1"/>
    <col min="9748" max="9748" width="8.7109375" style="1132" customWidth="1"/>
    <col min="9749" max="9749" width="12.140625" style="1132" customWidth="1"/>
    <col min="9750" max="9750" width="8.85546875" style="1132" customWidth="1"/>
    <col min="9751" max="9751" width="9.85546875" style="1132" customWidth="1"/>
    <col min="9752" max="9752" width="8.85546875" style="1132" customWidth="1"/>
    <col min="9753" max="9753" width="54.7109375" style="1132" customWidth="1"/>
    <col min="9754" max="9754" width="10.85546875" style="1132" customWidth="1"/>
    <col min="9755" max="9755" width="8.7109375" style="1132" customWidth="1"/>
    <col min="9756" max="9756" width="12.28515625" style="1132" customWidth="1"/>
    <col min="9757" max="9757" width="8.85546875" style="1132" customWidth="1"/>
    <col min="9758" max="9758" width="9.85546875" style="1132" customWidth="1"/>
    <col min="9759" max="9759" width="8.85546875" style="1132" customWidth="1"/>
    <col min="9760" max="9760" width="54.7109375" style="1132" customWidth="1"/>
    <col min="9761" max="9761" width="10.85546875" style="1132" customWidth="1"/>
    <col min="9762" max="9762" width="8.7109375" style="1132" customWidth="1"/>
    <col min="9763" max="9763" width="13.28515625" style="1132" customWidth="1"/>
    <col min="9764" max="9764" width="8.85546875" style="1132" customWidth="1"/>
    <col min="9765" max="9765" width="9.85546875" style="1132" customWidth="1"/>
    <col min="9766" max="9766" width="8.85546875" style="1132" customWidth="1"/>
    <col min="9767" max="9767" width="54.7109375" style="1132" customWidth="1"/>
    <col min="9768" max="9768" width="12.140625" style="1132" customWidth="1"/>
    <col min="9769" max="9769" width="8.7109375" style="1132" customWidth="1"/>
    <col min="9770" max="9770" width="11.28515625" style="1132" customWidth="1"/>
    <col min="9771" max="9771" width="8.85546875" style="1132" customWidth="1"/>
    <col min="9772" max="9772" width="9.140625" style="1132"/>
    <col min="9773" max="9773" width="8.85546875" style="1132" customWidth="1"/>
    <col min="9774" max="9774" width="54.7109375" style="1132" customWidth="1"/>
    <col min="9775" max="9775" width="13.7109375" style="1132" customWidth="1"/>
    <col min="9776" max="9776" width="8.7109375" style="1132" customWidth="1"/>
    <col min="9777" max="9777" width="14.7109375" style="1132" customWidth="1"/>
    <col min="9778" max="9778" width="8.85546875" style="1132" customWidth="1"/>
    <col min="9779" max="9779" width="9.85546875" style="1132" customWidth="1"/>
    <col min="9780" max="9780" width="8.85546875" style="1132" customWidth="1"/>
    <col min="9781" max="9781" width="54.7109375" style="1132" customWidth="1"/>
    <col min="9782" max="9782" width="12.42578125" style="1132" customWidth="1"/>
    <col min="9783" max="9783" width="8.7109375" style="1132" customWidth="1"/>
    <col min="9784" max="9784" width="13.42578125" style="1132" customWidth="1"/>
    <col min="9785" max="9785" width="8.85546875" style="1132" customWidth="1"/>
    <col min="9786" max="9786" width="9.140625" style="1132" customWidth="1"/>
    <col min="9787" max="9787" width="8.85546875" style="1132" customWidth="1"/>
    <col min="9788" max="9788" width="54.7109375" style="1132" customWidth="1"/>
    <col min="9789" max="9789" width="10.7109375" style="1132" customWidth="1"/>
    <col min="9790" max="9790" width="8.7109375" style="1132" customWidth="1"/>
    <col min="9791" max="9791" width="13" style="1132" customWidth="1"/>
    <col min="9792" max="9792" width="8.85546875" style="1132" customWidth="1"/>
    <col min="9793" max="9793" width="9.140625" style="1132" customWidth="1"/>
    <col min="9794" max="9794" width="8.85546875" style="1132" customWidth="1"/>
    <col min="9795" max="9795" width="54.7109375" style="1132" customWidth="1"/>
    <col min="9796" max="9796" width="10.85546875" style="1132" customWidth="1"/>
    <col min="9797" max="9797" width="8.7109375" style="1132" customWidth="1"/>
    <col min="9798" max="9798" width="13" style="1132" customWidth="1"/>
    <col min="9799" max="9799" width="8.85546875" style="1132" customWidth="1"/>
    <col min="9800" max="9800" width="9.85546875" style="1132" customWidth="1"/>
    <col min="9801" max="9801" width="8.85546875" style="1132" customWidth="1"/>
    <col min="9802" max="9987" width="9.140625" style="1132"/>
    <col min="9988" max="9988" width="63" style="1132" customWidth="1"/>
    <col min="9989" max="9991" width="17.140625" style="1132" customWidth="1"/>
    <col min="9992" max="9995" width="15" style="1132" customWidth="1"/>
    <col min="9996" max="9996" width="13.140625" style="1132" customWidth="1"/>
    <col min="9997" max="9997" width="8.7109375" style="1132" customWidth="1"/>
    <col min="9998" max="9998" width="12.85546875" style="1132" customWidth="1"/>
    <col min="9999" max="9999" width="8.85546875" style="1132" customWidth="1"/>
    <col min="10000" max="10000" width="9.85546875" style="1132" customWidth="1"/>
    <col min="10001" max="10001" width="8.85546875" style="1132" customWidth="1"/>
    <col min="10002" max="10002" width="54.7109375" style="1132" customWidth="1"/>
    <col min="10003" max="10003" width="10.85546875" style="1132" customWidth="1"/>
    <col min="10004" max="10004" width="8.7109375" style="1132" customWidth="1"/>
    <col min="10005" max="10005" width="12.140625" style="1132" customWidth="1"/>
    <col min="10006" max="10006" width="8.85546875" style="1132" customWidth="1"/>
    <col min="10007" max="10007" width="9.85546875" style="1132" customWidth="1"/>
    <col min="10008" max="10008" width="8.85546875" style="1132" customWidth="1"/>
    <col min="10009" max="10009" width="54.7109375" style="1132" customWidth="1"/>
    <col min="10010" max="10010" width="10.85546875" style="1132" customWidth="1"/>
    <col min="10011" max="10011" width="8.7109375" style="1132" customWidth="1"/>
    <col min="10012" max="10012" width="12.28515625" style="1132" customWidth="1"/>
    <col min="10013" max="10013" width="8.85546875" style="1132" customWidth="1"/>
    <col min="10014" max="10014" width="9.85546875" style="1132" customWidth="1"/>
    <col min="10015" max="10015" width="8.85546875" style="1132" customWidth="1"/>
    <col min="10016" max="10016" width="54.7109375" style="1132" customWidth="1"/>
    <col min="10017" max="10017" width="10.85546875" style="1132" customWidth="1"/>
    <col min="10018" max="10018" width="8.7109375" style="1132" customWidth="1"/>
    <col min="10019" max="10019" width="13.28515625" style="1132" customWidth="1"/>
    <col min="10020" max="10020" width="8.85546875" style="1132" customWidth="1"/>
    <col min="10021" max="10021" width="9.85546875" style="1132" customWidth="1"/>
    <col min="10022" max="10022" width="8.85546875" style="1132" customWidth="1"/>
    <col min="10023" max="10023" width="54.7109375" style="1132" customWidth="1"/>
    <col min="10024" max="10024" width="12.140625" style="1132" customWidth="1"/>
    <col min="10025" max="10025" width="8.7109375" style="1132" customWidth="1"/>
    <col min="10026" max="10026" width="11.28515625" style="1132" customWidth="1"/>
    <col min="10027" max="10027" width="8.85546875" style="1132" customWidth="1"/>
    <col min="10028" max="10028" width="9.140625" style="1132"/>
    <col min="10029" max="10029" width="8.85546875" style="1132" customWidth="1"/>
    <col min="10030" max="10030" width="54.7109375" style="1132" customWidth="1"/>
    <col min="10031" max="10031" width="13.7109375" style="1132" customWidth="1"/>
    <col min="10032" max="10032" width="8.7109375" style="1132" customWidth="1"/>
    <col min="10033" max="10033" width="14.7109375" style="1132" customWidth="1"/>
    <col min="10034" max="10034" width="8.85546875" style="1132" customWidth="1"/>
    <col min="10035" max="10035" width="9.85546875" style="1132" customWidth="1"/>
    <col min="10036" max="10036" width="8.85546875" style="1132" customWidth="1"/>
    <col min="10037" max="10037" width="54.7109375" style="1132" customWidth="1"/>
    <col min="10038" max="10038" width="12.42578125" style="1132" customWidth="1"/>
    <col min="10039" max="10039" width="8.7109375" style="1132" customWidth="1"/>
    <col min="10040" max="10040" width="13.42578125" style="1132" customWidth="1"/>
    <col min="10041" max="10041" width="8.85546875" style="1132" customWidth="1"/>
    <col min="10042" max="10042" width="9.140625" style="1132" customWidth="1"/>
    <col min="10043" max="10043" width="8.85546875" style="1132" customWidth="1"/>
    <col min="10044" max="10044" width="54.7109375" style="1132" customWidth="1"/>
    <col min="10045" max="10045" width="10.7109375" style="1132" customWidth="1"/>
    <col min="10046" max="10046" width="8.7109375" style="1132" customWidth="1"/>
    <col min="10047" max="10047" width="13" style="1132" customWidth="1"/>
    <col min="10048" max="10048" width="8.85546875" style="1132" customWidth="1"/>
    <col min="10049" max="10049" width="9.140625" style="1132" customWidth="1"/>
    <col min="10050" max="10050" width="8.85546875" style="1132" customWidth="1"/>
    <col min="10051" max="10051" width="54.7109375" style="1132" customWidth="1"/>
    <col min="10052" max="10052" width="10.85546875" style="1132" customWidth="1"/>
    <col min="10053" max="10053" width="8.7109375" style="1132" customWidth="1"/>
    <col min="10054" max="10054" width="13" style="1132" customWidth="1"/>
    <col min="10055" max="10055" width="8.85546875" style="1132" customWidth="1"/>
    <col min="10056" max="10056" width="9.85546875" style="1132" customWidth="1"/>
    <col min="10057" max="10057" width="8.85546875" style="1132" customWidth="1"/>
    <col min="10058" max="10243" width="9.140625" style="1132"/>
    <col min="10244" max="10244" width="63" style="1132" customWidth="1"/>
    <col min="10245" max="10247" width="17.140625" style="1132" customWidth="1"/>
    <col min="10248" max="10251" width="15" style="1132" customWidth="1"/>
    <col min="10252" max="10252" width="13.140625" style="1132" customWidth="1"/>
    <col min="10253" max="10253" width="8.7109375" style="1132" customWidth="1"/>
    <col min="10254" max="10254" width="12.85546875" style="1132" customWidth="1"/>
    <col min="10255" max="10255" width="8.85546875" style="1132" customWidth="1"/>
    <col min="10256" max="10256" width="9.85546875" style="1132" customWidth="1"/>
    <col min="10257" max="10257" width="8.85546875" style="1132" customWidth="1"/>
    <col min="10258" max="10258" width="54.7109375" style="1132" customWidth="1"/>
    <col min="10259" max="10259" width="10.85546875" style="1132" customWidth="1"/>
    <col min="10260" max="10260" width="8.7109375" style="1132" customWidth="1"/>
    <col min="10261" max="10261" width="12.140625" style="1132" customWidth="1"/>
    <col min="10262" max="10262" width="8.85546875" style="1132" customWidth="1"/>
    <col min="10263" max="10263" width="9.85546875" style="1132" customWidth="1"/>
    <col min="10264" max="10264" width="8.85546875" style="1132" customWidth="1"/>
    <col min="10265" max="10265" width="54.7109375" style="1132" customWidth="1"/>
    <col min="10266" max="10266" width="10.85546875" style="1132" customWidth="1"/>
    <col min="10267" max="10267" width="8.7109375" style="1132" customWidth="1"/>
    <col min="10268" max="10268" width="12.28515625" style="1132" customWidth="1"/>
    <col min="10269" max="10269" width="8.85546875" style="1132" customWidth="1"/>
    <col min="10270" max="10270" width="9.85546875" style="1132" customWidth="1"/>
    <col min="10271" max="10271" width="8.85546875" style="1132" customWidth="1"/>
    <col min="10272" max="10272" width="54.7109375" style="1132" customWidth="1"/>
    <col min="10273" max="10273" width="10.85546875" style="1132" customWidth="1"/>
    <col min="10274" max="10274" width="8.7109375" style="1132" customWidth="1"/>
    <col min="10275" max="10275" width="13.28515625" style="1132" customWidth="1"/>
    <col min="10276" max="10276" width="8.85546875" style="1132" customWidth="1"/>
    <col min="10277" max="10277" width="9.85546875" style="1132" customWidth="1"/>
    <col min="10278" max="10278" width="8.85546875" style="1132" customWidth="1"/>
    <col min="10279" max="10279" width="54.7109375" style="1132" customWidth="1"/>
    <col min="10280" max="10280" width="12.140625" style="1132" customWidth="1"/>
    <col min="10281" max="10281" width="8.7109375" style="1132" customWidth="1"/>
    <col min="10282" max="10282" width="11.28515625" style="1132" customWidth="1"/>
    <col min="10283" max="10283" width="8.85546875" style="1132" customWidth="1"/>
    <col min="10284" max="10284" width="9.140625" style="1132"/>
    <col min="10285" max="10285" width="8.85546875" style="1132" customWidth="1"/>
    <col min="10286" max="10286" width="54.7109375" style="1132" customWidth="1"/>
    <col min="10287" max="10287" width="13.7109375" style="1132" customWidth="1"/>
    <col min="10288" max="10288" width="8.7109375" style="1132" customWidth="1"/>
    <col min="10289" max="10289" width="14.7109375" style="1132" customWidth="1"/>
    <col min="10290" max="10290" width="8.85546875" style="1132" customWidth="1"/>
    <col min="10291" max="10291" width="9.85546875" style="1132" customWidth="1"/>
    <col min="10292" max="10292" width="8.85546875" style="1132" customWidth="1"/>
    <col min="10293" max="10293" width="54.7109375" style="1132" customWidth="1"/>
    <col min="10294" max="10294" width="12.42578125" style="1132" customWidth="1"/>
    <col min="10295" max="10295" width="8.7109375" style="1132" customWidth="1"/>
    <col min="10296" max="10296" width="13.42578125" style="1132" customWidth="1"/>
    <col min="10297" max="10297" width="8.85546875" style="1132" customWidth="1"/>
    <col min="10298" max="10298" width="9.140625" style="1132" customWidth="1"/>
    <col min="10299" max="10299" width="8.85546875" style="1132" customWidth="1"/>
    <col min="10300" max="10300" width="54.7109375" style="1132" customWidth="1"/>
    <col min="10301" max="10301" width="10.7109375" style="1132" customWidth="1"/>
    <col min="10302" max="10302" width="8.7109375" style="1132" customWidth="1"/>
    <col min="10303" max="10303" width="13" style="1132" customWidth="1"/>
    <col min="10304" max="10304" width="8.85546875" style="1132" customWidth="1"/>
    <col min="10305" max="10305" width="9.140625" style="1132" customWidth="1"/>
    <col min="10306" max="10306" width="8.85546875" style="1132" customWidth="1"/>
    <col min="10307" max="10307" width="54.7109375" style="1132" customWidth="1"/>
    <col min="10308" max="10308" width="10.85546875" style="1132" customWidth="1"/>
    <col min="10309" max="10309" width="8.7109375" style="1132" customWidth="1"/>
    <col min="10310" max="10310" width="13" style="1132" customWidth="1"/>
    <col min="10311" max="10311" width="8.85546875" style="1132" customWidth="1"/>
    <col min="10312" max="10312" width="9.85546875" style="1132" customWidth="1"/>
    <col min="10313" max="10313" width="8.85546875" style="1132" customWidth="1"/>
    <col min="10314" max="10499" width="9.140625" style="1132"/>
    <col min="10500" max="10500" width="63" style="1132" customWidth="1"/>
    <col min="10501" max="10503" width="17.140625" style="1132" customWidth="1"/>
    <col min="10504" max="10507" width="15" style="1132" customWidth="1"/>
    <col min="10508" max="10508" width="13.140625" style="1132" customWidth="1"/>
    <col min="10509" max="10509" width="8.7109375" style="1132" customWidth="1"/>
    <col min="10510" max="10510" width="12.85546875" style="1132" customWidth="1"/>
    <col min="10511" max="10511" width="8.85546875" style="1132" customWidth="1"/>
    <col min="10512" max="10512" width="9.85546875" style="1132" customWidth="1"/>
    <col min="10513" max="10513" width="8.85546875" style="1132" customWidth="1"/>
    <col min="10514" max="10514" width="54.7109375" style="1132" customWidth="1"/>
    <col min="10515" max="10515" width="10.85546875" style="1132" customWidth="1"/>
    <col min="10516" max="10516" width="8.7109375" style="1132" customWidth="1"/>
    <col min="10517" max="10517" width="12.140625" style="1132" customWidth="1"/>
    <col min="10518" max="10518" width="8.85546875" style="1132" customWidth="1"/>
    <col min="10519" max="10519" width="9.85546875" style="1132" customWidth="1"/>
    <col min="10520" max="10520" width="8.85546875" style="1132" customWidth="1"/>
    <col min="10521" max="10521" width="54.7109375" style="1132" customWidth="1"/>
    <col min="10522" max="10522" width="10.85546875" style="1132" customWidth="1"/>
    <col min="10523" max="10523" width="8.7109375" style="1132" customWidth="1"/>
    <col min="10524" max="10524" width="12.28515625" style="1132" customWidth="1"/>
    <col min="10525" max="10525" width="8.85546875" style="1132" customWidth="1"/>
    <col min="10526" max="10526" width="9.85546875" style="1132" customWidth="1"/>
    <col min="10527" max="10527" width="8.85546875" style="1132" customWidth="1"/>
    <col min="10528" max="10528" width="54.7109375" style="1132" customWidth="1"/>
    <col min="10529" max="10529" width="10.85546875" style="1132" customWidth="1"/>
    <col min="10530" max="10530" width="8.7109375" style="1132" customWidth="1"/>
    <col min="10531" max="10531" width="13.28515625" style="1132" customWidth="1"/>
    <col min="10532" max="10532" width="8.85546875" style="1132" customWidth="1"/>
    <col min="10533" max="10533" width="9.85546875" style="1132" customWidth="1"/>
    <col min="10534" max="10534" width="8.85546875" style="1132" customWidth="1"/>
    <col min="10535" max="10535" width="54.7109375" style="1132" customWidth="1"/>
    <col min="10536" max="10536" width="12.140625" style="1132" customWidth="1"/>
    <col min="10537" max="10537" width="8.7109375" style="1132" customWidth="1"/>
    <col min="10538" max="10538" width="11.28515625" style="1132" customWidth="1"/>
    <col min="10539" max="10539" width="8.85546875" style="1132" customWidth="1"/>
    <col min="10540" max="10540" width="9.140625" style="1132"/>
    <col min="10541" max="10541" width="8.85546875" style="1132" customWidth="1"/>
    <col min="10542" max="10542" width="54.7109375" style="1132" customWidth="1"/>
    <col min="10543" max="10543" width="13.7109375" style="1132" customWidth="1"/>
    <col min="10544" max="10544" width="8.7109375" style="1132" customWidth="1"/>
    <col min="10545" max="10545" width="14.7109375" style="1132" customWidth="1"/>
    <col min="10546" max="10546" width="8.85546875" style="1132" customWidth="1"/>
    <col min="10547" max="10547" width="9.85546875" style="1132" customWidth="1"/>
    <col min="10548" max="10548" width="8.85546875" style="1132" customWidth="1"/>
    <col min="10549" max="10549" width="54.7109375" style="1132" customWidth="1"/>
    <col min="10550" max="10550" width="12.42578125" style="1132" customWidth="1"/>
    <col min="10551" max="10551" width="8.7109375" style="1132" customWidth="1"/>
    <col min="10552" max="10552" width="13.42578125" style="1132" customWidth="1"/>
    <col min="10553" max="10553" width="8.85546875" style="1132" customWidth="1"/>
    <col min="10554" max="10554" width="9.140625" style="1132" customWidth="1"/>
    <col min="10555" max="10555" width="8.85546875" style="1132" customWidth="1"/>
    <col min="10556" max="10556" width="54.7109375" style="1132" customWidth="1"/>
    <col min="10557" max="10557" width="10.7109375" style="1132" customWidth="1"/>
    <col min="10558" max="10558" width="8.7109375" style="1132" customWidth="1"/>
    <col min="10559" max="10559" width="13" style="1132" customWidth="1"/>
    <col min="10560" max="10560" width="8.85546875" style="1132" customWidth="1"/>
    <col min="10561" max="10561" width="9.140625" style="1132" customWidth="1"/>
    <col min="10562" max="10562" width="8.85546875" style="1132" customWidth="1"/>
    <col min="10563" max="10563" width="54.7109375" style="1132" customWidth="1"/>
    <col min="10564" max="10564" width="10.85546875" style="1132" customWidth="1"/>
    <col min="10565" max="10565" width="8.7109375" style="1132" customWidth="1"/>
    <col min="10566" max="10566" width="13" style="1132" customWidth="1"/>
    <col min="10567" max="10567" width="8.85546875" style="1132" customWidth="1"/>
    <col min="10568" max="10568" width="9.85546875" style="1132" customWidth="1"/>
    <col min="10569" max="10569" width="8.85546875" style="1132" customWidth="1"/>
    <col min="10570" max="10755" width="9.140625" style="1132"/>
    <col min="10756" max="10756" width="63" style="1132" customWidth="1"/>
    <col min="10757" max="10759" width="17.140625" style="1132" customWidth="1"/>
    <col min="10760" max="10763" width="15" style="1132" customWidth="1"/>
    <col min="10764" max="10764" width="13.140625" style="1132" customWidth="1"/>
    <col min="10765" max="10765" width="8.7109375" style="1132" customWidth="1"/>
    <col min="10766" max="10766" width="12.85546875" style="1132" customWidth="1"/>
    <col min="10767" max="10767" width="8.85546875" style="1132" customWidth="1"/>
    <col min="10768" max="10768" width="9.85546875" style="1132" customWidth="1"/>
    <col min="10769" max="10769" width="8.85546875" style="1132" customWidth="1"/>
    <col min="10770" max="10770" width="54.7109375" style="1132" customWidth="1"/>
    <col min="10771" max="10771" width="10.85546875" style="1132" customWidth="1"/>
    <col min="10772" max="10772" width="8.7109375" style="1132" customWidth="1"/>
    <col min="10773" max="10773" width="12.140625" style="1132" customWidth="1"/>
    <col min="10774" max="10774" width="8.85546875" style="1132" customWidth="1"/>
    <col min="10775" max="10775" width="9.85546875" style="1132" customWidth="1"/>
    <col min="10776" max="10776" width="8.85546875" style="1132" customWidth="1"/>
    <col min="10777" max="10777" width="54.7109375" style="1132" customWidth="1"/>
    <col min="10778" max="10778" width="10.85546875" style="1132" customWidth="1"/>
    <col min="10779" max="10779" width="8.7109375" style="1132" customWidth="1"/>
    <col min="10780" max="10780" width="12.28515625" style="1132" customWidth="1"/>
    <col min="10781" max="10781" width="8.85546875" style="1132" customWidth="1"/>
    <col min="10782" max="10782" width="9.85546875" style="1132" customWidth="1"/>
    <col min="10783" max="10783" width="8.85546875" style="1132" customWidth="1"/>
    <col min="10784" max="10784" width="54.7109375" style="1132" customWidth="1"/>
    <col min="10785" max="10785" width="10.85546875" style="1132" customWidth="1"/>
    <col min="10786" max="10786" width="8.7109375" style="1132" customWidth="1"/>
    <col min="10787" max="10787" width="13.28515625" style="1132" customWidth="1"/>
    <col min="10788" max="10788" width="8.85546875" style="1132" customWidth="1"/>
    <col min="10789" max="10789" width="9.85546875" style="1132" customWidth="1"/>
    <col min="10790" max="10790" width="8.85546875" style="1132" customWidth="1"/>
    <col min="10791" max="10791" width="54.7109375" style="1132" customWidth="1"/>
    <col min="10792" max="10792" width="12.140625" style="1132" customWidth="1"/>
    <col min="10793" max="10793" width="8.7109375" style="1132" customWidth="1"/>
    <col min="10794" max="10794" width="11.28515625" style="1132" customWidth="1"/>
    <col min="10795" max="10795" width="8.85546875" style="1132" customWidth="1"/>
    <col min="10796" max="10796" width="9.140625" style="1132"/>
    <col min="10797" max="10797" width="8.85546875" style="1132" customWidth="1"/>
    <col min="10798" max="10798" width="54.7109375" style="1132" customWidth="1"/>
    <col min="10799" max="10799" width="13.7109375" style="1132" customWidth="1"/>
    <col min="10800" max="10800" width="8.7109375" style="1132" customWidth="1"/>
    <col min="10801" max="10801" width="14.7109375" style="1132" customWidth="1"/>
    <col min="10802" max="10802" width="8.85546875" style="1132" customWidth="1"/>
    <col min="10803" max="10803" width="9.85546875" style="1132" customWidth="1"/>
    <col min="10804" max="10804" width="8.85546875" style="1132" customWidth="1"/>
    <col min="10805" max="10805" width="54.7109375" style="1132" customWidth="1"/>
    <col min="10806" max="10806" width="12.42578125" style="1132" customWidth="1"/>
    <col min="10807" max="10807" width="8.7109375" style="1132" customWidth="1"/>
    <col min="10808" max="10808" width="13.42578125" style="1132" customWidth="1"/>
    <col min="10809" max="10809" width="8.85546875" style="1132" customWidth="1"/>
    <col min="10810" max="10810" width="9.140625" style="1132" customWidth="1"/>
    <col min="10811" max="10811" width="8.85546875" style="1132" customWidth="1"/>
    <col min="10812" max="10812" width="54.7109375" style="1132" customWidth="1"/>
    <col min="10813" max="10813" width="10.7109375" style="1132" customWidth="1"/>
    <col min="10814" max="10814" width="8.7109375" style="1132" customWidth="1"/>
    <col min="10815" max="10815" width="13" style="1132" customWidth="1"/>
    <col min="10816" max="10816" width="8.85546875" style="1132" customWidth="1"/>
    <col min="10817" max="10817" width="9.140625" style="1132" customWidth="1"/>
    <col min="10818" max="10818" width="8.85546875" style="1132" customWidth="1"/>
    <col min="10819" max="10819" width="54.7109375" style="1132" customWidth="1"/>
    <col min="10820" max="10820" width="10.85546875" style="1132" customWidth="1"/>
    <col min="10821" max="10821" width="8.7109375" style="1132" customWidth="1"/>
    <col min="10822" max="10822" width="13" style="1132" customWidth="1"/>
    <col min="10823" max="10823" width="8.85546875" style="1132" customWidth="1"/>
    <col min="10824" max="10824" width="9.85546875" style="1132" customWidth="1"/>
    <col min="10825" max="10825" width="8.85546875" style="1132" customWidth="1"/>
    <col min="10826" max="11011" width="9.140625" style="1132"/>
    <col min="11012" max="11012" width="63" style="1132" customWidth="1"/>
    <col min="11013" max="11015" width="17.140625" style="1132" customWidth="1"/>
    <col min="11016" max="11019" width="15" style="1132" customWidth="1"/>
    <col min="11020" max="11020" width="13.140625" style="1132" customWidth="1"/>
    <col min="11021" max="11021" width="8.7109375" style="1132" customWidth="1"/>
    <col min="11022" max="11022" width="12.85546875" style="1132" customWidth="1"/>
    <col min="11023" max="11023" width="8.85546875" style="1132" customWidth="1"/>
    <col min="11024" max="11024" width="9.85546875" style="1132" customWidth="1"/>
    <col min="11025" max="11025" width="8.85546875" style="1132" customWidth="1"/>
    <col min="11026" max="11026" width="54.7109375" style="1132" customWidth="1"/>
    <col min="11027" max="11027" width="10.85546875" style="1132" customWidth="1"/>
    <col min="11028" max="11028" width="8.7109375" style="1132" customWidth="1"/>
    <col min="11029" max="11029" width="12.140625" style="1132" customWidth="1"/>
    <col min="11030" max="11030" width="8.85546875" style="1132" customWidth="1"/>
    <col min="11031" max="11031" width="9.85546875" style="1132" customWidth="1"/>
    <col min="11032" max="11032" width="8.85546875" style="1132" customWidth="1"/>
    <col min="11033" max="11033" width="54.7109375" style="1132" customWidth="1"/>
    <col min="11034" max="11034" width="10.85546875" style="1132" customWidth="1"/>
    <col min="11035" max="11035" width="8.7109375" style="1132" customWidth="1"/>
    <col min="11036" max="11036" width="12.28515625" style="1132" customWidth="1"/>
    <col min="11037" max="11037" width="8.85546875" style="1132" customWidth="1"/>
    <col min="11038" max="11038" width="9.85546875" style="1132" customWidth="1"/>
    <col min="11039" max="11039" width="8.85546875" style="1132" customWidth="1"/>
    <col min="11040" max="11040" width="54.7109375" style="1132" customWidth="1"/>
    <col min="11041" max="11041" width="10.85546875" style="1132" customWidth="1"/>
    <col min="11042" max="11042" width="8.7109375" style="1132" customWidth="1"/>
    <col min="11043" max="11043" width="13.28515625" style="1132" customWidth="1"/>
    <col min="11044" max="11044" width="8.85546875" style="1132" customWidth="1"/>
    <col min="11045" max="11045" width="9.85546875" style="1132" customWidth="1"/>
    <col min="11046" max="11046" width="8.85546875" style="1132" customWidth="1"/>
    <col min="11047" max="11047" width="54.7109375" style="1132" customWidth="1"/>
    <col min="11048" max="11048" width="12.140625" style="1132" customWidth="1"/>
    <col min="11049" max="11049" width="8.7109375" style="1132" customWidth="1"/>
    <col min="11050" max="11050" width="11.28515625" style="1132" customWidth="1"/>
    <col min="11051" max="11051" width="8.85546875" style="1132" customWidth="1"/>
    <col min="11052" max="11052" width="9.140625" style="1132"/>
    <col min="11053" max="11053" width="8.85546875" style="1132" customWidth="1"/>
    <col min="11054" max="11054" width="54.7109375" style="1132" customWidth="1"/>
    <col min="11055" max="11055" width="13.7109375" style="1132" customWidth="1"/>
    <col min="11056" max="11056" width="8.7109375" style="1132" customWidth="1"/>
    <col min="11057" max="11057" width="14.7109375" style="1132" customWidth="1"/>
    <col min="11058" max="11058" width="8.85546875" style="1132" customWidth="1"/>
    <col min="11059" max="11059" width="9.85546875" style="1132" customWidth="1"/>
    <col min="11060" max="11060" width="8.85546875" style="1132" customWidth="1"/>
    <col min="11061" max="11061" width="54.7109375" style="1132" customWidth="1"/>
    <col min="11062" max="11062" width="12.42578125" style="1132" customWidth="1"/>
    <col min="11063" max="11063" width="8.7109375" style="1132" customWidth="1"/>
    <col min="11064" max="11064" width="13.42578125" style="1132" customWidth="1"/>
    <col min="11065" max="11065" width="8.85546875" style="1132" customWidth="1"/>
    <col min="11066" max="11066" width="9.140625" style="1132" customWidth="1"/>
    <col min="11067" max="11067" width="8.85546875" style="1132" customWidth="1"/>
    <col min="11068" max="11068" width="54.7109375" style="1132" customWidth="1"/>
    <col min="11069" max="11069" width="10.7109375" style="1132" customWidth="1"/>
    <col min="11070" max="11070" width="8.7109375" style="1132" customWidth="1"/>
    <col min="11071" max="11071" width="13" style="1132" customWidth="1"/>
    <col min="11072" max="11072" width="8.85546875" style="1132" customWidth="1"/>
    <col min="11073" max="11073" width="9.140625" style="1132" customWidth="1"/>
    <col min="11074" max="11074" width="8.85546875" style="1132" customWidth="1"/>
    <col min="11075" max="11075" width="54.7109375" style="1132" customWidth="1"/>
    <col min="11076" max="11076" width="10.85546875" style="1132" customWidth="1"/>
    <col min="11077" max="11077" width="8.7109375" style="1132" customWidth="1"/>
    <col min="11078" max="11078" width="13" style="1132" customWidth="1"/>
    <col min="11079" max="11079" width="8.85546875" style="1132" customWidth="1"/>
    <col min="11080" max="11080" width="9.85546875" style="1132" customWidth="1"/>
    <col min="11081" max="11081" width="8.85546875" style="1132" customWidth="1"/>
    <col min="11082" max="11267" width="9.140625" style="1132"/>
    <col min="11268" max="11268" width="63" style="1132" customWidth="1"/>
    <col min="11269" max="11271" width="17.140625" style="1132" customWidth="1"/>
    <col min="11272" max="11275" width="15" style="1132" customWidth="1"/>
    <col min="11276" max="11276" width="13.140625" style="1132" customWidth="1"/>
    <col min="11277" max="11277" width="8.7109375" style="1132" customWidth="1"/>
    <col min="11278" max="11278" width="12.85546875" style="1132" customWidth="1"/>
    <col min="11279" max="11279" width="8.85546875" style="1132" customWidth="1"/>
    <col min="11280" max="11280" width="9.85546875" style="1132" customWidth="1"/>
    <col min="11281" max="11281" width="8.85546875" style="1132" customWidth="1"/>
    <col min="11282" max="11282" width="54.7109375" style="1132" customWidth="1"/>
    <col min="11283" max="11283" width="10.85546875" style="1132" customWidth="1"/>
    <col min="11284" max="11284" width="8.7109375" style="1132" customWidth="1"/>
    <col min="11285" max="11285" width="12.140625" style="1132" customWidth="1"/>
    <col min="11286" max="11286" width="8.85546875" style="1132" customWidth="1"/>
    <col min="11287" max="11287" width="9.85546875" style="1132" customWidth="1"/>
    <col min="11288" max="11288" width="8.85546875" style="1132" customWidth="1"/>
    <col min="11289" max="11289" width="54.7109375" style="1132" customWidth="1"/>
    <col min="11290" max="11290" width="10.85546875" style="1132" customWidth="1"/>
    <col min="11291" max="11291" width="8.7109375" style="1132" customWidth="1"/>
    <col min="11292" max="11292" width="12.28515625" style="1132" customWidth="1"/>
    <col min="11293" max="11293" width="8.85546875" style="1132" customWidth="1"/>
    <col min="11294" max="11294" width="9.85546875" style="1132" customWidth="1"/>
    <col min="11295" max="11295" width="8.85546875" style="1132" customWidth="1"/>
    <col min="11296" max="11296" width="54.7109375" style="1132" customWidth="1"/>
    <col min="11297" max="11297" width="10.85546875" style="1132" customWidth="1"/>
    <col min="11298" max="11298" width="8.7109375" style="1132" customWidth="1"/>
    <col min="11299" max="11299" width="13.28515625" style="1132" customWidth="1"/>
    <col min="11300" max="11300" width="8.85546875" style="1132" customWidth="1"/>
    <col min="11301" max="11301" width="9.85546875" style="1132" customWidth="1"/>
    <col min="11302" max="11302" width="8.85546875" style="1132" customWidth="1"/>
    <col min="11303" max="11303" width="54.7109375" style="1132" customWidth="1"/>
    <col min="11304" max="11304" width="12.140625" style="1132" customWidth="1"/>
    <col min="11305" max="11305" width="8.7109375" style="1132" customWidth="1"/>
    <col min="11306" max="11306" width="11.28515625" style="1132" customWidth="1"/>
    <col min="11307" max="11307" width="8.85546875" style="1132" customWidth="1"/>
    <col min="11308" max="11308" width="9.140625" style="1132"/>
    <col min="11309" max="11309" width="8.85546875" style="1132" customWidth="1"/>
    <col min="11310" max="11310" width="54.7109375" style="1132" customWidth="1"/>
    <col min="11311" max="11311" width="13.7109375" style="1132" customWidth="1"/>
    <col min="11312" max="11312" width="8.7109375" style="1132" customWidth="1"/>
    <col min="11313" max="11313" width="14.7109375" style="1132" customWidth="1"/>
    <col min="11314" max="11314" width="8.85546875" style="1132" customWidth="1"/>
    <col min="11315" max="11315" width="9.85546875" style="1132" customWidth="1"/>
    <col min="11316" max="11316" width="8.85546875" style="1132" customWidth="1"/>
    <col min="11317" max="11317" width="54.7109375" style="1132" customWidth="1"/>
    <col min="11318" max="11318" width="12.42578125" style="1132" customWidth="1"/>
    <col min="11319" max="11319" width="8.7109375" style="1132" customWidth="1"/>
    <col min="11320" max="11320" width="13.42578125" style="1132" customWidth="1"/>
    <col min="11321" max="11321" width="8.85546875" style="1132" customWidth="1"/>
    <col min="11322" max="11322" width="9.140625" style="1132" customWidth="1"/>
    <col min="11323" max="11323" width="8.85546875" style="1132" customWidth="1"/>
    <col min="11324" max="11324" width="54.7109375" style="1132" customWidth="1"/>
    <col min="11325" max="11325" width="10.7109375" style="1132" customWidth="1"/>
    <col min="11326" max="11326" width="8.7109375" style="1132" customWidth="1"/>
    <col min="11327" max="11327" width="13" style="1132" customWidth="1"/>
    <col min="11328" max="11328" width="8.85546875" style="1132" customWidth="1"/>
    <col min="11329" max="11329" width="9.140625" style="1132" customWidth="1"/>
    <col min="11330" max="11330" width="8.85546875" style="1132" customWidth="1"/>
    <col min="11331" max="11331" width="54.7109375" style="1132" customWidth="1"/>
    <col min="11332" max="11332" width="10.85546875" style="1132" customWidth="1"/>
    <col min="11333" max="11333" width="8.7109375" style="1132" customWidth="1"/>
    <col min="11334" max="11334" width="13" style="1132" customWidth="1"/>
    <col min="11335" max="11335" width="8.85546875" style="1132" customWidth="1"/>
    <col min="11336" max="11336" width="9.85546875" style="1132" customWidth="1"/>
    <col min="11337" max="11337" width="8.85546875" style="1132" customWidth="1"/>
    <col min="11338" max="11523" width="9.140625" style="1132"/>
    <col min="11524" max="11524" width="63" style="1132" customWidth="1"/>
    <col min="11525" max="11527" width="17.140625" style="1132" customWidth="1"/>
    <col min="11528" max="11531" width="15" style="1132" customWidth="1"/>
    <col min="11532" max="11532" width="13.140625" style="1132" customWidth="1"/>
    <col min="11533" max="11533" width="8.7109375" style="1132" customWidth="1"/>
    <col min="11534" max="11534" width="12.85546875" style="1132" customWidth="1"/>
    <col min="11535" max="11535" width="8.85546875" style="1132" customWidth="1"/>
    <col min="11536" max="11536" width="9.85546875" style="1132" customWidth="1"/>
    <col min="11537" max="11537" width="8.85546875" style="1132" customWidth="1"/>
    <col min="11538" max="11538" width="54.7109375" style="1132" customWidth="1"/>
    <col min="11539" max="11539" width="10.85546875" style="1132" customWidth="1"/>
    <col min="11540" max="11540" width="8.7109375" style="1132" customWidth="1"/>
    <col min="11541" max="11541" width="12.140625" style="1132" customWidth="1"/>
    <col min="11542" max="11542" width="8.85546875" style="1132" customWidth="1"/>
    <col min="11543" max="11543" width="9.85546875" style="1132" customWidth="1"/>
    <col min="11544" max="11544" width="8.85546875" style="1132" customWidth="1"/>
    <col min="11545" max="11545" width="54.7109375" style="1132" customWidth="1"/>
    <col min="11546" max="11546" width="10.85546875" style="1132" customWidth="1"/>
    <col min="11547" max="11547" width="8.7109375" style="1132" customWidth="1"/>
    <col min="11548" max="11548" width="12.28515625" style="1132" customWidth="1"/>
    <col min="11549" max="11549" width="8.85546875" style="1132" customWidth="1"/>
    <col min="11550" max="11550" width="9.85546875" style="1132" customWidth="1"/>
    <col min="11551" max="11551" width="8.85546875" style="1132" customWidth="1"/>
    <col min="11552" max="11552" width="54.7109375" style="1132" customWidth="1"/>
    <col min="11553" max="11553" width="10.85546875" style="1132" customWidth="1"/>
    <col min="11554" max="11554" width="8.7109375" style="1132" customWidth="1"/>
    <col min="11555" max="11555" width="13.28515625" style="1132" customWidth="1"/>
    <col min="11556" max="11556" width="8.85546875" style="1132" customWidth="1"/>
    <col min="11557" max="11557" width="9.85546875" style="1132" customWidth="1"/>
    <col min="11558" max="11558" width="8.85546875" style="1132" customWidth="1"/>
    <col min="11559" max="11559" width="54.7109375" style="1132" customWidth="1"/>
    <col min="11560" max="11560" width="12.140625" style="1132" customWidth="1"/>
    <col min="11561" max="11561" width="8.7109375" style="1132" customWidth="1"/>
    <col min="11562" max="11562" width="11.28515625" style="1132" customWidth="1"/>
    <col min="11563" max="11563" width="8.85546875" style="1132" customWidth="1"/>
    <col min="11564" max="11564" width="9.140625" style="1132"/>
    <col min="11565" max="11565" width="8.85546875" style="1132" customWidth="1"/>
    <col min="11566" max="11566" width="54.7109375" style="1132" customWidth="1"/>
    <col min="11567" max="11567" width="13.7109375" style="1132" customWidth="1"/>
    <col min="11568" max="11568" width="8.7109375" style="1132" customWidth="1"/>
    <col min="11569" max="11569" width="14.7109375" style="1132" customWidth="1"/>
    <col min="11570" max="11570" width="8.85546875" style="1132" customWidth="1"/>
    <col min="11571" max="11571" width="9.85546875" style="1132" customWidth="1"/>
    <col min="11572" max="11572" width="8.85546875" style="1132" customWidth="1"/>
    <col min="11573" max="11573" width="54.7109375" style="1132" customWidth="1"/>
    <col min="11574" max="11574" width="12.42578125" style="1132" customWidth="1"/>
    <col min="11575" max="11575" width="8.7109375" style="1132" customWidth="1"/>
    <col min="11576" max="11576" width="13.42578125" style="1132" customWidth="1"/>
    <col min="11577" max="11577" width="8.85546875" style="1132" customWidth="1"/>
    <col min="11578" max="11578" width="9.140625" style="1132" customWidth="1"/>
    <col min="11579" max="11579" width="8.85546875" style="1132" customWidth="1"/>
    <col min="11580" max="11580" width="54.7109375" style="1132" customWidth="1"/>
    <col min="11581" max="11581" width="10.7109375" style="1132" customWidth="1"/>
    <col min="11582" max="11582" width="8.7109375" style="1132" customWidth="1"/>
    <col min="11583" max="11583" width="13" style="1132" customWidth="1"/>
    <col min="11584" max="11584" width="8.85546875" style="1132" customWidth="1"/>
    <col min="11585" max="11585" width="9.140625" style="1132" customWidth="1"/>
    <col min="11586" max="11586" width="8.85546875" style="1132" customWidth="1"/>
    <col min="11587" max="11587" width="54.7109375" style="1132" customWidth="1"/>
    <col min="11588" max="11588" width="10.85546875" style="1132" customWidth="1"/>
    <col min="11589" max="11589" width="8.7109375" style="1132" customWidth="1"/>
    <col min="11590" max="11590" width="13" style="1132" customWidth="1"/>
    <col min="11591" max="11591" width="8.85546875" style="1132" customWidth="1"/>
    <col min="11592" max="11592" width="9.85546875" style="1132" customWidth="1"/>
    <col min="11593" max="11593" width="8.85546875" style="1132" customWidth="1"/>
    <col min="11594" max="11779" width="9.140625" style="1132"/>
    <col min="11780" max="11780" width="63" style="1132" customWidth="1"/>
    <col min="11781" max="11783" width="17.140625" style="1132" customWidth="1"/>
    <col min="11784" max="11787" width="15" style="1132" customWidth="1"/>
    <col min="11788" max="11788" width="13.140625" style="1132" customWidth="1"/>
    <col min="11789" max="11789" width="8.7109375" style="1132" customWidth="1"/>
    <col min="11790" max="11790" width="12.85546875" style="1132" customWidth="1"/>
    <col min="11791" max="11791" width="8.85546875" style="1132" customWidth="1"/>
    <col min="11792" max="11792" width="9.85546875" style="1132" customWidth="1"/>
    <col min="11793" max="11793" width="8.85546875" style="1132" customWidth="1"/>
    <col min="11794" max="11794" width="54.7109375" style="1132" customWidth="1"/>
    <col min="11795" max="11795" width="10.85546875" style="1132" customWidth="1"/>
    <col min="11796" max="11796" width="8.7109375" style="1132" customWidth="1"/>
    <col min="11797" max="11797" width="12.140625" style="1132" customWidth="1"/>
    <col min="11798" max="11798" width="8.85546875" style="1132" customWidth="1"/>
    <col min="11799" max="11799" width="9.85546875" style="1132" customWidth="1"/>
    <col min="11800" max="11800" width="8.85546875" style="1132" customWidth="1"/>
    <col min="11801" max="11801" width="54.7109375" style="1132" customWidth="1"/>
    <col min="11802" max="11802" width="10.85546875" style="1132" customWidth="1"/>
    <col min="11803" max="11803" width="8.7109375" style="1132" customWidth="1"/>
    <col min="11804" max="11804" width="12.28515625" style="1132" customWidth="1"/>
    <col min="11805" max="11805" width="8.85546875" style="1132" customWidth="1"/>
    <col min="11806" max="11806" width="9.85546875" style="1132" customWidth="1"/>
    <col min="11807" max="11807" width="8.85546875" style="1132" customWidth="1"/>
    <col min="11808" max="11808" width="54.7109375" style="1132" customWidth="1"/>
    <col min="11809" max="11809" width="10.85546875" style="1132" customWidth="1"/>
    <col min="11810" max="11810" width="8.7109375" style="1132" customWidth="1"/>
    <col min="11811" max="11811" width="13.28515625" style="1132" customWidth="1"/>
    <col min="11812" max="11812" width="8.85546875" style="1132" customWidth="1"/>
    <col min="11813" max="11813" width="9.85546875" style="1132" customWidth="1"/>
    <col min="11814" max="11814" width="8.85546875" style="1132" customWidth="1"/>
    <col min="11815" max="11815" width="54.7109375" style="1132" customWidth="1"/>
    <col min="11816" max="11816" width="12.140625" style="1132" customWidth="1"/>
    <col min="11817" max="11817" width="8.7109375" style="1132" customWidth="1"/>
    <col min="11818" max="11818" width="11.28515625" style="1132" customWidth="1"/>
    <col min="11819" max="11819" width="8.85546875" style="1132" customWidth="1"/>
    <col min="11820" max="11820" width="9.140625" style="1132"/>
    <col min="11821" max="11821" width="8.85546875" style="1132" customWidth="1"/>
    <col min="11822" max="11822" width="54.7109375" style="1132" customWidth="1"/>
    <col min="11823" max="11823" width="13.7109375" style="1132" customWidth="1"/>
    <col min="11824" max="11824" width="8.7109375" style="1132" customWidth="1"/>
    <col min="11825" max="11825" width="14.7109375" style="1132" customWidth="1"/>
    <col min="11826" max="11826" width="8.85546875" style="1132" customWidth="1"/>
    <col min="11827" max="11827" width="9.85546875" style="1132" customWidth="1"/>
    <col min="11828" max="11828" width="8.85546875" style="1132" customWidth="1"/>
    <col min="11829" max="11829" width="54.7109375" style="1132" customWidth="1"/>
    <col min="11830" max="11830" width="12.42578125" style="1132" customWidth="1"/>
    <col min="11831" max="11831" width="8.7109375" style="1132" customWidth="1"/>
    <col min="11832" max="11832" width="13.42578125" style="1132" customWidth="1"/>
    <col min="11833" max="11833" width="8.85546875" style="1132" customWidth="1"/>
    <col min="11834" max="11834" width="9.140625" style="1132" customWidth="1"/>
    <col min="11835" max="11835" width="8.85546875" style="1132" customWidth="1"/>
    <col min="11836" max="11836" width="54.7109375" style="1132" customWidth="1"/>
    <col min="11837" max="11837" width="10.7109375" style="1132" customWidth="1"/>
    <col min="11838" max="11838" width="8.7109375" style="1132" customWidth="1"/>
    <col min="11839" max="11839" width="13" style="1132" customWidth="1"/>
    <col min="11840" max="11840" width="8.85546875" style="1132" customWidth="1"/>
    <col min="11841" max="11841" width="9.140625" style="1132" customWidth="1"/>
    <col min="11842" max="11842" width="8.85546875" style="1132" customWidth="1"/>
    <col min="11843" max="11843" width="54.7109375" style="1132" customWidth="1"/>
    <col min="11844" max="11844" width="10.85546875" style="1132" customWidth="1"/>
    <col min="11845" max="11845" width="8.7109375" style="1132" customWidth="1"/>
    <col min="11846" max="11846" width="13" style="1132" customWidth="1"/>
    <col min="11847" max="11847" width="8.85546875" style="1132" customWidth="1"/>
    <col min="11848" max="11848" width="9.85546875" style="1132" customWidth="1"/>
    <col min="11849" max="11849" width="8.85546875" style="1132" customWidth="1"/>
    <col min="11850" max="12035" width="9.140625" style="1132"/>
    <col min="12036" max="12036" width="63" style="1132" customWidth="1"/>
    <col min="12037" max="12039" width="17.140625" style="1132" customWidth="1"/>
    <col min="12040" max="12043" width="15" style="1132" customWidth="1"/>
    <col min="12044" max="12044" width="13.140625" style="1132" customWidth="1"/>
    <col min="12045" max="12045" width="8.7109375" style="1132" customWidth="1"/>
    <col min="12046" max="12046" width="12.85546875" style="1132" customWidth="1"/>
    <col min="12047" max="12047" width="8.85546875" style="1132" customWidth="1"/>
    <col min="12048" max="12048" width="9.85546875" style="1132" customWidth="1"/>
    <col min="12049" max="12049" width="8.85546875" style="1132" customWidth="1"/>
    <col min="12050" max="12050" width="54.7109375" style="1132" customWidth="1"/>
    <col min="12051" max="12051" width="10.85546875" style="1132" customWidth="1"/>
    <col min="12052" max="12052" width="8.7109375" style="1132" customWidth="1"/>
    <col min="12053" max="12053" width="12.140625" style="1132" customWidth="1"/>
    <col min="12054" max="12054" width="8.85546875" style="1132" customWidth="1"/>
    <col min="12055" max="12055" width="9.85546875" style="1132" customWidth="1"/>
    <col min="12056" max="12056" width="8.85546875" style="1132" customWidth="1"/>
    <col min="12057" max="12057" width="54.7109375" style="1132" customWidth="1"/>
    <col min="12058" max="12058" width="10.85546875" style="1132" customWidth="1"/>
    <col min="12059" max="12059" width="8.7109375" style="1132" customWidth="1"/>
    <col min="12060" max="12060" width="12.28515625" style="1132" customWidth="1"/>
    <col min="12061" max="12061" width="8.85546875" style="1132" customWidth="1"/>
    <col min="12062" max="12062" width="9.85546875" style="1132" customWidth="1"/>
    <col min="12063" max="12063" width="8.85546875" style="1132" customWidth="1"/>
    <col min="12064" max="12064" width="54.7109375" style="1132" customWidth="1"/>
    <col min="12065" max="12065" width="10.85546875" style="1132" customWidth="1"/>
    <col min="12066" max="12066" width="8.7109375" style="1132" customWidth="1"/>
    <col min="12067" max="12067" width="13.28515625" style="1132" customWidth="1"/>
    <col min="12068" max="12068" width="8.85546875" style="1132" customWidth="1"/>
    <col min="12069" max="12069" width="9.85546875" style="1132" customWidth="1"/>
    <col min="12070" max="12070" width="8.85546875" style="1132" customWidth="1"/>
    <col min="12071" max="12071" width="54.7109375" style="1132" customWidth="1"/>
    <col min="12072" max="12072" width="12.140625" style="1132" customWidth="1"/>
    <col min="12073" max="12073" width="8.7109375" style="1132" customWidth="1"/>
    <col min="12074" max="12074" width="11.28515625" style="1132" customWidth="1"/>
    <col min="12075" max="12075" width="8.85546875" style="1132" customWidth="1"/>
    <col min="12076" max="12076" width="9.140625" style="1132"/>
    <col min="12077" max="12077" width="8.85546875" style="1132" customWidth="1"/>
    <col min="12078" max="12078" width="54.7109375" style="1132" customWidth="1"/>
    <col min="12079" max="12079" width="13.7109375" style="1132" customWidth="1"/>
    <col min="12080" max="12080" width="8.7109375" style="1132" customWidth="1"/>
    <col min="12081" max="12081" width="14.7109375" style="1132" customWidth="1"/>
    <col min="12082" max="12082" width="8.85546875" style="1132" customWidth="1"/>
    <col min="12083" max="12083" width="9.85546875" style="1132" customWidth="1"/>
    <col min="12084" max="12084" width="8.85546875" style="1132" customWidth="1"/>
    <col min="12085" max="12085" width="54.7109375" style="1132" customWidth="1"/>
    <col min="12086" max="12086" width="12.42578125" style="1132" customWidth="1"/>
    <col min="12087" max="12087" width="8.7109375" style="1132" customWidth="1"/>
    <col min="12088" max="12088" width="13.42578125" style="1132" customWidth="1"/>
    <col min="12089" max="12089" width="8.85546875" style="1132" customWidth="1"/>
    <col min="12090" max="12090" width="9.140625" style="1132" customWidth="1"/>
    <col min="12091" max="12091" width="8.85546875" style="1132" customWidth="1"/>
    <col min="12092" max="12092" width="54.7109375" style="1132" customWidth="1"/>
    <col min="12093" max="12093" width="10.7109375" style="1132" customWidth="1"/>
    <col min="12094" max="12094" width="8.7109375" style="1132" customWidth="1"/>
    <col min="12095" max="12095" width="13" style="1132" customWidth="1"/>
    <col min="12096" max="12096" width="8.85546875" style="1132" customWidth="1"/>
    <col min="12097" max="12097" width="9.140625" style="1132" customWidth="1"/>
    <col min="12098" max="12098" width="8.85546875" style="1132" customWidth="1"/>
    <col min="12099" max="12099" width="54.7109375" style="1132" customWidth="1"/>
    <col min="12100" max="12100" width="10.85546875" style="1132" customWidth="1"/>
    <col min="12101" max="12101" width="8.7109375" style="1132" customWidth="1"/>
    <col min="12102" max="12102" width="13" style="1132" customWidth="1"/>
    <col min="12103" max="12103" width="8.85546875" style="1132" customWidth="1"/>
    <col min="12104" max="12104" width="9.85546875" style="1132" customWidth="1"/>
    <col min="12105" max="12105" width="8.85546875" style="1132" customWidth="1"/>
    <col min="12106" max="12291" width="9.140625" style="1132"/>
    <col min="12292" max="12292" width="63" style="1132" customWidth="1"/>
    <col min="12293" max="12295" width="17.140625" style="1132" customWidth="1"/>
    <col min="12296" max="12299" width="15" style="1132" customWidth="1"/>
    <col min="12300" max="12300" width="13.140625" style="1132" customWidth="1"/>
    <col min="12301" max="12301" width="8.7109375" style="1132" customWidth="1"/>
    <col min="12302" max="12302" width="12.85546875" style="1132" customWidth="1"/>
    <col min="12303" max="12303" width="8.85546875" style="1132" customWidth="1"/>
    <col min="12304" max="12304" width="9.85546875" style="1132" customWidth="1"/>
    <col min="12305" max="12305" width="8.85546875" style="1132" customWidth="1"/>
    <col min="12306" max="12306" width="54.7109375" style="1132" customWidth="1"/>
    <col min="12307" max="12307" width="10.85546875" style="1132" customWidth="1"/>
    <col min="12308" max="12308" width="8.7109375" style="1132" customWidth="1"/>
    <col min="12309" max="12309" width="12.140625" style="1132" customWidth="1"/>
    <col min="12310" max="12310" width="8.85546875" style="1132" customWidth="1"/>
    <col min="12311" max="12311" width="9.85546875" style="1132" customWidth="1"/>
    <col min="12312" max="12312" width="8.85546875" style="1132" customWidth="1"/>
    <col min="12313" max="12313" width="54.7109375" style="1132" customWidth="1"/>
    <col min="12314" max="12314" width="10.85546875" style="1132" customWidth="1"/>
    <col min="12315" max="12315" width="8.7109375" style="1132" customWidth="1"/>
    <col min="12316" max="12316" width="12.28515625" style="1132" customWidth="1"/>
    <col min="12317" max="12317" width="8.85546875" style="1132" customWidth="1"/>
    <col min="12318" max="12318" width="9.85546875" style="1132" customWidth="1"/>
    <col min="12319" max="12319" width="8.85546875" style="1132" customWidth="1"/>
    <col min="12320" max="12320" width="54.7109375" style="1132" customWidth="1"/>
    <col min="12321" max="12321" width="10.85546875" style="1132" customWidth="1"/>
    <col min="12322" max="12322" width="8.7109375" style="1132" customWidth="1"/>
    <col min="12323" max="12323" width="13.28515625" style="1132" customWidth="1"/>
    <col min="12324" max="12324" width="8.85546875" style="1132" customWidth="1"/>
    <col min="12325" max="12325" width="9.85546875" style="1132" customWidth="1"/>
    <col min="12326" max="12326" width="8.85546875" style="1132" customWidth="1"/>
    <col min="12327" max="12327" width="54.7109375" style="1132" customWidth="1"/>
    <col min="12328" max="12328" width="12.140625" style="1132" customWidth="1"/>
    <col min="12329" max="12329" width="8.7109375" style="1132" customWidth="1"/>
    <col min="12330" max="12330" width="11.28515625" style="1132" customWidth="1"/>
    <col min="12331" max="12331" width="8.85546875" style="1132" customWidth="1"/>
    <col min="12332" max="12332" width="9.140625" style="1132"/>
    <col min="12333" max="12333" width="8.85546875" style="1132" customWidth="1"/>
    <col min="12334" max="12334" width="54.7109375" style="1132" customWidth="1"/>
    <col min="12335" max="12335" width="13.7109375" style="1132" customWidth="1"/>
    <col min="12336" max="12336" width="8.7109375" style="1132" customWidth="1"/>
    <col min="12337" max="12337" width="14.7109375" style="1132" customWidth="1"/>
    <col min="12338" max="12338" width="8.85546875" style="1132" customWidth="1"/>
    <col min="12339" max="12339" width="9.85546875" style="1132" customWidth="1"/>
    <col min="12340" max="12340" width="8.85546875" style="1132" customWidth="1"/>
    <col min="12341" max="12341" width="54.7109375" style="1132" customWidth="1"/>
    <col min="12342" max="12342" width="12.42578125" style="1132" customWidth="1"/>
    <col min="12343" max="12343" width="8.7109375" style="1132" customWidth="1"/>
    <col min="12344" max="12344" width="13.42578125" style="1132" customWidth="1"/>
    <col min="12345" max="12345" width="8.85546875" style="1132" customWidth="1"/>
    <col min="12346" max="12346" width="9.140625" style="1132" customWidth="1"/>
    <col min="12347" max="12347" width="8.85546875" style="1132" customWidth="1"/>
    <col min="12348" max="12348" width="54.7109375" style="1132" customWidth="1"/>
    <col min="12349" max="12349" width="10.7109375" style="1132" customWidth="1"/>
    <col min="12350" max="12350" width="8.7109375" style="1132" customWidth="1"/>
    <col min="12351" max="12351" width="13" style="1132" customWidth="1"/>
    <col min="12352" max="12352" width="8.85546875" style="1132" customWidth="1"/>
    <col min="12353" max="12353" width="9.140625" style="1132" customWidth="1"/>
    <col min="12354" max="12354" width="8.85546875" style="1132" customWidth="1"/>
    <col min="12355" max="12355" width="54.7109375" style="1132" customWidth="1"/>
    <col min="12356" max="12356" width="10.85546875" style="1132" customWidth="1"/>
    <col min="12357" max="12357" width="8.7109375" style="1132" customWidth="1"/>
    <col min="12358" max="12358" width="13" style="1132" customWidth="1"/>
    <col min="12359" max="12359" width="8.85546875" style="1132" customWidth="1"/>
    <col min="12360" max="12360" width="9.85546875" style="1132" customWidth="1"/>
    <col min="12361" max="12361" width="8.85546875" style="1132" customWidth="1"/>
    <col min="12362" max="12547" width="9.140625" style="1132"/>
    <col min="12548" max="12548" width="63" style="1132" customWidth="1"/>
    <col min="12549" max="12551" width="17.140625" style="1132" customWidth="1"/>
    <col min="12552" max="12555" width="15" style="1132" customWidth="1"/>
    <col min="12556" max="12556" width="13.140625" style="1132" customWidth="1"/>
    <col min="12557" max="12557" width="8.7109375" style="1132" customWidth="1"/>
    <col min="12558" max="12558" width="12.85546875" style="1132" customWidth="1"/>
    <col min="12559" max="12559" width="8.85546875" style="1132" customWidth="1"/>
    <col min="12560" max="12560" width="9.85546875" style="1132" customWidth="1"/>
    <col min="12561" max="12561" width="8.85546875" style="1132" customWidth="1"/>
    <col min="12562" max="12562" width="54.7109375" style="1132" customWidth="1"/>
    <col min="12563" max="12563" width="10.85546875" style="1132" customWidth="1"/>
    <col min="12564" max="12564" width="8.7109375" style="1132" customWidth="1"/>
    <col min="12565" max="12565" width="12.140625" style="1132" customWidth="1"/>
    <col min="12566" max="12566" width="8.85546875" style="1132" customWidth="1"/>
    <col min="12567" max="12567" width="9.85546875" style="1132" customWidth="1"/>
    <col min="12568" max="12568" width="8.85546875" style="1132" customWidth="1"/>
    <col min="12569" max="12569" width="54.7109375" style="1132" customWidth="1"/>
    <col min="12570" max="12570" width="10.85546875" style="1132" customWidth="1"/>
    <col min="12571" max="12571" width="8.7109375" style="1132" customWidth="1"/>
    <col min="12572" max="12572" width="12.28515625" style="1132" customWidth="1"/>
    <col min="12573" max="12573" width="8.85546875" style="1132" customWidth="1"/>
    <col min="12574" max="12574" width="9.85546875" style="1132" customWidth="1"/>
    <col min="12575" max="12575" width="8.85546875" style="1132" customWidth="1"/>
    <col min="12576" max="12576" width="54.7109375" style="1132" customWidth="1"/>
    <col min="12577" max="12577" width="10.85546875" style="1132" customWidth="1"/>
    <col min="12578" max="12578" width="8.7109375" style="1132" customWidth="1"/>
    <col min="12579" max="12579" width="13.28515625" style="1132" customWidth="1"/>
    <col min="12580" max="12580" width="8.85546875" style="1132" customWidth="1"/>
    <col min="12581" max="12581" width="9.85546875" style="1132" customWidth="1"/>
    <col min="12582" max="12582" width="8.85546875" style="1132" customWidth="1"/>
    <col min="12583" max="12583" width="54.7109375" style="1132" customWidth="1"/>
    <col min="12584" max="12584" width="12.140625" style="1132" customWidth="1"/>
    <col min="12585" max="12585" width="8.7109375" style="1132" customWidth="1"/>
    <col min="12586" max="12586" width="11.28515625" style="1132" customWidth="1"/>
    <col min="12587" max="12587" width="8.85546875" style="1132" customWidth="1"/>
    <col min="12588" max="12588" width="9.140625" style="1132"/>
    <col min="12589" max="12589" width="8.85546875" style="1132" customWidth="1"/>
    <col min="12590" max="12590" width="54.7109375" style="1132" customWidth="1"/>
    <col min="12591" max="12591" width="13.7109375" style="1132" customWidth="1"/>
    <col min="12592" max="12592" width="8.7109375" style="1132" customWidth="1"/>
    <col min="12593" max="12593" width="14.7109375" style="1132" customWidth="1"/>
    <col min="12594" max="12594" width="8.85546875" style="1132" customWidth="1"/>
    <col min="12595" max="12595" width="9.85546875" style="1132" customWidth="1"/>
    <col min="12596" max="12596" width="8.85546875" style="1132" customWidth="1"/>
    <col min="12597" max="12597" width="54.7109375" style="1132" customWidth="1"/>
    <col min="12598" max="12598" width="12.42578125" style="1132" customWidth="1"/>
    <col min="12599" max="12599" width="8.7109375" style="1132" customWidth="1"/>
    <col min="12600" max="12600" width="13.42578125" style="1132" customWidth="1"/>
    <col min="12601" max="12601" width="8.85546875" style="1132" customWidth="1"/>
    <col min="12602" max="12602" width="9.140625" style="1132" customWidth="1"/>
    <col min="12603" max="12603" width="8.85546875" style="1132" customWidth="1"/>
    <col min="12604" max="12604" width="54.7109375" style="1132" customWidth="1"/>
    <col min="12605" max="12605" width="10.7109375" style="1132" customWidth="1"/>
    <col min="12606" max="12606" width="8.7109375" style="1132" customWidth="1"/>
    <col min="12607" max="12607" width="13" style="1132" customWidth="1"/>
    <col min="12608" max="12608" width="8.85546875" style="1132" customWidth="1"/>
    <col min="12609" max="12609" width="9.140625" style="1132" customWidth="1"/>
    <col min="12610" max="12610" width="8.85546875" style="1132" customWidth="1"/>
    <col min="12611" max="12611" width="54.7109375" style="1132" customWidth="1"/>
    <col min="12612" max="12612" width="10.85546875" style="1132" customWidth="1"/>
    <col min="12613" max="12613" width="8.7109375" style="1132" customWidth="1"/>
    <col min="12614" max="12614" width="13" style="1132" customWidth="1"/>
    <col min="12615" max="12615" width="8.85546875" style="1132" customWidth="1"/>
    <col min="12616" max="12616" width="9.85546875" style="1132" customWidth="1"/>
    <col min="12617" max="12617" width="8.85546875" style="1132" customWidth="1"/>
    <col min="12618" max="12803" width="9.140625" style="1132"/>
    <col min="12804" max="12804" width="63" style="1132" customWidth="1"/>
    <col min="12805" max="12807" width="17.140625" style="1132" customWidth="1"/>
    <col min="12808" max="12811" width="15" style="1132" customWidth="1"/>
    <col min="12812" max="12812" width="13.140625" style="1132" customWidth="1"/>
    <col min="12813" max="12813" width="8.7109375" style="1132" customWidth="1"/>
    <col min="12814" max="12814" width="12.85546875" style="1132" customWidth="1"/>
    <col min="12815" max="12815" width="8.85546875" style="1132" customWidth="1"/>
    <col min="12816" max="12816" width="9.85546875" style="1132" customWidth="1"/>
    <col min="12817" max="12817" width="8.85546875" style="1132" customWidth="1"/>
    <col min="12818" max="12818" width="54.7109375" style="1132" customWidth="1"/>
    <col min="12819" max="12819" width="10.85546875" style="1132" customWidth="1"/>
    <col min="12820" max="12820" width="8.7109375" style="1132" customWidth="1"/>
    <col min="12821" max="12821" width="12.140625" style="1132" customWidth="1"/>
    <col min="12822" max="12822" width="8.85546875" style="1132" customWidth="1"/>
    <col min="12823" max="12823" width="9.85546875" style="1132" customWidth="1"/>
    <col min="12824" max="12824" width="8.85546875" style="1132" customWidth="1"/>
    <col min="12825" max="12825" width="54.7109375" style="1132" customWidth="1"/>
    <col min="12826" max="12826" width="10.85546875" style="1132" customWidth="1"/>
    <col min="12827" max="12827" width="8.7109375" style="1132" customWidth="1"/>
    <col min="12828" max="12828" width="12.28515625" style="1132" customWidth="1"/>
    <col min="12829" max="12829" width="8.85546875" style="1132" customWidth="1"/>
    <col min="12830" max="12830" width="9.85546875" style="1132" customWidth="1"/>
    <col min="12831" max="12831" width="8.85546875" style="1132" customWidth="1"/>
    <col min="12832" max="12832" width="54.7109375" style="1132" customWidth="1"/>
    <col min="12833" max="12833" width="10.85546875" style="1132" customWidth="1"/>
    <col min="12834" max="12834" width="8.7109375" style="1132" customWidth="1"/>
    <col min="12835" max="12835" width="13.28515625" style="1132" customWidth="1"/>
    <col min="12836" max="12836" width="8.85546875" style="1132" customWidth="1"/>
    <col min="12837" max="12837" width="9.85546875" style="1132" customWidth="1"/>
    <col min="12838" max="12838" width="8.85546875" style="1132" customWidth="1"/>
    <col min="12839" max="12839" width="54.7109375" style="1132" customWidth="1"/>
    <col min="12840" max="12840" width="12.140625" style="1132" customWidth="1"/>
    <col min="12841" max="12841" width="8.7109375" style="1132" customWidth="1"/>
    <col min="12842" max="12842" width="11.28515625" style="1132" customWidth="1"/>
    <col min="12843" max="12843" width="8.85546875" style="1132" customWidth="1"/>
    <col min="12844" max="12844" width="9.140625" style="1132"/>
    <col min="12845" max="12845" width="8.85546875" style="1132" customWidth="1"/>
    <col min="12846" max="12846" width="54.7109375" style="1132" customWidth="1"/>
    <col min="12847" max="12847" width="13.7109375" style="1132" customWidth="1"/>
    <col min="12848" max="12848" width="8.7109375" style="1132" customWidth="1"/>
    <col min="12849" max="12849" width="14.7109375" style="1132" customWidth="1"/>
    <col min="12850" max="12850" width="8.85546875" style="1132" customWidth="1"/>
    <col min="12851" max="12851" width="9.85546875" style="1132" customWidth="1"/>
    <col min="12852" max="12852" width="8.85546875" style="1132" customWidth="1"/>
    <col min="12853" max="12853" width="54.7109375" style="1132" customWidth="1"/>
    <col min="12854" max="12854" width="12.42578125" style="1132" customWidth="1"/>
    <col min="12855" max="12855" width="8.7109375" style="1132" customWidth="1"/>
    <col min="12856" max="12856" width="13.42578125" style="1132" customWidth="1"/>
    <col min="12857" max="12857" width="8.85546875" style="1132" customWidth="1"/>
    <col min="12858" max="12858" width="9.140625" style="1132" customWidth="1"/>
    <col min="12859" max="12859" width="8.85546875" style="1132" customWidth="1"/>
    <col min="12860" max="12860" width="54.7109375" style="1132" customWidth="1"/>
    <col min="12861" max="12861" width="10.7109375" style="1132" customWidth="1"/>
    <col min="12862" max="12862" width="8.7109375" style="1132" customWidth="1"/>
    <col min="12863" max="12863" width="13" style="1132" customWidth="1"/>
    <col min="12864" max="12864" width="8.85546875" style="1132" customWidth="1"/>
    <col min="12865" max="12865" width="9.140625" style="1132" customWidth="1"/>
    <col min="12866" max="12866" width="8.85546875" style="1132" customWidth="1"/>
    <col min="12867" max="12867" width="54.7109375" style="1132" customWidth="1"/>
    <col min="12868" max="12868" width="10.85546875" style="1132" customWidth="1"/>
    <col min="12869" max="12869" width="8.7109375" style="1132" customWidth="1"/>
    <col min="12870" max="12870" width="13" style="1132" customWidth="1"/>
    <col min="12871" max="12871" width="8.85546875" style="1132" customWidth="1"/>
    <col min="12872" max="12872" width="9.85546875" style="1132" customWidth="1"/>
    <col min="12873" max="12873" width="8.85546875" style="1132" customWidth="1"/>
    <col min="12874" max="13059" width="9.140625" style="1132"/>
    <col min="13060" max="13060" width="63" style="1132" customWidth="1"/>
    <col min="13061" max="13063" width="17.140625" style="1132" customWidth="1"/>
    <col min="13064" max="13067" width="15" style="1132" customWidth="1"/>
    <col min="13068" max="13068" width="13.140625" style="1132" customWidth="1"/>
    <col min="13069" max="13069" width="8.7109375" style="1132" customWidth="1"/>
    <col min="13070" max="13070" width="12.85546875" style="1132" customWidth="1"/>
    <col min="13071" max="13071" width="8.85546875" style="1132" customWidth="1"/>
    <col min="13072" max="13072" width="9.85546875" style="1132" customWidth="1"/>
    <col min="13073" max="13073" width="8.85546875" style="1132" customWidth="1"/>
    <col min="13074" max="13074" width="54.7109375" style="1132" customWidth="1"/>
    <col min="13075" max="13075" width="10.85546875" style="1132" customWidth="1"/>
    <col min="13076" max="13076" width="8.7109375" style="1132" customWidth="1"/>
    <col min="13077" max="13077" width="12.140625" style="1132" customWidth="1"/>
    <col min="13078" max="13078" width="8.85546875" style="1132" customWidth="1"/>
    <col min="13079" max="13079" width="9.85546875" style="1132" customWidth="1"/>
    <col min="13080" max="13080" width="8.85546875" style="1132" customWidth="1"/>
    <col min="13081" max="13081" width="54.7109375" style="1132" customWidth="1"/>
    <col min="13082" max="13082" width="10.85546875" style="1132" customWidth="1"/>
    <col min="13083" max="13083" width="8.7109375" style="1132" customWidth="1"/>
    <col min="13084" max="13084" width="12.28515625" style="1132" customWidth="1"/>
    <col min="13085" max="13085" width="8.85546875" style="1132" customWidth="1"/>
    <col min="13086" max="13086" width="9.85546875" style="1132" customWidth="1"/>
    <col min="13087" max="13087" width="8.85546875" style="1132" customWidth="1"/>
    <col min="13088" max="13088" width="54.7109375" style="1132" customWidth="1"/>
    <col min="13089" max="13089" width="10.85546875" style="1132" customWidth="1"/>
    <col min="13090" max="13090" width="8.7109375" style="1132" customWidth="1"/>
    <col min="13091" max="13091" width="13.28515625" style="1132" customWidth="1"/>
    <col min="13092" max="13092" width="8.85546875" style="1132" customWidth="1"/>
    <col min="13093" max="13093" width="9.85546875" style="1132" customWidth="1"/>
    <col min="13094" max="13094" width="8.85546875" style="1132" customWidth="1"/>
    <col min="13095" max="13095" width="54.7109375" style="1132" customWidth="1"/>
    <col min="13096" max="13096" width="12.140625" style="1132" customWidth="1"/>
    <col min="13097" max="13097" width="8.7109375" style="1132" customWidth="1"/>
    <col min="13098" max="13098" width="11.28515625" style="1132" customWidth="1"/>
    <col min="13099" max="13099" width="8.85546875" style="1132" customWidth="1"/>
    <col min="13100" max="13100" width="9.140625" style="1132"/>
    <col min="13101" max="13101" width="8.85546875" style="1132" customWidth="1"/>
    <col min="13102" max="13102" width="54.7109375" style="1132" customWidth="1"/>
    <col min="13103" max="13103" width="13.7109375" style="1132" customWidth="1"/>
    <col min="13104" max="13104" width="8.7109375" style="1132" customWidth="1"/>
    <col min="13105" max="13105" width="14.7109375" style="1132" customWidth="1"/>
    <col min="13106" max="13106" width="8.85546875" style="1132" customWidth="1"/>
    <col min="13107" max="13107" width="9.85546875" style="1132" customWidth="1"/>
    <col min="13108" max="13108" width="8.85546875" style="1132" customWidth="1"/>
    <col min="13109" max="13109" width="54.7109375" style="1132" customWidth="1"/>
    <col min="13110" max="13110" width="12.42578125" style="1132" customWidth="1"/>
    <col min="13111" max="13111" width="8.7109375" style="1132" customWidth="1"/>
    <col min="13112" max="13112" width="13.42578125" style="1132" customWidth="1"/>
    <col min="13113" max="13113" width="8.85546875" style="1132" customWidth="1"/>
    <col min="13114" max="13114" width="9.140625" style="1132" customWidth="1"/>
    <col min="13115" max="13115" width="8.85546875" style="1132" customWidth="1"/>
    <col min="13116" max="13116" width="54.7109375" style="1132" customWidth="1"/>
    <col min="13117" max="13117" width="10.7109375" style="1132" customWidth="1"/>
    <col min="13118" max="13118" width="8.7109375" style="1132" customWidth="1"/>
    <col min="13119" max="13119" width="13" style="1132" customWidth="1"/>
    <col min="13120" max="13120" width="8.85546875" style="1132" customWidth="1"/>
    <col min="13121" max="13121" width="9.140625" style="1132" customWidth="1"/>
    <col min="13122" max="13122" width="8.85546875" style="1132" customWidth="1"/>
    <col min="13123" max="13123" width="54.7109375" style="1132" customWidth="1"/>
    <col min="13124" max="13124" width="10.85546875" style="1132" customWidth="1"/>
    <col min="13125" max="13125" width="8.7109375" style="1132" customWidth="1"/>
    <col min="13126" max="13126" width="13" style="1132" customWidth="1"/>
    <col min="13127" max="13127" width="8.85546875" style="1132" customWidth="1"/>
    <col min="13128" max="13128" width="9.85546875" style="1132" customWidth="1"/>
    <col min="13129" max="13129" width="8.85546875" style="1132" customWidth="1"/>
    <col min="13130" max="13315" width="9.140625" style="1132"/>
    <col min="13316" max="13316" width="63" style="1132" customWidth="1"/>
    <col min="13317" max="13319" width="17.140625" style="1132" customWidth="1"/>
    <col min="13320" max="13323" width="15" style="1132" customWidth="1"/>
    <col min="13324" max="13324" width="13.140625" style="1132" customWidth="1"/>
    <col min="13325" max="13325" width="8.7109375" style="1132" customWidth="1"/>
    <col min="13326" max="13326" width="12.85546875" style="1132" customWidth="1"/>
    <col min="13327" max="13327" width="8.85546875" style="1132" customWidth="1"/>
    <col min="13328" max="13328" width="9.85546875" style="1132" customWidth="1"/>
    <col min="13329" max="13329" width="8.85546875" style="1132" customWidth="1"/>
    <col min="13330" max="13330" width="54.7109375" style="1132" customWidth="1"/>
    <col min="13331" max="13331" width="10.85546875" style="1132" customWidth="1"/>
    <col min="13332" max="13332" width="8.7109375" style="1132" customWidth="1"/>
    <col min="13333" max="13333" width="12.140625" style="1132" customWidth="1"/>
    <col min="13334" max="13334" width="8.85546875" style="1132" customWidth="1"/>
    <col min="13335" max="13335" width="9.85546875" style="1132" customWidth="1"/>
    <col min="13336" max="13336" width="8.85546875" style="1132" customWidth="1"/>
    <col min="13337" max="13337" width="54.7109375" style="1132" customWidth="1"/>
    <col min="13338" max="13338" width="10.85546875" style="1132" customWidth="1"/>
    <col min="13339" max="13339" width="8.7109375" style="1132" customWidth="1"/>
    <col min="13340" max="13340" width="12.28515625" style="1132" customWidth="1"/>
    <col min="13341" max="13341" width="8.85546875" style="1132" customWidth="1"/>
    <col min="13342" max="13342" width="9.85546875" style="1132" customWidth="1"/>
    <col min="13343" max="13343" width="8.85546875" style="1132" customWidth="1"/>
    <col min="13344" max="13344" width="54.7109375" style="1132" customWidth="1"/>
    <col min="13345" max="13345" width="10.85546875" style="1132" customWidth="1"/>
    <col min="13346" max="13346" width="8.7109375" style="1132" customWidth="1"/>
    <col min="13347" max="13347" width="13.28515625" style="1132" customWidth="1"/>
    <col min="13348" max="13348" width="8.85546875" style="1132" customWidth="1"/>
    <col min="13349" max="13349" width="9.85546875" style="1132" customWidth="1"/>
    <col min="13350" max="13350" width="8.85546875" style="1132" customWidth="1"/>
    <col min="13351" max="13351" width="54.7109375" style="1132" customWidth="1"/>
    <col min="13352" max="13352" width="12.140625" style="1132" customWidth="1"/>
    <col min="13353" max="13353" width="8.7109375" style="1132" customWidth="1"/>
    <col min="13354" max="13354" width="11.28515625" style="1132" customWidth="1"/>
    <col min="13355" max="13355" width="8.85546875" style="1132" customWidth="1"/>
    <col min="13356" max="13356" width="9.140625" style="1132"/>
    <col min="13357" max="13357" width="8.85546875" style="1132" customWidth="1"/>
    <col min="13358" max="13358" width="54.7109375" style="1132" customWidth="1"/>
    <col min="13359" max="13359" width="13.7109375" style="1132" customWidth="1"/>
    <col min="13360" max="13360" width="8.7109375" style="1132" customWidth="1"/>
    <col min="13361" max="13361" width="14.7109375" style="1132" customWidth="1"/>
    <col min="13362" max="13362" width="8.85546875" style="1132" customWidth="1"/>
    <col min="13363" max="13363" width="9.85546875" style="1132" customWidth="1"/>
    <col min="13364" max="13364" width="8.85546875" style="1132" customWidth="1"/>
    <col min="13365" max="13365" width="54.7109375" style="1132" customWidth="1"/>
    <col min="13366" max="13366" width="12.42578125" style="1132" customWidth="1"/>
    <col min="13367" max="13367" width="8.7109375" style="1132" customWidth="1"/>
    <col min="13368" max="13368" width="13.42578125" style="1132" customWidth="1"/>
    <col min="13369" max="13369" width="8.85546875" style="1132" customWidth="1"/>
    <col min="13370" max="13370" width="9.140625" style="1132" customWidth="1"/>
    <col min="13371" max="13371" width="8.85546875" style="1132" customWidth="1"/>
    <col min="13372" max="13372" width="54.7109375" style="1132" customWidth="1"/>
    <col min="13373" max="13373" width="10.7109375" style="1132" customWidth="1"/>
    <col min="13374" max="13374" width="8.7109375" style="1132" customWidth="1"/>
    <col min="13375" max="13375" width="13" style="1132" customWidth="1"/>
    <col min="13376" max="13376" width="8.85546875" style="1132" customWidth="1"/>
    <col min="13377" max="13377" width="9.140625" style="1132" customWidth="1"/>
    <col min="13378" max="13378" width="8.85546875" style="1132" customWidth="1"/>
    <col min="13379" max="13379" width="54.7109375" style="1132" customWidth="1"/>
    <col min="13380" max="13380" width="10.85546875" style="1132" customWidth="1"/>
    <col min="13381" max="13381" width="8.7109375" style="1132" customWidth="1"/>
    <col min="13382" max="13382" width="13" style="1132" customWidth="1"/>
    <col min="13383" max="13383" width="8.85546875" style="1132" customWidth="1"/>
    <col min="13384" max="13384" width="9.85546875" style="1132" customWidth="1"/>
    <col min="13385" max="13385" width="8.85546875" style="1132" customWidth="1"/>
    <col min="13386" max="13571" width="9.140625" style="1132"/>
    <col min="13572" max="13572" width="63" style="1132" customWidth="1"/>
    <col min="13573" max="13575" width="17.140625" style="1132" customWidth="1"/>
    <col min="13576" max="13579" width="15" style="1132" customWidth="1"/>
    <col min="13580" max="13580" width="13.140625" style="1132" customWidth="1"/>
    <col min="13581" max="13581" width="8.7109375" style="1132" customWidth="1"/>
    <col min="13582" max="13582" width="12.85546875" style="1132" customWidth="1"/>
    <col min="13583" max="13583" width="8.85546875" style="1132" customWidth="1"/>
    <col min="13584" max="13584" width="9.85546875" style="1132" customWidth="1"/>
    <col min="13585" max="13585" width="8.85546875" style="1132" customWidth="1"/>
    <col min="13586" max="13586" width="54.7109375" style="1132" customWidth="1"/>
    <col min="13587" max="13587" width="10.85546875" style="1132" customWidth="1"/>
    <col min="13588" max="13588" width="8.7109375" style="1132" customWidth="1"/>
    <col min="13589" max="13589" width="12.140625" style="1132" customWidth="1"/>
    <col min="13590" max="13590" width="8.85546875" style="1132" customWidth="1"/>
    <col min="13591" max="13591" width="9.85546875" style="1132" customWidth="1"/>
    <col min="13592" max="13592" width="8.85546875" style="1132" customWidth="1"/>
    <col min="13593" max="13593" width="54.7109375" style="1132" customWidth="1"/>
    <col min="13594" max="13594" width="10.85546875" style="1132" customWidth="1"/>
    <col min="13595" max="13595" width="8.7109375" style="1132" customWidth="1"/>
    <col min="13596" max="13596" width="12.28515625" style="1132" customWidth="1"/>
    <col min="13597" max="13597" width="8.85546875" style="1132" customWidth="1"/>
    <col min="13598" max="13598" width="9.85546875" style="1132" customWidth="1"/>
    <col min="13599" max="13599" width="8.85546875" style="1132" customWidth="1"/>
    <col min="13600" max="13600" width="54.7109375" style="1132" customWidth="1"/>
    <col min="13601" max="13601" width="10.85546875" style="1132" customWidth="1"/>
    <col min="13602" max="13602" width="8.7109375" style="1132" customWidth="1"/>
    <col min="13603" max="13603" width="13.28515625" style="1132" customWidth="1"/>
    <col min="13604" max="13604" width="8.85546875" style="1132" customWidth="1"/>
    <col min="13605" max="13605" width="9.85546875" style="1132" customWidth="1"/>
    <col min="13606" max="13606" width="8.85546875" style="1132" customWidth="1"/>
    <col min="13607" max="13607" width="54.7109375" style="1132" customWidth="1"/>
    <col min="13608" max="13608" width="12.140625" style="1132" customWidth="1"/>
    <col min="13609" max="13609" width="8.7109375" style="1132" customWidth="1"/>
    <col min="13610" max="13610" width="11.28515625" style="1132" customWidth="1"/>
    <col min="13611" max="13611" width="8.85546875" style="1132" customWidth="1"/>
    <col min="13612" max="13612" width="9.140625" style="1132"/>
    <col min="13613" max="13613" width="8.85546875" style="1132" customWidth="1"/>
    <col min="13614" max="13614" width="54.7109375" style="1132" customWidth="1"/>
    <col min="13615" max="13615" width="13.7109375" style="1132" customWidth="1"/>
    <col min="13616" max="13616" width="8.7109375" style="1132" customWidth="1"/>
    <col min="13617" max="13617" width="14.7109375" style="1132" customWidth="1"/>
    <col min="13618" max="13618" width="8.85546875" style="1132" customWidth="1"/>
    <col min="13619" max="13619" width="9.85546875" style="1132" customWidth="1"/>
    <col min="13620" max="13620" width="8.85546875" style="1132" customWidth="1"/>
    <col min="13621" max="13621" width="54.7109375" style="1132" customWidth="1"/>
    <col min="13622" max="13622" width="12.42578125" style="1132" customWidth="1"/>
    <col min="13623" max="13623" width="8.7109375" style="1132" customWidth="1"/>
    <col min="13624" max="13624" width="13.42578125" style="1132" customWidth="1"/>
    <col min="13625" max="13625" width="8.85546875" style="1132" customWidth="1"/>
    <col min="13626" max="13626" width="9.140625" style="1132" customWidth="1"/>
    <col min="13627" max="13627" width="8.85546875" style="1132" customWidth="1"/>
    <col min="13628" max="13628" width="54.7109375" style="1132" customWidth="1"/>
    <col min="13629" max="13629" width="10.7109375" style="1132" customWidth="1"/>
    <col min="13630" max="13630" width="8.7109375" style="1132" customWidth="1"/>
    <col min="13631" max="13631" width="13" style="1132" customWidth="1"/>
    <col min="13632" max="13632" width="8.85546875" style="1132" customWidth="1"/>
    <col min="13633" max="13633" width="9.140625" style="1132" customWidth="1"/>
    <col min="13634" max="13634" width="8.85546875" style="1132" customWidth="1"/>
    <col min="13635" max="13635" width="54.7109375" style="1132" customWidth="1"/>
    <col min="13636" max="13636" width="10.85546875" style="1132" customWidth="1"/>
    <col min="13637" max="13637" width="8.7109375" style="1132" customWidth="1"/>
    <col min="13638" max="13638" width="13" style="1132" customWidth="1"/>
    <col min="13639" max="13639" width="8.85546875" style="1132" customWidth="1"/>
    <col min="13640" max="13640" width="9.85546875" style="1132" customWidth="1"/>
    <col min="13641" max="13641" width="8.85546875" style="1132" customWidth="1"/>
    <col min="13642" max="13827" width="9.140625" style="1132"/>
    <col min="13828" max="13828" width="63" style="1132" customWidth="1"/>
    <col min="13829" max="13831" width="17.140625" style="1132" customWidth="1"/>
    <col min="13832" max="13835" width="15" style="1132" customWidth="1"/>
    <col min="13836" max="13836" width="13.140625" style="1132" customWidth="1"/>
    <col min="13837" max="13837" width="8.7109375" style="1132" customWidth="1"/>
    <col min="13838" max="13838" width="12.85546875" style="1132" customWidth="1"/>
    <col min="13839" max="13839" width="8.85546875" style="1132" customWidth="1"/>
    <col min="13840" max="13840" width="9.85546875" style="1132" customWidth="1"/>
    <col min="13841" max="13841" width="8.85546875" style="1132" customWidth="1"/>
    <col min="13842" max="13842" width="54.7109375" style="1132" customWidth="1"/>
    <col min="13843" max="13843" width="10.85546875" style="1132" customWidth="1"/>
    <col min="13844" max="13844" width="8.7109375" style="1132" customWidth="1"/>
    <col min="13845" max="13845" width="12.140625" style="1132" customWidth="1"/>
    <col min="13846" max="13846" width="8.85546875" style="1132" customWidth="1"/>
    <col min="13847" max="13847" width="9.85546875" style="1132" customWidth="1"/>
    <col min="13848" max="13848" width="8.85546875" style="1132" customWidth="1"/>
    <col min="13849" max="13849" width="54.7109375" style="1132" customWidth="1"/>
    <col min="13850" max="13850" width="10.85546875" style="1132" customWidth="1"/>
    <col min="13851" max="13851" width="8.7109375" style="1132" customWidth="1"/>
    <col min="13852" max="13852" width="12.28515625" style="1132" customWidth="1"/>
    <col min="13853" max="13853" width="8.85546875" style="1132" customWidth="1"/>
    <col min="13854" max="13854" width="9.85546875" style="1132" customWidth="1"/>
    <col min="13855" max="13855" width="8.85546875" style="1132" customWidth="1"/>
    <col min="13856" max="13856" width="54.7109375" style="1132" customWidth="1"/>
    <col min="13857" max="13857" width="10.85546875" style="1132" customWidth="1"/>
    <col min="13858" max="13858" width="8.7109375" style="1132" customWidth="1"/>
    <col min="13859" max="13859" width="13.28515625" style="1132" customWidth="1"/>
    <col min="13860" max="13860" width="8.85546875" style="1132" customWidth="1"/>
    <col min="13861" max="13861" width="9.85546875" style="1132" customWidth="1"/>
    <col min="13862" max="13862" width="8.85546875" style="1132" customWidth="1"/>
    <col min="13863" max="13863" width="54.7109375" style="1132" customWidth="1"/>
    <col min="13864" max="13864" width="12.140625" style="1132" customWidth="1"/>
    <col min="13865" max="13865" width="8.7109375" style="1132" customWidth="1"/>
    <col min="13866" max="13866" width="11.28515625" style="1132" customWidth="1"/>
    <col min="13867" max="13867" width="8.85546875" style="1132" customWidth="1"/>
    <col min="13868" max="13868" width="9.140625" style="1132"/>
    <col min="13869" max="13869" width="8.85546875" style="1132" customWidth="1"/>
    <col min="13870" max="13870" width="54.7109375" style="1132" customWidth="1"/>
    <col min="13871" max="13871" width="13.7109375" style="1132" customWidth="1"/>
    <col min="13872" max="13872" width="8.7109375" style="1132" customWidth="1"/>
    <col min="13873" max="13873" width="14.7109375" style="1132" customWidth="1"/>
    <col min="13874" max="13874" width="8.85546875" style="1132" customWidth="1"/>
    <col min="13875" max="13875" width="9.85546875" style="1132" customWidth="1"/>
    <col min="13876" max="13876" width="8.85546875" style="1132" customWidth="1"/>
    <col min="13877" max="13877" width="54.7109375" style="1132" customWidth="1"/>
    <col min="13878" max="13878" width="12.42578125" style="1132" customWidth="1"/>
    <col min="13879" max="13879" width="8.7109375" style="1132" customWidth="1"/>
    <col min="13880" max="13880" width="13.42578125" style="1132" customWidth="1"/>
    <col min="13881" max="13881" width="8.85546875" style="1132" customWidth="1"/>
    <col min="13882" max="13882" width="9.140625" style="1132" customWidth="1"/>
    <col min="13883" max="13883" width="8.85546875" style="1132" customWidth="1"/>
    <col min="13884" max="13884" width="54.7109375" style="1132" customWidth="1"/>
    <col min="13885" max="13885" width="10.7109375" style="1132" customWidth="1"/>
    <col min="13886" max="13886" width="8.7109375" style="1132" customWidth="1"/>
    <col min="13887" max="13887" width="13" style="1132" customWidth="1"/>
    <col min="13888" max="13888" width="8.85546875" style="1132" customWidth="1"/>
    <col min="13889" max="13889" width="9.140625" style="1132" customWidth="1"/>
    <col min="13890" max="13890" width="8.85546875" style="1132" customWidth="1"/>
    <col min="13891" max="13891" width="54.7109375" style="1132" customWidth="1"/>
    <col min="13892" max="13892" width="10.85546875" style="1132" customWidth="1"/>
    <col min="13893" max="13893" width="8.7109375" style="1132" customWidth="1"/>
    <col min="13894" max="13894" width="13" style="1132" customWidth="1"/>
    <col min="13895" max="13895" width="8.85546875" style="1132" customWidth="1"/>
    <col min="13896" max="13896" width="9.85546875" style="1132" customWidth="1"/>
    <col min="13897" max="13897" width="8.85546875" style="1132" customWidth="1"/>
    <col min="13898" max="14083" width="9.140625" style="1132"/>
    <col min="14084" max="14084" width="63" style="1132" customWidth="1"/>
    <col min="14085" max="14087" width="17.140625" style="1132" customWidth="1"/>
    <col min="14088" max="14091" width="15" style="1132" customWidth="1"/>
    <col min="14092" max="14092" width="13.140625" style="1132" customWidth="1"/>
    <col min="14093" max="14093" width="8.7109375" style="1132" customWidth="1"/>
    <col min="14094" max="14094" width="12.85546875" style="1132" customWidth="1"/>
    <col min="14095" max="14095" width="8.85546875" style="1132" customWidth="1"/>
    <col min="14096" max="14096" width="9.85546875" style="1132" customWidth="1"/>
    <col min="14097" max="14097" width="8.85546875" style="1132" customWidth="1"/>
    <col min="14098" max="14098" width="54.7109375" style="1132" customWidth="1"/>
    <col min="14099" max="14099" width="10.85546875" style="1132" customWidth="1"/>
    <col min="14100" max="14100" width="8.7109375" style="1132" customWidth="1"/>
    <col min="14101" max="14101" width="12.140625" style="1132" customWidth="1"/>
    <col min="14102" max="14102" width="8.85546875" style="1132" customWidth="1"/>
    <col min="14103" max="14103" width="9.85546875" style="1132" customWidth="1"/>
    <col min="14104" max="14104" width="8.85546875" style="1132" customWidth="1"/>
    <col min="14105" max="14105" width="54.7109375" style="1132" customWidth="1"/>
    <col min="14106" max="14106" width="10.85546875" style="1132" customWidth="1"/>
    <col min="14107" max="14107" width="8.7109375" style="1132" customWidth="1"/>
    <col min="14108" max="14108" width="12.28515625" style="1132" customWidth="1"/>
    <col min="14109" max="14109" width="8.85546875" style="1132" customWidth="1"/>
    <col min="14110" max="14110" width="9.85546875" style="1132" customWidth="1"/>
    <col min="14111" max="14111" width="8.85546875" style="1132" customWidth="1"/>
    <col min="14112" max="14112" width="54.7109375" style="1132" customWidth="1"/>
    <col min="14113" max="14113" width="10.85546875" style="1132" customWidth="1"/>
    <col min="14114" max="14114" width="8.7109375" style="1132" customWidth="1"/>
    <col min="14115" max="14115" width="13.28515625" style="1132" customWidth="1"/>
    <col min="14116" max="14116" width="8.85546875" style="1132" customWidth="1"/>
    <col min="14117" max="14117" width="9.85546875" style="1132" customWidth="1"/>
    <col min="14118" max="14118" width="8.85546875" style="1132" customWidth="1"/>
    <col min="14119" max="14119" width="54.7109375" style="1132" customWidth="1"/>
    <col min="14120" max="14120" width="12.140625" style="1132" customWidth="1"/>
    <col min="14121" max="14121" width="8.7109375" style="1132" customWidth="1"/>
    <col min="14122" max="14122" width="11.28515625" style="1132" customWidth="1"/>
    <col min="14123" max="14123" width="8.85546875" style="1132" customWidth="1"/>
    <col min="14124" max="14124" width="9.140625" style="1132"/>
    <col min="14125" max="14125" width="8.85546875" style="1132" customWidth="1"/>
    <col min="14126" max="14126" width="54.7109375" style="1132" customWidth="1"/>
    <col min="14127" max="14127" width="13.7109375" style="1132" customWidth="1"/>
    <col min="14128" max="14128" width="8.7109375" style="1132" customWidth="1"/>
    <col min="14129" max="14129" width="14.7109375" style="1132" customWidth="1"/>
    <col min="14130" max="14130" width="8.85546875" style="1132" customWidth="1"/>
    <col min="14131" max="14131" width="9.85546875" style="1132" customWidth="1"/>
    <col min="14132" max="14132" width="8.85546875" style="1132" customWidth="1"/>
    <col min="14133" max="14133" width="54.7109375" style="1132" customWidth="1"/>
    <col min="14134" max="14134" width="12.42578125" style="1132" customWidth="1"/>
    <col min="14135" max="14135" width="8.7109375" style="1132" customWidth="1"/>
    <col min="14136" max="14136" width="13.42578125" style="1132" customWidth="1"/>
    <col min="14137" max="14137" width="8.85546875" style="1132" customWidth="1"/>
    <col min="14138" max="14138" width="9.140625" style="1132" customWidth="1"/>
    <col min="14139" max="14139" width="8.85546875" style="1132" customWidth="1"/>
    <col min="14140" max="14140" width="54.7109375" style="1132" customWidth="1"/>
    <col min="14141" max="14141" width="10.7109375" style="1132" customWidth="1"/>
    <col min="14142" max="14142" width="8.7109375" style="1132" customWidth="1"/>
    <col min="14143" max="14143" width="13" style="1132" customWidth="1"/>
    <col min="14144" max="14144" width="8.85546875" style="1132" customWidth="1"/>
    <col min="14145" max="14145" width="9.140625" style="1132" customWidth="1"/>
    <col min="14146" max="14146" width="8.85546875" style="1132" customWidth="1"/>
    <col min="14147" max="14147" width="54.7109375" style="1132" customWidth="1"/>
    <col min="14148" max="14148" width="10.85546875" style="1132" customWidth="1"/>
    <col min="14149" max="14149" width="8.7109375" style="1132" customWidth="1"/>
    <col min="14150" max="14150" width="13" style="1132" customWidth="1"/>
    <col min="14151" max="14151" width="8.85546875" style="1132" customWidth="1"/>
    <col min="14152" max="14152" width="9.85546875" style="1132" customWidth="1"/>
    <col min="14153" max="14153" width="8.85546875" style="1132" customWidth="1"/>
    <col min="14154" max="14339" width="9.140625" style="1132"/>
    <col min="14340" max="14340" width="63" style="1132" customWidth="1"/>
    <col min="14341" max="14343" width="17.140625" style="1132" customWidth="1"/>
    <col min="14344" max="14347" width="15" style="1132" customWidth="1"/>
    <col min="14348" max="14348" width="13.140625" style="1132" customWidth="1"/>
    <col min="14349" max="14349" width="8.7109375" style="1132" customWidth="1"/>
    <col min="14350" max="14350" width="12.85546875" style="1132" customWidth="1"/>
    <col min="14351" max="14351" width="8.85546875" style="1132" customWidth="1"/>
    <col min="14352" max="14352" width="9.85546875" style="1132" customWidth="1"/>
    <col min="14353" max="14353" width="8.85546875" style="1132" customWidth="1"/>
    <col min="14354" max="14354" width="54.7109375" style="1132" customWidth="1"/>
    <col min="14355" max="14355" width="10.85546875" style="1132" customWidth="1"/>
    <col min="14356" max="14356" width="8.7109375" style="1132" customWidth="1"/>
    <col min="14357" max="14357" width="12.140625" style="1132" customWidth="1"/>
    <col min="14358" max="14358" width="8.85546875" style="1132" customWidth="1"/>
    <col min="14359" max="14359" width="9.85546875" style="1132" customWidth="1"/>
    <col min="14360" max="14360" width="8.85546875" style="1132" customWidth="1"/>
    <col min="14361" max="14361" width="54.7109375" style="1132" customWidth="1"/>
    <col min="14362" max="14362" width="10.85546875" style="1132" customWidth="1"/>
    <col min="14363" max="14363" width="8.7109375" style="1132" customWidth="1"/>
    <col min="14364" max="14364" width="12.28515625" style="1132" customWidth="1"/>
    <col min="14365" max="14365" width="8.85546875" style="1132" customWidth="1"/>
    <col min="14366" max="14366" width="9.85546875" style="1132" customWidth="1"/>
    <col min="14367" max="14367" width="8.85546875" style="1132" customWidth="1"/>
    <col min="14368" max="14368" width="54.7109375" style="1132" customWidth="1"/>
    <col min="14369" max="14369" width="10.85546875" style="1132" customWidth="1"/>
    <col min="14370" max="14370" width="8.7109375" style="1132" customWidth="1"/>
    <col min="14371" max="14371" width="13.28515625" style="1132" customWidth="1"/>
    <col min="14372" max="14372" width="8.85546875" style="1132" customWidth="1"/>
    <col min="14373" max="14373" width="9.85546875" style="1132" customWidth="1"/>
    <col min="14374" max="14374" width="8.85546875" style="1132" customWidth="1"/>
    <col min="14375" max="14375" width="54.7109375" style="1132" customWidth="1"/>
    <col min="14376" max="14376" width="12.140625" style="1132" customWidth="1"/>
    <col min="14377" max="14377" width="8.7109375" style="1132" customWidth="1"/>
    <col min="14378" max="14378" width="11.28515625" style="1132" customWidth="1"/>
    <col min="14379" max="14379" width="8.85546875" style="1132" customWidth="1"/>
    <col min="14380" max="14380" width="9.140625" style="1132"/>
    <col min="14381" max="14381" width="8.85546875" style="1132" customWidth="1"/>
    <col min="14382" max="14382" width="54.7109375" style="1132" customWidth="1"/>
    <col min="14383" max="14383" width="13.7109375" style="1132" customWidth="1"/>
    <col min="14384" max="14384" width="8.7109375" style="1132" customWidth="1"/>
    <col min="14385" max="14385" width="14.7109375" style="1132" customWidth="1"/>
    <col min="14386" max="14386" width="8.85546875" style="1132" customWidth="1"/>
    <col min="14387" max="14387" width="9.85546875" style="1132" customWidth="1"/>
    <col min="14388" max="14388" width="8.85546875" style="1132" customWidth="1"/>
    <col min="14389" max="14389" width="54.7109375" style="1132" customWidth="1"/>
    <col min="14390" max="14390" width="12.42578125" style="1132" customWidth="1"/>
    <col min="14391" max="14391" width="8.7109375" style="1132" customWidth="1"/>
    <col min="14392" max="14392" width="13.42578125" style="1132" customWidth="1"/>
    <col min="14393" max="14393" width="8.85546875" style="1132" customWidth="1"/>
    <col min="14394" max="14394" width="9.140625" style="1132" customWidth="1"/>
    <col min="14395" max="14395" width="8.85546875" style="1132" customWidth="1"/>
    <col min="14396" max="14396" width="54.7109375" style="1132" customWidth="1"/>
    <col min="14397" max="14397" width="10.7109375" style="1132" customWidth="1"/>
    <col min="14398" max="14398" width="8.7109375" style="1132" customWidth="1"/>
    <col min="14399" max="14399" width="13" style="1132" customWidth="1"/>
    <col min="14400" max="14400" width="8.85546875" style="1132" customWidth="1"/>
    <col min="14401" max="14401" width="9.140625" style="1132" customWidth="1"/>
    <col min="14402" max="14402" width="8.85546875" style="1132" customWidth="1"/>
    <col min="14403" max="14403" width="54.7109375" style="1132" customWidth="1"/>
    <col min="14404" max="14404" width="10.85546875" style="1132" customWidth="1"/>
    <col min="14405" max="14405" width="8.7109375" style="1132" customWidth="1"/>
    <col min="14406" max="14406" width="13" style="1132" customWidth="1"/>
    <col min="14407" max="14407" width="8.85546875" style="1132" customWidth="1"/>
    <col min="14408" max="14408" width="9.85546875" style="1132" customWidth="1"/>
    <col min="14409" max="14409" width="8.85546875" style="1132" customWidth="1"/>
    <col min="14410" max="14595" width="9.140625" style="1132"/>
    <col min="14596" max="14596" width="63" style="1132" customWidth="1"/>
    <col min="14597" max="14599" width="17.140625" style="1132" customWidth="1"/>
    <col min="14600" max="14603" width="15" style="1132" customWidth="1"/>
    <col min="14604" max="14604" width="13.140625" style="1132" customWidth="1"/>
    <col min="14605" max="14605" width="8.7109375" style="1132" customWidth="1"/>
    <col min="14606" max="14606" width="12.85546875" style="1132" customWidth="1"/>
    <col min="14607" max="14607" width="8.85546875" style="1132" customWidth="1"/>
    <col min="14608" max="14608" width="9.85546875" style="1132" customWidth="1"/>
    <col min="14609" max="14609" width="8.85546875" style="1132" customWidth="1"/>
    <col min="14610" max="14610" width="54.7109375" style="1132" customWidth="1"/>
    <col min="14611" max="14611" width="10.85546875" style="1132" customWidth="1"/>
    <col min="14612" max="14612" width="8.7109375" style="1132" customWidth="1"/>
    <col min="14613" max="14613" width="12.140625" style="1132" customWidth="1"/>
    <col min="14614" max="14614" width="8.85546875" style="1132" customWidth="1"/>
    <col min="14615" max="14615" width="9.85546875" style="1132" customWidth="1"/>
    <col min="14616" max="14616" width="8.85546875" style="1132" customWidth="1"/>
    <col min="14617" max="14617" width="54.7109375" style="1132" customWidth="1"/>
    <col min="14618" max="14618" width="10.85546875" style="1132" customWidth="1"/>
    <col min="14619" max="14619" width="8.7109375" style="1132" customWidth="1"/>
    <col min="14620" max="14620" width="12.28515625" style="1132" customWidth="1"/>
    <col min="14621" max="14621" width="8.85546875" style="1132" customWidth="1"/>
    <col min="14622" max="14622" width="9.85546875" style="1132" customWidth="1"/>
    <col min="14623" max="14623" width="8.85546875" style="1132" customWidth="1"/>
    <col min="14624" max="14624" width="54.7109375" style="1132" customWidth="1"/>
    <col min="14625" max="14625" width="10.85546875" style="1132" customWidth="1"/>
    <col min="14626" max="14626" width="8.7109375" style="1132" customWidth="1"/>
    <col min="14627" max="14627" width="13.28515625" style="1132" customWidth="1"/>
    <col min="14628" max="14628" width="8.85546875" style="1132" customWidth="1"/>
    <col min="14629" max="14629" width="9.85546875" style="1132" customWidth="1"/>
    <col min="14630" max="14630" width="8.85546875" style="1132" customWidth="1"/>
    <col min="14631" max="14631" width="54.7109375" style="1132" customWidth="1"/>
    <col min="14632" max="14632" width="12.140625" style="1132" customWidth="1"/>
    <col min="14633" max="14633" width="8.7109375" style="1132" customWidth="1"/>
    <col min="14634" max="14634" width="11.28515625" style="1132" customWidth="1"/>
    <col min="14635" max="14635" width="8.85546875" style="1132" customWidth="1"/>
    <col min="14636" max="14636" width="9.140625" style="1132"/>
    <col min="14637" max="14637" width="8.85546875" style="1132" customWidth="1"/>
    <col min="14638" max="14638" width="54.7109375" style="1132" customWidth="1"/>
    <col min="14639" max="14639" width="13.7109375" style="1132" customWidth="1"/>
    <col min="14640" max="14640" width="8.7109375" style="1132" customWidth="1"/>
    <col min="14641" max="14641" width="14.7109375" style="1132" customWidth="1"/>
    <col min="14642" max="14642" width="8.85546875" style="1132" customWidth="1"/>
    <col min="14643" max="14643" width="9.85546875" style="1132" customWidth="1"/>
    <col min="14644" max="14644" width="8.85546875" style="1132" customWidth="1"/>
    <col min="14645" max="14645" width="54.7109375" style="1132" customWidth="1"/>
    <col min="14646" max="14646" width="12.42578125" style="1132" customWidth="1"/>
    <col min="14647" max="14647" width="8.7109375" style="1132" customWidth="1"/>
    <col min="14648" max="14648" width="13.42578125" style="1132" customWidth="1"/>
    <col min="14649" max="14649" width="8.85546875" style="1132" customWidth="1"/>
    <col min="14650" max="14650" width="9.140625" style="1132" customWidth="1"/>
    <col min="14651" max="14651" width="8.85546875" style="1132" customWidth="1"/>
    <col min="14652" max="14652" width="54.7109375" style="1132" customWidth="1"/>
    <col min="14653" max="14653" width="10.7109375" style="1132" customWidth="1"/>
    <col min="14654" max="14654" width="8.7109375" style="1132" customWidth="1"/>
    <col min="14655" max="14655" width="13" style="1132" customWidth="1"/>
    <col min="14656" max="14656" width="8.85546875" style="1132" customWidth="1"/>
    <col min="14657" max="14657" width="9.140625" style="1132" customWidth="1"/>
    <col min="14658" max="14658" width="8.85546875" style="1132" customWidth="1"/>
    <col min="14659" max="14659" width="54.7109375" style="1132" customWidth="1"/>
    <col min="14660" max="14660" width="10.85546875" style="1132" customWidth="1"/>
    <col min="14661" max="14661" width="8.7109375" style="1132" customWidth="1"/>
    <col min="14662" max="14662" width="13" style="1132" customWidth="1"/>
    <col min="14663" max="14663" width="8.85546875" style="1132" customWidth="1"/>
    <col min="14664" max="14664" width="9.85546875" style="1132" customWidth="1"/>
    <col min="14665" max="14665" width="8.85546875" style="1132" customWidth="1"/>
    <col min="14666" max="14851" width="9.140625" style="1132"/>
    <col min="14852" max="14852" width="63" style="1132" customWidth="1"/>
    <col min="14853" max="14855" width="17.140625" style="1132" customWidth="1"/>
    <col min="14856" max="14859" width="15" style="1132" customWidth="1"/>
    <col min="14860" max="14860" width="13.140625" style="1132" customWidth="1"/>
    <col min="14861" max="14861" width="8.7109375" style="1132" customWidth="1"/>
    <col min="14862" max="14862" width="12.85546875" style="1132" customWidth="1"/>
    <col min="14863" max="14863" width="8.85546875" style="1132" customWidth="1"/>
    <col min="14864" max="14864" width="9.85546875" style="1132" customWidth="1"/>
    <col min="14865" max="14865" width="8.85546875" style="1132" customWidth="1"/>
    <col min="14866" max="14866" width="54.7109375" style="1132" customWidth="1"/>
    <col min="14867" max="14867" width="10.85546875" style="1132" customWidth="1"/>
    <col min="14868" max="14868" width="8.7109375" style="1132" customWidth="1"/>
    <col min="14869" max="14869" width="12.140625" style="1132" customWidth="1"/>
    <col min="14870" max="14870" width="8.85546875" style="1132" customWidth="1"/>
    <col min="14871" max="14871" width="9.85546875" style="1132" customWidth="1"/>
    <col min="14872" max="14872" width="8.85546875" style="1132" customWidth="1"/>
    <col min="14873" max="14873" width="54.7109375" style="1132" customWidth="1"/>
    <col min="14874" max="14874" width="10.85546875" style="1132" customWidth="1"/>
    <col min="14875" max="14875" width="8.7109375" style="1132" customWidth="1"/>
    <col min="14876" max="14876" width="12.28515625" style="1132" customWidth="1"/>
    <col min="14877" max="14877" width="8.85546875" style="1132" customWidth="1"/>
    <col min="14878" max="14878" width="9.85546875" style="1132" customWidth="1"/>
    <col min="14879" max="14879" width="8.85546875" style="1132" customWidth="1"/>
    <col min="14880" max="14880" width="54.7109375" style="1132" customWidth="1"/>
    <col min="14881" max="14881" width="10.85546875" style="1132" customWidth="1"/>
    <col min="14882" max="14882" width="8.7109375" style="1132" customWidth="1"/>
    <col min="14883" max="14883" width="13.28515625" style="1132" customWidth="1"/>
    <col min="14884" max="14884" width="8.85546875" style="1132" customWidth="1"/>
    <col min="14885" max="14885" width="9.85546875" style="1132" customWidth="1"/>
    <col min="14886" max="14886" width="8.85546875" style="1132" customWidth="1"/>
    <col min="14887" max="14887" width="54.7109375" style="1132" customWidth="1"/>
    <col min="14888" max="14888" width="12.140625" style="1132" customWidth="1"/>
    <col min="14889" max="14889" width="8.7109375" style="1132" customWidth="1"/>
    <col min="14890" max="14890" width="11.28515625" style="1132" customWidth="1"/>
    <col min="14891" max="14891" width="8.85546875" style="1132" customWidth="1"/>
    <col min="14892" max="14892" width="9.140625" style="1132"/>
    <col min="14893" max="14893" width="8.85546875" style="1132" customWidth="1"/>
    <col min="14894" max="14894" width="54.7109375" style="1132" customWidth="1"/>
    <col min="14895" max="14895" width="13.7109375" style="1132" customWidth="1"/>
    <col min="14896" max="14896" width="8.7109375" style="1132" customWidth="1"/>
    <col min="14897" max="14897" width="14.7109375" style="1132" customWidth="1"/>
    <col min="14898" max="14898" width="8.85546875" style="1132" customWidth="1"/>
    <col min="14899" max="14899" width="9.85546875" style="1132" customWidth="1"/>
    <col min="14900" max="14900" width="8.85546875" style="1132" customWidth="1"/>
    <col min="14901" max="14901" width="54.7109375" style="1132" customWidth="1"/>
    <col min="14902" max="14902" width="12.42578125" style="1132" customWidth="1"/>
    <col min="14903" max="14903" width="8.7109375" style="1132" customWidth="1"/>
    <col min="14904" max="14904" width="13.42578125" style="1132" customWidth="1"/>
    <col min="14905" max="14905" width="8.85546875" style="1132" customWidth="1"/>
    <col min="14906" max="14906" width="9.140625" style="1132" customWidth="1"/>
    <col min="14907" max="14907" width="8.85546875" style="1132" customWidth="1"/>
    <col min="14908" max="14908" width="54.7109375" style="1132" customWidth="1"/>
    <col min="14909" max="14909" width="10.7109375" style="1132" customWidth="1"/>
    <col min="14910" max="14910" width="8.7109375" style="1132" customWidth="1"/>
    <col min="14911" max="14911" width="13" style="1132" customWidth="1"/>
    <col min="14912" max="14912" width="8.85546875" style="1132" customWidth="1"/>
    <col min="14913" max="14913" width="9.140625" style="1132" customWidth="1"/>
    <col min="14914" max="14914" width="8.85546875" style="1132" customWidth="1"/>
    <col min="14915" max="14915" width="54.7109375" style="1132" customWidth="1"/>
    <col min="14916" max="14916" width="10.85546875" style="1132" customWidth="1"/>
    <col min="14917" max="14917" width="8.7109375" style="1132" customWidth="1"/>
    <col min="14918" max="14918" width="13" style="1132" customWidth="1"/>
    <col min="14919" max="14919" width="8.85546875" style="1132" customWidth="1"/>
    <col min="14920" max="14920" width="9.85546875" style="1132" customWidth="1"/>
    <col min="14921" max="14921" width="8.85546875" style="1132" customWidth="1"/>
    <col min="14922" max="15107" width="9.140625" style="1132"/>
    <col min="15108" max="15108" width="63" style="1132" customWidth="1"/>
    <col min="15109" max="15111" width="17.140625" style="1132" customWidth="1"/>
    <col min="15112" max="15115" width="15" style="1132" customWidth="1"/>
    <col min="15116" max="15116" width="13.140625" style="1132" customWidth="1"/>
    <col min="15117" max="15117" width="8.7109375" style="1132" customWidth="1"/>
    <col min="15118" max="15118" width="12.85546875" style="1132" customWidth="1"/>
    <col min="15119" max="15119" width="8.85546875" style="1132" customWidth="1"/>
    <col min="15120" max="15120" width="9.85546875" style="1132" customWidth="1"/>
    <col min="15121" max="15121" width="8.85546875" style="1132" customWidth="1"/>
    <col min="15122" max="15122" width="54.7109375" style="1132" customWidth="1"/>
    <col min="15123" max="15123" width="10.85546875" style="1132" customWidth="1"/>
    <col min="15124" max="15124" width="8.7109375" style="1132" customWidth="1"/>
    <col min="15125" max="15125" width="12.140625" style="1132" customWidth="1"/>
    <col min="15126" max="15126" width="8.85546875" style="1132" customWidth="1"/>
    <col min="15127" max="15127" width="9.85546875" style="1132" customWidth="1"/>
    <col min="15128" max="15128" width="8.85546875" style="1132" customWidth="1"/>
    <col min="15129" max="15129" width="54.7109375" style="1132" customWidth="1"/>
    <col min="15130" max="15130" width="10.85546875" style="1132" customWidth="1"/>
    <col min="15131" max="15131" width="8.7109375" style="1132" customWidth="1"/>
    <col min="15132" max="15132" width="12.28515625" style="1132" customWidth="1"/>
    <col min="15133" max="15133" width="8.85546875" style="1132" customWidth="1"/>
    <col min="15134" max="15134" width="9.85546875" style="1132" customWidth="1"/>
    <col min="15135" max="15135" width="8.85546875" style="1132" customWidth="1"/>
    <col min="15136" max="15136" width="54.7109375" style="1132" customWidth="1"/>
    <col min="15137" max="15137" width="10.85546875" style="1132" customWidth="1"/>
    <col min="15138" max="15138" width="8.7109375" style="1132" customWidth="1"/>
    <col min="15139" max="15139" width="13.28515625" style="1132" customWidth="1"/>
    <col min="15140" max="15140" width="8.85546875" style="1132" customWidth="1"/>
    <col min="15141" max="15141" width="9.85546875" style="1132" customWidth="1"/>
    <col min="15142" max="15142" width="8.85546875" style="1132" customWidth="1"/>
    <col min="15143" max="15143" width="54.7109375" style="1132" customWidth="1"/>
    <col min="15144" max="15144" width="12.140625" style="1132" customWidth="1"/>
    <col min="15145" max="15145" width="8.7109375" style="1132" customWidth="1"/>
    <col min="15146" max="15146" width="11.28515625" style="1132" customWidth="1"/>
    <col min="15147" max="15147" width="8.85546875" style="1132" customWidth="1"/>
    <col min="15148" max="15148" width="9.140625" style="1132"/>
    <col min="15149" max="15149" width="8.85546875" style="1132" customWidth="1"/>
    <col min="15150" max="15150" width="54.7109375" style="1132" customWidth="1"/>
    <col min="15151" max="15151" width="13.7109375" style="1132" customWidth="1"/>
    <col min="15152" max="15152" width="8.7109375" style="1132" customWidth="1"/>
    <col min="15153" max="15153" width="14.7109375" style="1132" customWidth="1"/>
    <col min="15154" max="15154" width="8.85546875" style="1132" customWidth="1"/>
    <col min="15155" max="15155" width="9.85546875" style="1132" customWidth="1"/>
    <col min="15156" max="15156" width="8.85546875" style="1132" customWidth="1"/>
    <col min="15157" max="15157" width="54.7109375" style="1132" customWidth="1"/>
    <col min="15158" max="15158" width="12.42578125" style="1132" customWidth="1"/>
    <col min="15159" max="15159" width="8.7109375" style="1132" customWidth="1"/>
    <col min="15160" max="15160" width="13.42578125" style="1132" customWidth="1"/>
    <col min="15161" max="15161" width="8.85546875" style="1132" customWidth="1"/>
    <col min="15162" max="15162" width="9.140625" style="1132" customWidth="1"/>
    <col min="15163" max="15163" width="8.85546875" style="1132" customWidth="1"/>
    <col min="15164" max="15164" width="54.7109375" style="1132" customWidth="1"/>
    <col min="15165" max="15165" width="10.7109375" style="1132" customWidth="1"/>
    <col min="15166" max="15166" width="8.7109375" style="1132" customWidth="1"/>
    <col min="15167" max="15167" width="13" style="1132" customWidth="1"/>
    <col min="15168" max="15168" width="8.85546875" style="1132" customWidth="1"/>
    <col min="15169" max="15169" width="9.140625" style="1132" customWidth="1"/>
    <col min="15170" max="15170" width="8.85546875" style="1132" customWidth="1"/>
    <col min="15171" max="15171" width="54.7109375" style="1132" customWidth="1"/>
    <col min="15172" max="15172" width="10.85546875" style="1132" customWidth="1"/>
    <col min="15173" max="15173" width="8.7109375" style="1132" customWidth="1"/>
    <col min="15174" max="15174" width="13" style="1132" customWidth="1"/>
    <col min="15175" max="15175" width="8.85546875" style="1132" customWidth="1"/>
    <col min="15176" max="15176" width="9.85546875" style="1132" customWidth="1"/>
    <col min="15177" max="15177" width="8.85546875" style="1132" customWidth="1"/>
    <col min="15178" max="15363" width="9.140625" style="1132"/>
    <col min="15364" max="15364" width="63" style="1132" customWidth="1"/>
    <col min="15365" max="15367" width="17.140625" style="1132" customWidth="1"/>
    <col min="15368" max="15371" width="15" style="1132" customWidth="1"/>
    <col min="15372" max="15372" width="13.140625" style="1132" customWidth="1"/>
    <col min="15373" max="15373" width="8.7109375" style="1132" customWidth="1"/>
    <col min="15374" max="15374" width="12.85546875" style="1132" customWidth="1"/>
    <col min="15375" max="15375" width="8.85546875" style="1132" customWidth="1"/>
    <col min="15376" max="15376" width="9.85546875" style="1132" customWidth="1"/>
    <col min="15377" max="15377" width="8.85546875" style="1132" customWidth="1"/>
    <col min="15378" max="15378" width="54.7109375" style="1132" customWidth="1"/>
    <col min="15379" max="15379" width="10.85546875" style="1132" customWidth="1"/>
    <col min="15380" max="15380" width="8.7109375" style="1132" customWidth="1"/>
    <col min="15381" max="15381" width="12.140625" style="1132" customWidth="1"/>
    <col min="15382" max="15382" width="8.85546875" style="1132" customWidth="1"/>
    <col min="15383" max="15383" width="9.85546875" style="1132" customWidth="1"/>
    <col min="15384" max="15384" width="8.85546875" style="1132" customWidth="1"/>
    <col min="15385" max="15385" width="54.7109375" style="1132" customWidth="1"/>
    <col min="15386" max="15386" width="10.85546875" style="1132" customWidth="1"/>
    <col min="15387" max="15387" width="8.7109375" style="1132" customWidth="1"/>
    <col min="15388" max="15388" width="12.28515625" style="1132" customWidth="1"/>
    <col min="15389" max="15389" width="8.85546875" style="1132" customWidth="1"/>
    <col min="15390" max="15390" width="9.85546875" style="1132" customWidth="1"/>
    <col min="15391" max="15391" width="8.85546875" style="1132" customWidth="1"/>
    <col min="15392" max="15392" width="54.7109375" style="1132" customWidth="1"/>
    <col min="15393" max="15393" width="10.85546875" style="1132" customWidth="1"/>
    <col min="15394" max="15394" width="8.7109375" style="1132" customWidth="1"/>
    <col min="15395" max="15395" width="13.28515625" style="1132" customWidth="1"/>
    <col min="15396" max="15396" width="8.85546875" style="1132" customWidth="1"/>
    <col min="15397" max="15397" width="9.85546875" style="1132" customWidth="1"/>
    <col min="15398" max="15398" width="8.85546875" style="1132" customWidth="1"/>
    <col min="15399" max="15399" width="54.7109375" style="1132" customWidth="1"/>
    <col min="15400" max="15400" width="12.140625" style="1132" customWidth="1"/>
    <col min="15401" max="15401" width="8.7109375" style="1132" customWidth="1"/>
    <col min="15402" max="15402" width="11.28515625" style="1132" customWidth="1"/>
    <col min="15403" max="15403" width="8.85546875" style="1132" customWidth="1"/>
    <col min="15404" max="15404" width="9.140625" style="1132"/>
    <col min="15405" max="15405" width="8.85546875" style="1132" customWidth="1"/>
    <col min="15406" max="15406" width="54.7109375" style="1132" customWidth="1"/>
    <col min="15407" max="15407" width="13.7109375" style="1132" customWidth="1"/>
    <col min="15408" max="15408" width="8.7109375" style="1132" customWidth="1"/>
    <col min="15409" max="15409" width="14.7109375" style="1132" customWidth="1"/>
    <col min="15410" max="15410" width="8.85546875" style="1132" customWidth="1"/>
    <col min="15411" max="15411" width="9.85546875" style="1132" customWidth="1"/>
    <col min="15412" max="15412" width="8.85546875" style="1132" customWidth="1"/>
    <col min="15413" max="15413" width="54.7109375" style="1132" customWidth="1"/>
    <col min="15414" max="15414" width="12.42578125" style="1132" customWidth="1"/>
    <col min="15415" max="15415" width="8.7109375" style="1132" customWidth="1"/>
    <col min="15416" max="15416" width="13.42578125" style="1132" customWidth="1"/>
    <col min="15417" max="15417" width="8.85546875" style="1132" customWidth="1"/>
    <col min="15418" max="15418" width="9.140625" style="1132" customWidth="1"/>
    <col min="15419" max="15419" width="8.85546875" style="1132" customWidth="1"/>
    <col min="15420" max="15420" width="54.7109375" style="1132" customWidth="1"/>
    <col min="15421" max="15421" width="10.7109375" style="1132" customWidth="1"/>
    <col min="15422" max="15422" width="8.7109375" style="1132" customWidth="1"/>
    <col min="15423" max="15423" width="13" style="1132" customWidth="1"/>
    <col min="15424" max="15424" width="8.85546875" style="1132" customWidth="1"/>
    <col min="15425" max="15425" width="9.140625" style="1132" customWidth="1"/>
    <col min="15426" max="15426" width="8.85546875" style="1132" customWidth="1"/>
    <col min="15427" max="15427" width="54.7109375" style="1132" customWidth="1"/>
    <col min="15428" max="15428" width="10.85546875" style="1132" customWidth="1"/>
    <col min="15429" max="15429" width="8.7109375" style="1132" customWidth="1"/>
    <col min="15430" max="15430" width="13" style="1132" customWidth="1"/>
    <col min="15431" max="15431" width="8.85546875" style="1132" customWidth="1"/>
    <col min="15432" max="15432" width="9.85546875" style="1132" customWidth="1"/>
    <col min="15433" max="15433" width="8.85546875" style="1132" customWidth="1"/>
    <col min="15434" max="15619" width="9.140625" style="1132"/>
    <col min="15620" max="15620" width="63" style="1132" customWidth="1"/>
    <col min="15621" max="15623" width="17.140625" style="1132" customWidth="1"/>
    <col min="15624" max="15627" width="15" style="1132" customWidth="1"/>
    <col min="15628" max="15628" width="13.140625" style="1132" customWidth="1"/>
    <col min="15629" max="15629" width="8.7109375" style="1132" customWidth="1"/>
    <col min="15630" max="15630" width="12.85546875" style="1132" customWidth="1"/>
    <col min="15631" max="15631" width="8.85546875" style="1132" customWidth="1"/>
    <col min="15632" max="15632" width="9.85546875" style="1132" customWidth="1"/>
    <col min="15633" max="15633" width="8.85546875" style="1132" customWidth="1"/>
    <col min="15634" max="15634" width="54.7109375" style="1132" customWidth="1"/>
    <col min="15635" max="15635" width="10.85546875" style="1132" customWidth="1"/>
    <col min="15636" max="15636" width="8.7109375" style="1132" customWidth="1"/>
    <col min="15637" max="15637" width="12.140625" style="1132" customWidth="1"/>
    <col min="15638" max="15638" width="8.85546875" style="1132" customWidth="1"/>
    <col min="15639" max="15639" width="9.85546875" style="1132" customWidth="1"/>
    <col min="15640" max="15640" width="8.85546875" style="1132" customWidth="1"/>
    <col min="15641" max="15641" width="54.7109375" style="1132" customWidth="1"/>
    <col min="15642" max="15642" width="10.85546875" style="1132" customWidth="1"/>
    <col min="15643" max="15643" width="8.7109375" style="1132" customWidth="1"/>
    <col min="15644" max="15644" width="12.28515625" style="1132" customWidth="1"/>
    <col min="15645" max="15645" width="8.85546875" style="1132" customWidth="1"/>
    <col min="15646" max="15646" width="9.85546875" style="1132" customWidth="1"/>
    <col min="15647" max="15647" width="8.85546875" style="1132" customWidth="1"/>
    <col min="15648" max="15648" width="54.7109375" style="1132" customWidth="1"/>
    <col min="15649" max="15649" width="10.85546875" style="1132" customWidth="1"/>
    <col min="15650" max="15650" width="8.7109375" style="1132" customWidth="1"/>
    <col min="15651" max="15651" width="13.28515625" style="1132" customWidth="1"/>
    <col min="15652" max="15652" width="8.85546875" style="1132" customWidth="1"/>
    <col min="15653" max="15653" width="9.85546875" style="1132" customWidth="1"/>
    <col min="15654" max="15654" width="8.85546875" style="1132" customWidth="1"/>
    <col min="15655" max="15655" width="54.7109375" style="1132" customWidth="1"/>
    <col min="15656" max="15656" width="12.140625" style="1132" customWidth="1"/>
    <col min="15657" max="15657" width="8.7109375" style="1132" customWidth="1"/>
    <col min="15658" max="15658" width="11.28515625" style="1132" customWidth="1"/>
    <col min="15659" max="15659" width="8.85546875" style="1132" customWidth="1"/>
    <col min="15660" max="15660" width="9.140625" style="1132"/>
    <col min="15661" max="15661" width="8.85546875" style="1132" customWidth="1"/>
    <col min="15662" max="15662" width="54.7109375" style="1132" customWidth="1"/>
    <col min="15663" max="15663" width="13.7109375" style="1132" customWidth="1"/>
    <col min="15664" max="15664" width="8.7109375" style="1132" customWidth="1"/>
    <col min="15665" max="15665" width="14.7109375" style="1132" customWidth="1"/>
    <col min="15666" max="15666" width="8.85546875" style="1132" customWidth="1"/>
    <col min="15667" max="15667" width="9.85546875" style="1132" customWidth="1"/>
    <col min="15668" max="15668" width="8.85546875" style="1132" customWidth="1"/>
    <col min="15669" max="15669" width="54.7109375" style="1132" customWidth="1"/>
    <col min="15670" max="15670" width="12.42578125" style="1132" customWidth="1"/>
    <col min="15671" max="15671" width="8.7109375" style="1132" customWidth="1"/>
    <col min="15672" max="15672" width="13.42578125" style="1132" customWidth="1"/>
    <col min="15673" max="15673" width="8.85546875" style="1132" customWidth="1"/>
    <col min="15674" max="15674" width="9.140625" style="1132" customWidth="1"/>
    <col min="15675" max="15675" width="8.85546875" style="1132" customWidth="1"/>
    <col min="15676" max="15676" width="54.7109375" style="1132" customWidth="1"/>
    <col min="15677" max="15677" width="10.7109375" style="1132" customWidth="1"/>
    <col min="15678" max="15678" width="8.7109375" style="1132" customWidth="1"/>
    <col min="15679" max="15679" width="13" style="1132" customWidth="1"/>
    <col min="15680" max="15680" width="8.85546875" style="1132" customWidth="1"/>
    <col min="15681" max="15681" width="9.140625" style="1132" customWidth="1"/>
    <col min="15682" max="15682" width="8.85546875" style="1132" customWidth="1"/>
    <col min="15683" max="15683" width="54.7109375" style="1132" customWidth="1"/>
    <col min="15684" max="15684" width="10.85546875" style="1132" customWidth="1"/>
    <col min="15685" max="15685" width="8.7109375" style="1132" customWidth="1"/>
    <col min="15686" max="15686" width="13" style="1132" customWidth="1"/>
    <col min="15687" max="15687" width="8.85546875" style="1132" customWidth="1"/>
    <col min="15688" max="15688" width="9.85546875" style="1132" customWidth="1"/>
    <col min="15689" max="15689" width="8.85546875" style="1132" customWidth="1"/>
    <col min="15690" max="15875" width="9.140625" style="1132"/>
    <col min="15876" max="15876" width="63" style="1132" customWidth="1"/>
    <col min="15877" max="15879" width="17.140625" style="1132" customWidth="1"/>
    <col min="15880" max="15883" width="15" style="1132" customWidth="1"/>
    <col min="15884" max="15884" width="13.140625" style="1132" customWidth="1"/>
    <col min="15885" max="15885" width="8.7109375" style="1132" customWidth="1"/>
    <col min="15886" max="15886" width="12.85546875" style="1132" customWidth="1"/>
    <col min="15887" max="15887" width="8.85546875" style="1132" customWidth="1"/>
    <col min="15888" max="15888" width="9.85546875" style="1132" customWidth="1"/>
    <col min="15889" max="15889" width="8.85546875" style="1132" customWidth="1"/>
    <col min="15890" max="15890" width="54.7109375" style="1132" customWidth="1"/>
    <col min="15891" max="15891" width="10.85546875" style="1132" customWidth="1"/>
    <col min="15892" max="15892" width="8.7109375" style="1132" customWidth="1"/>
    <col min="15893" max="15893" width="12.140625" style="1132" customWidth="1"/>
    <col min="15894" max="15894" width="8.85546875" style="1132" customWidth="1"/>
    <col min="15895" max="15895" width="9.85546875" style="1132" customWidth="1"/>
    <col min="15896" max="15896" width="8.85546875" style="1132" customWidth="1"/>
    <col min="15897" max="15897" width="54.7109375" style="1132" customWidth="1"/>
    <col min="15898" max="15898" width="10.85546875" style="1132" customWidth="1"/>
    <col min="15899" max="15899" width="8.7109375" style="1132" customWidth="1"/>
    <col min="15900" max="15900" width="12.28515625" style="1132" customWidth="1"/>
    <col min="15901" max="15901" width="8.85546875" style="1132" customWidth="1"/>
    <col min="15902" max="15902" width="9.85546875" style="1132" customWidth="1"/>
    <col min="15903" max="15903" width="8.85546875" style="1132" customWidth="1"/>
    <col min="15904" max="15904" width="54.7109375" style="1132" customWidth="1"/>
    <col min="15905" max="15905" width="10.85546875" style="1132" customWidth="1"/>
    <col min="15906" max="15906" width="8.7109375" style="1132" customWidth="1"/>
    <col min="15907" max="15907" width="13.28515625" style="1132" customWidth="1"/>
    <col min="15908" max="15908" width="8.85546875" style="1132" customWidth="1"/>
    <col min="15909" max="15909" width="9.85546875" style="1132" customWidth="1"/>
    <col min="15910" max="15910" width="8.85546875" style="1132" customWidth="1"/>
    <col min="15911" max="15911" width="54.7109375" style="1132" customWidth="1"/>
    <col min="15912" max="15912" width="12.140625" style="1132" customWidth="1"/>
    <col min="15913" max="15913" width="8.7109375" style="1132" customWidth="1"/>
    <col min="15914" max="15914" width="11.28515625" style="1132" customWidth="1"/>
    <col min="15915" max="15915" width="8.85546875" style="1132" customWidth="1"/>
    <col min="15916" max="15916" width="9.140625" style="1132"/>
    <col min="15917" max="15917" width="8.85546875" style="1132" customWidth="1"/>
    <col min="15918" max="15918" width="54.7109375" style="1132" customWidth="1"/>
    <col min="15919" max="15919" width="13.7109375" style="1132" customWidth="1"/>
    <col min="15920" max="15920" width="8.7109375" style="1132" customWidth="1"/>
    <col min="15921" max="15921" width="14.7109375" style="1132" customWidth="1"/>
    <col min="15922" max="15922" width="8.85546875" style="1132" customWidth="1"/>
    <col min="15923" max="15923" width="9.85546875" style="1132" customWidth="1"/>
    <col min="15924" max="15924" width="8.85546875" style="1132" customWidth="1"/>
    <col min="15925" max="15925" width="54.7109375" style="1132" customWidth="1"/>
    <col min="15926" max="15926" width="12.42578125" style="1132" customWidth="1"/>
    <col min="15927" max="15927" width="8.7109375" style="1132" customWidth="1"/>
    <col min="15928" max="15928" width="13.42578125" style="1132" customWidth="1"/>
    <col min="15929" max="15929" width="8.85546875" style="1132" customWidth="1"/>
    <col min="15930" max="15930" width="9.140625" style="1132" customWidth="1"/>
    <col min="15931" max="15931" width="8.85546875" style="1132" customWidth="1"/>
    <col min="15932" max="15932" width="54.7109375" style="1132" customWidth="1"/>
    <col min="15933" max="15933" width="10.7109375" style="1132" customWidth="1"/>
    <col min="15934" max="15934" width="8.7109375" style="1132" customWidth="1"/>
    <col min="15935" max="15935" width="13" style="1132" customWidth="1"/>
    <col min="15936" max="15936" width="8.85546875" style="1132" customWidth="1"/>
    <col min="15937" max="15937" width="9.140625" style="1132" customWidth="1"/>
    <col min="15938" max="15938" width="8.85546875" style="1132" customWidth="1"/>
    <col min="15939" max="15939" width="54.7109375" style="1132" customWidth="1"/>
    <col min="15940" max="15940" width="10.85546875" style="1132" customWidth="1"/>
    <col min="15941" max="15941" width="8.7109375" style="1132" customWidth="1"/>
    <col min="15942" max="15942" width="13" style="1132" customWidth="1"/>
    <col min="15943" max="15943" width="8.85546875" style="1132" customWidth="1"/>
    <col min="15944" max="15944" width="9.85546875" style="1132" customWidth="1"/>
    <col min="15945" max="15945" width="8.85546875" style="1132" customWidth="1"/>
    <col min="15946" max="16131" width="9.140625" style="1132"/>
    <col min="16132" max="16132" width="63" style="1132" customWidth="1"/>
    <col min="16133" max="16135" width="17.140625" style="1132" customWidth="1"/>
    <col min="16136" max="16139" width="15" style="1132" customWidth="1"/>
    <col min="16140" max="16140" width="13.140625" style="1132" customWidth="1"/>
    <col min="16141" max="16141" width="8.7109375" style="1132" customWidth="1"/>
    <col min="16142" max="16142" width="12.85546875" style="1132" customWidth="1"/>
    <col min="16143" max="16143" width="8.85546875" style="1132" customWidth="1"/>
    <col min="16144" max="16144" width="9.85546875" style="1132" customWidth="1"/>
    <col min="16145" max="16145" width="8.85546875" style="1132" customWidth="1"/>
    <col min="16146" max="16146" width="54.7109375" style="1132" customWidth="1"/>
    <col min="16147" max="16147" width="10.85546875" style="1132" customWidth="1"/>
    <col min="16148" max="16148" width="8.7109375" style="1132" customWidth="1"/>
    <col min="16149" max="16149" width="12.140625" style="1132" customWidth="1"/>
    <col min="16150" max="16150" width="8.85546875" style="1132" customWidth="1"/>
    <col min="16151" max="16151" width="9.85546875" style="1132" customWidth="1"/>
    <col min="16152" max="16152" width="8.85546875" style="1132" customWidth="1"/>
    <col min="16153" max="16153" width="54.7109375" style="1132" customWidth="1"/>
    <col min="16154" max="16154" width="10.85546875" style="1132" customWidth="1"/>
    <col min="16155" max="16155" width="8.7109375" style="1132" customWidth="1"/>
    <col min="16156" max="16156" width="12.28515625" style="1132" customWidth="1"/>
    <col min="16157" max="16157" width="8.85546875" style="1132" customWidth="1"/>
    <col min="16158" max="16158" width="9.85546875" style="1132" customWidth="1"/>
    <col min="16159" max="16159" width="8.85546875" style="1132" customWidth="1"/>
    <col min="16160" max="16160" width="54.7109375" style="1132" customWidth="1"/>
    <col min="16161" max="16161" width="10.85546875" style="1132" customWidth="1"/>
    <col min="16162" max="16162" width="8.7109375" style="1132" customWidth="1"/>
    <col min="16163" max="16163" width="13.28515625" style="1132" customWidth="1"/>
    <col min="16164" max="16164" width="8.85546875" style="1132" customWidth="1"/>
    <col min="16165" max="16165" width="9.85546875" style="1132" customWidth="1"/>
    <col min="16166" max="16166" width="8.85546875" style="1132" customWidth="1"/>
    <col min="16167" max="16167" width="54.7109375" style="1132" customWidth="1"/>
    <col min="16168" max="16168" width="12.140625" style="1132" customWidth="1"/>
    <col min="16169" max="16169" width="8.7109375" style="1132" customWidth="1"/>
    <col min="16170" max="16170" width="11.28515625" style="1132" customWidth="1"/>
    <col min="16171" max="16171" width="8.85546875" style="1132" customWidth="1"/>
    <col min="16172" max="16172" width="9.140625" style="1132"/>
    <col min="16173" max="16173" width="8.85546875" style="1132" customWidth="1"/>
    <col min="16174" max="16174" width="54.7109375" style="1132" customWidth="1"/>
    <col min="16175" max="16175" width="13.7109375" style="1132" customWidth="1"/>
    <col min="16176" max="16176" width="8.7109375" style="1132" customWidth="1"/>
    <col min="16177" max="16177" width="14.7109375" style="1132" customWidth="1"/>
    <col min="16178" max="16178" width="8.85546875" style="1132" customWidth="1"/>
    <col min="16179" max="16179" width="9.85546875" style="1132" customWidth="1"/>
    <col min="16180" max="16180" width="8.85546875" style="1132" customWidth="1"/>
    <col min="16181" max="16181" width="54.7109375" style="1132" customWidth="1"/>
    <col min="16182" max="16182" width="12.42578125" style="1132" customWidth="1"/>
    <col min="16183" max="16183" width="8.7109375" style="1132" customWidth="1"/>
    <col min="16184" max="16184" width="13.42578125" style="1132" customWidth="1"/>
    <col min="16185" max="16185" width="8.85546875" style="1132" customWidth="1"/>
    <col min="16186" max="16186" width="9.140625" style="1132" customWidth="1"/>
    <col min="16187" max="16187" width="8.85546875" style="1132" customWidth="1"/>
    <col min="16188" max="16188" width="54.7109375" style="1132" customWidth="1"/>
    <col min="16189" max="16189" width="10.7109375" style="1132" customWidth="1"/>
    <col min="16190" max="16190" width="8.7109375" style="1132" customWidth="1"/>
    <col min="16191" max="16191" width="13" style="1132" customWidth="1"/>
    <col min="16192" max="16192" width="8.85546875" style="1132" customWidth="1"/>
    <col min="16193" max="16193" width="9.140625" style="1132" customWidth="1"/>
    <col min="16194" max="16194" width="8.85546875" style="1132" customWidth="1"/>
    <col min="16195" max="16195" width="54.7109375" style="1132" customWidth="1"/>
    <col min="16196" max="16196" width="10.85546875" style="1132" customWidth="1"/>
    <col min="16197" max="16197" width="8.7109375" style="1132" customWidth="1"/>
    <col min="16198" max="16198" width="13" style="1132" customWidth="1"/>
    <col min="16199" max="16199" width="8.85546875" style="1132" customWidth="1"/>
    <col min="16200" max="16200" width="9.85546875" style="1132" customWidth="1"/>
    <col min="16201" max="16201" width="8.85546875" style="1132" customWidth="1"/>
    <col min="16202" max="16384" width="9.140625" style="1132"/>
  </cols>
  <sheetData>
    <row r="1" spans="2:79" ht="9" customHeight="1" thickBot="1"/>
    <row r="2" spans="2:79" ht="47.45" customHeight="1" thickBot="1">
      <c r="B2" s="1135" t="s">
        <v>762</v>
      </c>
      <c r="C2" s="1136"/>
      <c r="D2" s="1136"/>
      <c r="E2" s="1136"/>
      <c r="F2" s="1136"/>
      <c r="G2" s="1136"/>
      <c r="H2" s="1136"/>
      <c r="I2" s="1137"/>
      <c r="L2" s="1138" t="s">
        <v>763</v>
      </c>
      <c r="M2" s="1139"/>
      <c r="N2" s="1139"/>
      <c r="O2" s="1140"/>
      <c r="P2" s="1140"/>
      <c r="Q2" s="1140"/>
      <c r="R2" s="1140"/>
      <c r="S2" s="1140"/>
      <c r="T2" s="1141"/>
      <c r="U2" s="1133" t="s">
        <v>764</v>
      </c>
    </row>
    <row r="3" spans="2:79" ht="45" customHeight="1" thickBot="1">
      <c r="B3" s="1142"/>
      <c r="C3" s="1143" t="s">
        <v>765</v>
      </c>
      <c r="D3" s="1136"/>
      <c r="E3" s="1137"/>
      <c r="F3" s="1144"/>
      <c r="G3" s="1145"/>
      <c r="H3" s="1145"/>
      <c r="I3" s="1145"/>
      <c r="L3" s="1146" t="s">
        <v>766</v>
      </c>
      <c r="M3" s="1147" t="s">
        <v>767</v>
      </c>
      <c r="N3" s="1148" t="s">
        <v>768</v>
      </c>
      <c r="O3" s="1146" t="s">
        <v>766</v>
      </c>
      <c r="P3" s="1147" t="s">
        <v>767</v>
      </c>
      <c r="Q3" s="1148" t="s">
        <v>768</v>
      </c>
      <c r="R3" s="1146" t="s">
        <v>766</v>
      </c>
      <c r="S3" s="1147" t="s">
        <v>767</v>
      </c>
      <c r="T3" s="1148" t="s">
        <v>768</v>
      </c>
    </row>
    <row r="4" spans="2:79" ht="51.6" customHeight="1" thickBot="1">
      <c r="F4" s="1132"/>
      <c r="G4" s="1132"/>
      <c r="H4" s="1132"/>
      <c r="L4" s="1149" t="s">
        <v>769</v>
      </c>
      <c r="M4" s="1150">
        <v>8</v>
      </c>
      <c r="N4" s="1151">
        <f>I28</f>
        <v>4</v>
      </c>
      <c r="O4" s="1152" t="s">
        <v>770</v>
      </c>
      <c r="P4" s="1153">
        <v>25</v>
      </c>
      <c r="Q4" s="1154">
        <f>I172</f>
        <v>15</v>
      </c>
      <c r="R4" s="1155" t="s">
        <v>771</v>
      </c>
      <c r="S4" s="1156">
        <v>39</v>
      </c>
      <c r="T4" s="1157">
        <f>I240</f>
        <v>26</v>
      </c>
    </row>
    <row r="5" spans="2:79" ht="54.6" customHeight="1">
      <c r="B5" s="1158" t="s">
        <v>772</v>
      </c>
      <c r="C5" s="1159" t="str">
        <f>'[1]4.Vállalkozó bemutatása'!C3:E3</f>
        <v>Lászlovszki Ingrid Flóra</v>
      </c>
      <c r="D5" s="1160"/>
      <c r="E5" s="1160"/>
      <c r="F5" s="1160"/>
      <c r="G5" s="1160"/>
      <c r="H5" s="1160"/>
      <c r="I5" s="1161"/>
      <c r="L5" s="1162" t="s">
        <v>773</v>
      </c>
      <c r="M5" s="1163">
        <v>17</v>
      </c>
      <c r="N5" s="1164">
        <f>I48</f>
        <v>15</v>
      </c>
      <c r="O5" s="1165" t="s">
        <v>774</v>
      </c>
      <c r="P5" s="1166">
        <v>4</v>
      </c>
      <c r="Q5" s="1167">
        <f>I228</f>
        <v>2</v>
      </c>
      <c r="R5" s="1168" t="s">
        <v>775</v>
      </c>
      <c r="S5" s="1169">
        <v>10</v>
      </c>
      <c r="T5" s="1170">
        <f>I302</f>
        <v>5</v>
      </c>
    </row>
    <row r="6" spans="2:79" ht="54.6" customHeight="1">
      <c r="B6" s="1171" t="s">
        <v>776</v>
      </c>
      <c r="C6" s="1405">
        <f>'[1]4.Vállalkozó bemutatása'!C4:E4</f>
        <v>32670</v>
      </c>
      <c r="D6" s="1173"/>
      <c r="E6" s="1173"/>
      <c r="F6" s="1173"/>
      <c r="G6" s="1173"/>
      <c r="H6" s="1173"/>
      <c r="I6" s="1174"/>
      <c r="L6" s="1162" t="s">
        <v>777</v>
      </c>
      <c r="M6" s="1163">
        <v>40</v>
      </c>
      <c r="N6" s="1175">
        <f>I84</f>
        <v>29</v>
      </c>
      <c r="O6" s="1165" t="s">
        <v>778</v>
      </c>
      <c r="P6" s="1176">
        <v>27</v>
      </c>
      <c r="Q6" s="1167">
        <f>I344</f>
        <v>15</v>
      </c>
      <c r="R6" s="1168" t="s">
        <v>779</v>
      </c>
      <c r="S6" s="1169">
        <v>12</v>
      </c>
      <c r="T6" s="1170">
        <f>I323</f>
        <v>12</v>
      </c>
      <c r="Y6" s="1133"/>
      <c r="AC6" s="1177"/>
    </row>
    <row r="7" spans="2:79" ht="54.6" customHeight="1" thickBot="1">
      <c r="B7" s="1171" t="s">
        <v>780</v>
      </c>
      <c r="C7" s="1172" t="str">
        <f>'[1]4.Vállalkozó bemutatása'!C7:E7</f>
        <v>laszlovszki.ingrid.flora@gmail.com</v>
      </c>
      <c r="D7" s="1173"/>
      <c r="E7" s="1173"/>
      <c r="F7" s="1173"/>
      <c r="G7" s="1173"/>
      <c r="H7" s="1173"/>
      <c r="I7" s="1174"/>
      <c r="J7" s="1178"/>
      <c r="K7" s="1178"/>
      <c r="L7" s="1179" t="s">
        <v>781</v>
      </c>
      <c r="M7" s="1180">
        <v>18</v>
      </c>
      <c r="N7" s="1181">
        <f>I142</f>
        <v>14</v>
      </c>
      <c r="O7" s="1182"/>
      <c r="P7" s="1183"/>
      <c r="Q7" s="1184"/>
      <c r="R7" s="1185"/>
      <c r="S7" s="1186"/>
      <c r="T7" s="1187"/>
    </row>
    <row r="8" spans="2:79" ht="54.6" customHeight="1">
      <c r="B8" s="1171" t="s">
        <v>782</v>
      </c>
      <c r="C8" s="1188" t="s">
        <v>993</v>
      </c>
      <c r="D8" s="1189"/>
      <c r="E8" s="1189"/>
      <c r="F8" s="1189"/>
      <c r="G8" s="1189"/>
      <c r="H8" s="1189"/>
      <c r="I8" s="1190"/>
      <c r="J8" s="1178"/>
      <c r="K8" s="1178"/>
      <c r="L8" s="1191" t="s">
        <v>783</v>
      </c>
      <c r="M8" s="1192">
        <f>SUM(M4:M7)</f>
        <v>83</v>
      </c>
      <c r="N8" s="1193"/>
      <c r="O8" s="1194" t="s">
        <v>783</v>
      </c>
      <c r="P8" s="1195">
        <f>SUM(P4:P7)</f>
        <v>56</v>
      </c>
      <c r="Q8" s="1196"/>
      <c r="R8" s="1197" t="s">
        <v>784</v>
      </c>
      <c r="S8" s="1198">
        <f>SUM(S4:S7)</f>
        <v>61</v>
      </c>
      <c r="T8" s="1199"/>
    </row>
    <row r="9" spans="2:79" ht="54.6" customHeight="1" thickBot="1">
      <c r="B9" s="1200" t="s">
        <v>785</v>
      </c>
      <c r="C9" s="1201" t="s">
        <v>992</v>
      </c>
      <c r="D9" s="1202"/>
      <c r="E9" s="1202"/>
      <c r="F9" s="1202"/>
      <c r="G9" s="1202"/>
      <c r="H9" s="1202"/>
      <c r="I9" s="1203"/>
      <c r="L9" s="1204" t="s">
        <v>786</v>
      </c>
      <c r="M9" s="1205">
        <f>ROUND(M8*0.3,0)</f>
        <v>25</v>
      </c>
      <c r="N9" s="1164"/>
      <c r="O9" s="1206" t="s">
        <v>787</v>
      </c>
      <c r="P9" s="1207">
        <f>ROUND(P8*0.3,0)</f>
        <v>17</v>
      </c>
      <c r="Q9" s="1208"/>
      <c r="R9" s="1209" t="s">
        <v>788</v>
      </c>
      <c r="S9" s="1210">
        <f>ROUND(S8*0.3,0)</f>
        <v>18</v>
      </c>
      <c r="T9" s="1211"/>
      <c r="U9" s="1212"/>
      <c r="V9" s="1213"/>
      <c r="W9" s="1212"/>
      <c r="AD9" s="1212"/>
      <c r="AK9" s="1212"/>
      <c r="AY9" s="1212"/>
      <c r="BT9" s="1212"/>
    </row>
    <row r="10" spans="2:79" ht="54.6" customHeight="1" thickBot="1">
      <c r="B10" s="1200" t="s">
        <v>789</v>
      </c>
      <c r="C10" s="1214">
        <v>43341</v>
      </c>
      <c r="D10" s="1215"/>
      <c r="E10" s="1215"/>
      <c r="F10" s="1215"/>
      <c r="G10" s="1215"/>
      <c r="H10" s="1215"/>
      <c r="I10" s="1216"/>
      <c r="L10" s="1217" t="s">
        <v>790</v>
      </c>
      <c r="M10" s="1218"/>
      <c r="N10" s="1219">
        <f>SUM(N4:N9)</f>
        <v>62</v>
      </c>
      <c r="O10" s="1220"/>
      <c r="P10" s="1221"/>
      <c r="Q10" s="1222">
        <f>SUM(Q4:Q9)</f>
        <v>32</v>
      </c>
      <c r="R10" s="1223"/>
      <c r="S10" s="1224"/>
      <c r="T10" s="1225">
        <f>SUM(T4:T9)</f>
        <v>43</v>
      </c>
      <c r="U10" s="1226"/>
    </row>
    <row r="11" spans="2:79" ht="36.950000000000003" customHeight="1" thickBot="1">
      <c r="L11" s="1227" t="s">
        <v>791</v>
      </c>
      <c r="M11" s="1228" t="s">
        <v>792</v>
      </c>
      <c r="N11" s="1219" t="str">
        <f>IF(N10&lt;M9,"KO","OK")</f>
        <v>OK</v>
      </c>
      <c r="O11" s="1220"/>
      <c r="P11" s="1222"/>
      <c r="Q11" s="1222" t="str">
        <f>IF(Q10&lt;P9,"KO","OK")</f>
        <v>OK</v>
      </c>
      <c r="R11" s="1223"/>
      <c r="S11" s="1229"/>
      <c r="T11" s="1225" t="str">
        <f>IF(T10&lt;S9,"KO","OK")</f>
        <v>OK</v>
      </c>
    </row>
    <row r="12" spans="2:79" ht="64.5" customHeight="1" thickBot="1">
      <c r="B12" s="1230" t="s">
        <v>793</v>
      </c>
      <c r="C12" s="1231"/>
      <c r="D12" s="1232"/>
      <c r="E12" s="1233" t="str">
        <f>IF(OR(M12=$M$11,M16=$M$11),"ÜT elutasítás","   ")</f>
        <v xml:space="preserve">   </v>
      </c>
      <c r="F12" s="1233"/>
      <c r="G12" s="1234"/>
      <c r="H12" s="1235">
        <f>IF(OR(M12=$M$11,M16=$M$11)," ",I24)</f>
        <v>137</v>
      </c>
      <c r="I12" s="1236"/>
      <c r="J12" s="1178"/>
      <c r="K12" s="1178"/>
      <c r="L12" s="1237" t="s">
        <v>794</v>
      </c>
      <c r="M12" s="1238" t="str">
        <f>IF(OR(N11=M11,Q11=M11,T11=M11),"KO","OK")</f>
        <v>OK</v>
      </c>
      <c r="N12" s="1239" t="str">
        <f>IF(M12=$M$11,"Minősítési csoportonként nem érte el a 30%-ot! :(","Csoportonként elérte a 30%-ot! :-)")</f>
        <v>Csoportonként elérte a 30%-ot! :-)</v>
      </c>
      <c r="O12" s="1240"/>
      <c r="P12" s="1240"/>
      <c r="Q12" s="1240"/>
      <c r="R12" s="1240"/>
      <c r="S12" s="1240"/>
      <c r="T12" s="1241"/>
      <c r="U12" s="1132"/>
      <c r="V12" s="1178"/>
      <c r="W12" s="1178"/>
      <c r="X12" s="1178"/>
      <c r="Y12" s="1178"/>
      <c r="Z12" s="1178"/>
      <c r="AA12" s="1178"/>
      <c r="AB12" s="1178"/>
      <c r="AC12" s="1178"/>
      <c r="AD12" s="1178"/>
      <c r="AE12" s="1178"/>
      <c r="AF12" s="1178"/>
      <c r="AG12" s="1178"/>
      <c r="AH12" s="1178"/>
      <c r="AI12" s="1178"/>
      <c r="AJ12" s="1178"/>
      <c r="AK12" s="1178"/>
      <c r="AL12" s="1178"/>
      <c r="AM12" s="1178"/>
      <c r="AN12" s="1178"/>
      <c r="AO12" s="1178"/>
      <c r="AP12" s="1178"/>
      <c r="AQ12" s="1178"/>
      <c r="AR12" s="1178"/>
      <c r="AS12" s="1178"/>
      <c r="AT12" s="1178"/>
      <c r="AU12" s="1178"/>
      <c r="AV12" s="1178"/>
      <c r="AW12" s="1178"/>
      <c r="AX12" s="1178"/>
      <c r="AY12" s="1178"/>
      <c r="AZ12" s="1178"/>
      <c r="BA12" s="1178"/>
      <c r="BB12" s="1178"/>
      <c r="BC12" s="1178"/>
      <c r="BD12" s="1178"/>
      <c r="BE12" s="1178"/>
      <c r="BF12" s="1178"/>
      <c r="BG12" s="1178"/>
      <c r="BH12" s="1178"/>
      <c r="BI12" s="1178"/>
      <c r="BJ12" s="1178"/>
      <c r="BK12" s="1178"/>
      <c r="BL12" s="1178"/>
      <c r="BM12" s="1178"/>
      <c r="BN12" s="1178"/>
      <c r="BO12" s="1178"/>
      <c r="BP12" s="1178"/>
      <c r="BQ12" s="1178"/>
      <c r="BR12" s="1178"/>
      <c r="BS12" s="1178"/>
      <c r="BT12" s="1178"/>
      <c r="BU12" s="1178"/>
      <c r="BV12" s="1178"/>
      <c r="BW12" s="1178"/>
      <c r="BX12" s="1178"/>
      <c r="BY12" s="1178"/>
      <c r="BZ12" s="1178"/>
      <c r="CA12" s="1178"/>
    </row>
    <row r="13" spans="2:79" ht="10.5" customHeight="1" thickBot="1">
      <c r="J13" s="1178"/>
      <c r="K13" s="1178"/>
      <c r="L13" s="1132"/>
      <c r="M13" s="1178"/>
      <c r="N13" s="1178"/>
      <c r="O13" s="1178"/>
      <c r="P13" s="1178"/>
      <c r="Q13" s="1178"/>
      <c r="R13" s="1178"/>
      <c r="S13" s="1178"/>
      <c r="T13" s="1178"/>
      <c r="U13" s="1178"/>
      <c r="V13" s="1178"/>
      <c r="W13" s="1178"/>
      <c r="X13" s="1178"/>
      <c r="Y13" s="1178"/>
      <c r="Z13" s="1178"/>
      <c r="AA13" s="1178"/>
      <c r="AB13" s="1178"/>
      <c r="AC13" s="1178"/>
      <c r="AD13" s="1178"/>
      <c r="AE13" s="1178"/>
      <c r="AF13" s="1178"/>
      <c r="AG13" s="1178"/>
      <c r="AH13" s="1178"/>
      <c r="AI13" s="1178"/>
      <c r="AJ13" s="1178"/>
      <c r="AK13" s="1178"/>
      <c r="AL13" s="1178"/>
      <c r="AM13" s="1178"/>
      <c r="AN13" s="1178"/>
      <c r="AO13" s="1178"/>
      <c r="AP13" s="1178"/>
      <c r="AQ13" s="1178"/>
      <c r="AR13" s="1178"/>
      <c r="AS13" s="1178"/>
      <c r="AT13" s="1178"/>
      <c r="AU13" s="1178"/>
      <c r="AV13" s="1178"/>
      <c r="AW13" s="1178"/>
      <c r="AX13" s="1178"/>
      <c r="AY13" s="1178"/>
      <c r="AZ13" s="1178"/>
      <c r="BA13" s="1178"/>
      <c r="BB13" s="1178"/>
      <c r="BC13" s="1178"/>
      <c r="BD13" s="1178"/>
      <c r="BE13" s="1178"/>
      <c r="BF13" s="1178"/>
      <c r="BG13" s="1178"/>
      <c r="BH13" s="1178"/>
      <c r="BI13" s="1178"/>
      <c r="BJ13" s="1178"/>
      <c r="BK13" s="1178"/>
      <c r="BL13" s="1178"/>
      <c r="BM13" s="1178"/>
      <c r="BN13" s="1178"/>
      <c r="BO13" s="1178"/>
      <c r="BP13" s="1178"/>
      <c r="BQ13" s="1178"/>
      <c r="BR13" s="1178"/>
      <c r="BS13" s="1178"/>
      <c r="BT13" s="1178"/>
      <c r="BU13" s="1178"/>
      <c r="BV13" s="1178"/>
      <c r="BW13" s="1178"/>
      <c r="BX13" s="1178"/>
      <c r="BY13" s="1178"/>
      <c r="BZ13" s="1178"/>
      <c r="CA13" s="1178"/>
    </row>
    <row r="14" spans="2:79" ht="59.45" customHeight="1" thickBot="1">
      <c r="B14" s="1242" t="s">
        <v>795</v>
      </c>
      <c r="C14" s="1243"/>
      <c r="D14" s="1243"/>
      <c r="E14" s="1243"/>
      <c r="F14" s="1243"/>
      <c r="G14" s="1244"/>
      <c r="H14" s="1245">
        <v>60</v>
      </c>
      <c r="I14" s="1246"/>
      <c r="J14" s="1178"/>
      <c r="K14" s="1178"/>
      <c r="L14" s="1247" t="s">
        <v>796</v>
      </c>
      <c r="M14" s="1238" t="str">
        <f>IF(H24=M11,"KO","OK")</f>
        <v>OK</v>
      </c>
      <c r="N14" s="1248" t="str">
        <f>IF(M14=$M$11,"Elutasítási (KO) kritériumok alapján az ÜT NEM fogadható el! :-(","Elutasítási (KO) kritériumok alapján az ÜT elfogadható! :-)")</f>
        <v>Elutasítási (KO) kritériumok alapján az ÜT elfogadható! :-)</v>
      </c>
      <c r="O14" s="1249"/>
      <c r="P14" s="1249"/>
      <c r="Q14" s="1249"/>
      <c r="R14" s="1249"/>
      <c r="S14" s="1249"/>
      <c r="T14" s="1250"/>
      <c r="U14" s="1178"/>
      <c r="V14" s="1178"/>
      <c r="W14" s="1178"/>
      <c r="X14" s="1178"/>
      <c r="Y14" s="1178"/>
      <c r="Z14" s="1178"/>
      <c r="AA14" s="1178"/>
      <c r="AB14" s="1178"/>
      <c r="AC14" s="1178"/>
      <c r="AD14" s="1178"/>
      <c r="AE14" s="1178"/>
      <c r="AF14" s="1178"/>
      <c r="AG14" s="1178"/>
      <c r="AH14" s="1178"/>
      <c r="AI14" s="1178"/>
      <c r="AJ14" s="1178"/>
      <c r="AK14" s="1178"/>
      <c r="AL14" s="1178"/>
      <c r="AM14" s="1178"/>
      <c r="AN14" s="1178"/>
      <c r="AO14" s="1178"/>
      <c r="AP14" s="1178"/>
      <c r="AQ14" s="1178"/>
      <c r="AR14" s="1178"/>
      <c r="AS14" s="1178"/>
      <c r="AT14" s="1178"/>
      <c r="AU14" s="1178"/>
      <c r="AV14" s="1178"/>
      <c r="AW14" s="1178"/>
      <c r="AX14" s="1178"/>
      <c r="AY14" s="1178"/>
      <c r="AZ14" s="1178"/>
      <c r="BA14" s="1178"/>
      <c r="BB14" s="1178"/>
      <c r="BC14" s="1178"/>
      <c r="BD14" s="1178"/>
      <c r="BE14" s="1178"/>
      <c r="BF14" s="1178"/>
      <c r="BG14" s="1178"/>
      <c r="BH14" s="1178"/>
      <c r="BI14" s="1178"/>
      <c r="BJ14" s="1178"/>
      <c r="BK14" s="1178"/>
      <c r="BL14" s="1178"/>
      <c r="BM14" s="1178"/>
      <c r="BN14" s="1178"/>
      <c r="BO14" s="1178"/>
      <c r="BP14" s="1178"/>
      <c r="BQ14" s="1178"/>
      <c r="BR14" s="1178"/>
      <c r="BS14" s="1178"/>
      <c r="BT14" s="1178"/>
      <c r="BU14" s="1178"/>
      <c r="BV14" s="1178"/>
      <c r="BW14" s="1178"/>
      <c r="BX14" s="1178"/>
      <c r="BY14" s="1178"/>
      <c r="BZ14" s="1178"/>
      <c r="CA14" s="1178"/>
    </row>
    <row r="15" spans="2:79" ht="10.5" customHeight="1" thickBot="1">
      <c r="J15" s="1178"/>
      <c r="K15" s="1178"/>
      <c r="L15" s="1132"/>
      <c r="M15" s="1178"/>
      <c r="N15" s="1178"/>
      <c r="O15" s="1178"/>
      <c r="P15" s="1178"/>
      <c r="Q15" s="1178"/>
      <c r="R15" s="1178"/>
      <c r="S15" s="1178"/>
      <c r="T15" s="1178"/>
      <c r="U15" s="1178"/>
      <c r="V15" s="1178"/>
      <c r="W15" s="1178"/>
      <c r="X15" s="1178"/>
      <c r="Y15" s="1178"/>
      <c r="Z15" s="1178"/>
      <c r="AA15" s="1178"/>
      <c r="AB15" s="1178"/>
      <c r="AC15" s="1178"/>
      <c r="AD15" s="1178"/>
      <c r="AE15" s="1178"/>
      <c r="AF15" s="1178"/>
      <c r="AG15" s="1178"/>
      <c r="AH15" s="1178"/>
      <c r="AI15" s="1178"/>
      <c r="AJ15" s="1178"/>
      <c r="AK15" s="1178"/>
      <c r="AL15" s="1178"/>
      <c r="AM15" s="1178"/>
      <c r="AN15" s="1178"/>
      <c r="AO15" s="1178"/>
      <c r="AP15" s="1178"/>
      <c r="AQ15" s="1178"/>
      <c r="AR15" s="1178"/>
      <c r="AS15" s="1178"/>
      <c r="AT15" s="1178"/>
      <c r="AU15" s="1178"/>
      <c r="AV15" s="1178"/>
      <c r="AW15" s="1178"/>
      <c r="AX15" s="1178"/>
      <c r="AY15" s="1178"/>
      <c r="AZ15" s="1178"/>
      <c r="BA15" s="1178"/>
      <c r="BB15" s="1178"/>
      <c r="BC15" s="1178"/>
      <c r="BD15" s="1178"/>
      <c r="BE15" s="1178"/>
      <c r="BF15" s="1178"/>
      <c r="BG15" s="1178"/>
      <c r="BH15" s="1178"/>
      <c r="BI15" s="1178"/>
      <c r="BJ15" s="1178"/>
      <c r="BK15" s="1178"/>
      <c r="BL15" s="1178"/>
      <c r="BM15" s="1178"/>
      <c r="BN15" s="1178"/>
      <c r="BO15" s="1178"/>
      <c r="BP15" s="1178"/>
      <c r="BQ15" s="1178"/>
      <c r="BR15" s="1178"/>
      <c r="BS15" s="1178"/>
      <c r="BT15" s="1178"/>
      <c r="BU15" s="1178"/>
      <c r="BV15" s="1178"/>
      <c r="BW15" s="1178"/>
      <c r="BX15" s="1178"/>
      <c r="BY15" s="1178"/>
      <c r="BZ15" s="1178"/>
      <c r="CA15" s="1178"/>
    </row>
    <row r="16" spans="2:79" ht="62.1" customHeight="1" thickBot="1">
      <c r="B16" s="1251" t="s">
        <v>797</v>
      </c>
      <c r="C16" s="1252"/>
      <c r="D16" s="1233" t="str">
        <f>IF(ISBLANK(H14),O36,IF(OR(M12=$M$11,M14=$M$11),O35,IF(H12&lt;H14,O34,O33)))</f>
        <v>ÜT jóváhagyása</v>
      </c>
      <c r="E16" s="1233"/>
      <c r="F16" s="1233"/>
      <c r="G16" s="1233"/>
      <c r="H16" s="1233"/>
      <c r="I16" s="1234"/>
      <c r="L16" s="1132"/>
      <c r="M16" s="1178"/>
      <c r="N16" s="1178"/>
      <c r="O16" s="1178"/>
      <c r="P16" s="1178"/>
      <c r="Q16" s="1178"/>
      <c r="R16" s="1178"/>
      <c r="S16" s="1178"/>
      <c r="T16" s="1178"/>
      <c r="U16" s="1132"/>
      <c r="V16" s="1178"/>
      <c r="W16" s="1178"/>
      <c r="X16" s="1178"/>
      <c r="Y16" s="1178"/>
      <c r="Z16" s="1178"/>
      <c r="AA16" s="1178"/>
      <c r="AB16" s="1178"/>
      <c r="AC16" s="1178"/>
      <c r="AD16" s="1178"/>
      <c r="AE16" s="1178"/>
      <c r="AF16" s="1178"/>
      <c r="AG16" s="1178"/>
      <c r="AH16" s="1178"/>
      <c r="AI16" s="1178"/>
      <c r="AJ16" s="1178"/>
      <c r="AK16" s="1178"/>
      <c r="AL16" s="1178"/>
      <c r="AM16" s="1178"/>
      <c r="AN16" s="1178"/>
      <c r="AO16" s="1178"/>
      <c r="AP16" s="1178"/>
      <c r="AQ16" s="1178"/>
      <c r="AR16" s="1178"/>
      <c r="AS16" s="1178"/>
      <c r="AT16" s="1178"/>
      <c r="AU16" s="1178"/>
      <c r="AV16" s="1178"/>
      <c r="AW16" s="1178"/>
      <c r="AX16" s="1178"/>
      <c r="AY16" s="1178"/>
      <c r="AZ16" s="1178"/>
      <c r="BA16" s="1178"/>
      <c r="BB16" s="1178"/>
      <c r="BC16" s="1178"/>
      <c r="BD16" s="1178"/>
      <c r="BE16" s="1178"/>
      <c r="BF16" s="1178"/>
      <c r="BG16" s="1178"/>
      <c r="BH16" s="1178"/>
      <c r="BI16" s="1178"/>
      <c r="BJ16" s="1178"/>
      <c r="BK16" s="1178"/>
      <c r="BL16" s="1178"/>
      <c r="BM16" s="1178"/>
      <c r="BN16" s="1178"/>
      <c r="BO16" s="1178"/>
      <c r="BP16" s="1178"/>
      <c r="BQ16" s="1178"/>
      <c r="BR16" s="1178"/>
      <c r="BS16" s="1178"/>
      <c r="BT16" s="1178"/>
      <c r="BU16" s="1178"/>
      <c r="BV16" s="1178"/>
      <c r="BW16" s="1178"/>
      <c r="BX16" s="1178"/>
      <c r="BY16" s="1178"/>
      <c r="BZ16" s="1178"/>
      <c r="CA16" s="1178"/>
    </row>
    <row r="17" spans="1:79" ht="26.1" customHeight="1" thickBot="1">
      <c r="L17" s="1132"/>
      <c r="M17" s="1178"/>
      <c r="N17" s="1178"/>
      <c r="O17" s="1178"/>
      <c r="P17" s="1178"/>
      <c r="Q17" s="1178"/>
      <c r="R17" s="1178"/>
      <c r="S17" s="1178"/>
      <c r="T17" s="1178"/>
      <c r="U17" s="1178"/>
      <c r="V17" s="1178"/>
      <c r="W17" s="1178"/>
      <c r="X17" s="1178"/>
      <c r="Y17" s="1178"/>
      <c r="Z17" s="1178"/>
      <c r="AA17" s="1178"/>
      <c r="AB17" s="1178"/>
      <c r="AC17" s="1178"/>
      <c r="AD17" s="1178"/>
      <c r="AE17" s="1178"/>
      <c r="AF17" s="1178"/>
      <c r="AG17" s="1178"/>
      <c r="AH17" s="1178"/>
      <c r="AI17" s="1178"/>
      <c r="AJ17" s="1178"/>
      <c r="AK17" s="1178"/>
      <c r="AL17" s="1178"/>
      <c r="AM17" s="1178"/>
      <c r="AN17" s="1178"/>
      <c r="AO17" s="1178"/>
      <c r="AP17" s="1178"/>
      <c r="AQ17" s="1178"/>
      <c r="AR17" s="1178"/>
      <c r="AS17" s="1178"/>
      <c r="AT17" s="1178"/>
      <c r="AU17" s="1178"/>
      <c r="AV17" s="1178"/>
      <c r="AW17" s="1178"/>
      <c r="AX17" s="1178"/>
      <c r="AY17" s="1178"/>
      <c r="AZ17" s="1178"/>
      <c r="BA17" s="1178"/>
      <c r="BB17" s="1178"/>
      <c r="BC17" s="1178"/>
      <c r="BD17" s="1178"/>
      <c r="BE17" s="1178"/>
      <c r="BF17" s="1178"/>
      <c r="BG17" s="1178"/>
      <c r="BH17" s="1178"/>
      <c r="BI17" s="1178"/>
      <c r="BJ17" s="1178"/>
      <c r="BK17" s="1178"/>
      <c r="BL17" s="1178"/>
      <c r="BM17" s="1178"/>
      <c r="BN17" s="1178"/>
      <c r="BO17" s="1178"/>
      <c r="BP17" s="1178"/>
      <c r="BQ17" s="1178"/>
      <c r="BR17" s="1178"/>
      <c r="BS17" s="1178"/>
      <c r="BT17" s="1178"/>
      <c r="BU17" s="1178"/>
      <c r="BV17" s="1178"/>
      <c r="BW17" s="1178"/>
      <c r="BX17" s="1178"/>
      <c r="BY17" s="1178"/>
      <c r="BZ17" s="1178"/>
      <c r="CA17" s="1178"/>
    </row>
    <row r="18" spans="1:79" ht="29.1" customHeight="1">
      <c r="B18" s="1158" t="s">
        <v>798</v>
      </c>
      <c r="C18" s="1254">
        <v>200</v>
      </c>
      <c r="D18" s="1255" t="s">
        <v>799</v>
      </c>
      <c r="E18" s="1256" t="s">
        <v>792</v>
      </c>
      <c r="F18" s="1257">
        <v>1</v>
      </c>
      <c r="G18" s="1257">
        <v>2</v>
      </c>
      <c r="H18" s="1257">
        <v>3</v>
      </c>
      <c r="I18" s="1258" t="s">
        <v>528</v>
      </c>
      <c r="J18" s="1178"/>
      <c r="K18" s="1178"/>
      <c r="V18" s="1178"/>
      <c r="W18" s="1178"/>
      <c r="X18" s="1178"/>
      <c r="Y18" s="1178"/>
      <c r="Z18" s="1178"/>
      <c r="AA18" s="1178"/>
      <c r="AB18" s="1178"/>
      <c r="AC18" s="1178"/>
      <c r="AD18" s="1178"/>
      <c r="AE18" s="1178"/>
      <c r="AF18" s="1178"/>
      <c r="AG18" s="1178"/>
      <c r="AH18" s="1178"/>
      <c r="AI18" s="1178"/>
      <c r="AJ18" s="1178"/>
      <c r="AK18" s="1178"/>
      <c r="AL18" s="1178"/>
      <c r="AM18" s="1178"/>
      <c r="AN18" s="1178"/>
      <c r="AO18" s="1178"/>
      <c r="AP18" s="1178"/>
      <c r="AQ18" s="1178"/>
      <c r="AR18" s="1178"/>
      <c r="AS18" s="1178"/>
      <c r="AT18" s="1178"/>
      <c r="AU18" s="1178"/>
      <c r="AV18" s="1178"/>
      <c r="AW18" s="1178"/>
      <c r="AX18" s="1178"/>
      <c r="AY18" s="1178"/>
      <c r="AZ18" s="1178"/>
      <c r="BA18" s="1178"/>
      <c r="BB18" s="1178"/>
      <c r="BC18" s="1178"/>
      <c r="BD18" s="1178"/>
      <c r="BE18" s="1178"/>
      <c r="BF18" s="1178"/>
      <c r="BG18" s="1178"/>
      <c r="BH18" s="1178"/>
      <c r="BI18" s="1178"/>
      <c r="BJ18" s="1178"/>
      <c r="BK18" s="1178"/>
      <c r="BL18" s="1178"/>
      <c r="BM18" s="1178"/>
      <c r="BN18" s="1178"/>
      <c r="BO18" s="1178"/>
      <c r="BP18" s="1178"/>
      <c r="BQ18" s="1178"/>
      <c r="BR18" s="1178"/>
      <c r="BS18" s="1132"/>
      <c r="BU18" s="1132"/>
    </row>
    <row r="19" spans="1:79" ht="47.1" customHeight="1">
      <c r="B19" s="1259" t="s">
        <v>800</v>
      </c>
      <c r="C19" s="1260">
        <v>50</v>
      </c>
      <c r="D19" s="1261"/>
      <c r="E19" s="1262"/>
      <c r="F19" s="1263"/>
      <c r="G19" s="1263"/>
      <c r="H19" s="1263"/>
      <c r="I19" s="1264"/>
      <c r="J19" s="1178"/>
      <c r="K19" s="1178"/>
      <c r="V19" s="1178"/>
      <c r="W19" s="1178"/>
      <c r="X19" s="1178"/>
      <c r="Y19" s="1178"/>
      <c r="Z19" s="1178"/>
      <c r="AA19" s="1178"/>
      <c r="AB19" s="1178"/>
      <c r="AC19" s="1178"/>
      <c r="AD19" s="1178"/>
      <c r="AE19" s="1178"/>
      <c r="AF19" s="1178"/>
      <c r="AG19" s="1178"/>
      <c r="AH19" s="1178"/>
      <c r="AI19" s="1178"/>
      <c r="AJ19" s="1178"/>
      <c r="AK19" s="1178"/>
      <c r="AL19" s="1178"/>
      <c r="AM19" s="1178"/>
      <c r="AN19" s="1178"/>
      <c r="AO19" s="1178"/>
      <c r="AP19" s="1178"/>
      <c r="AQ19" s="1178"/>
      <c r="AR19" s="1178"/>
      <c r="AS19" s="1178"/>
      <c r="AT19" s="1178"/>
      <c r="AU19" s="1178"/>
      <c r="AV19" s="1178"/>
      <c r="AW19" s="1178"/>
      <c r="AX19" s="1178"/>
      <c r="AY19" s="1178"/>
      <c r="AZ19" s="1178"/>
      <c r="BA19" s="1178"/>
      <c r="BB19" s="1178"/>
      <c r="BC19" s="1178"/>
      <c r="BD19" s="1178"/>
      <c r="BE19" s="1178"/>
      <c r="BF19" s="1178"/>
      <c r="BG19" s="1178"/>
      <c r="BH19" s="1178"/>
      <c r="BI19" s="1178"/>
      <c r="BJ19" s="1178"/>
      <c r="BK19" s="1178"/>
      <c r="BL19" s="1178"/>
      <c r="BM19" s="1178"/>
      <c r="BN19" s="1178"/>
      <c r="BO19" s="1178"/>
      <c r="BP19" s="1178"/>
      <c r="BQ19" s="1178"/>
      <c r="BR19" s="1178"/>
      <c r="BS19" s="1132"/>
      <c r="BU19" s="1132"/>
    </row>
    <row r="20" spans="1:79" ht="57.95" customHeight="1" thickBot="1">
      <c r="B20" s="1265" t="s">
        <v>801</v>
      </c>
      <c r="C20" s="1266">
        <v>60</v>
      </c>
      <c r="D20" s="1267" t="s">
        <v>802</v>
      </c>
      <c r="E20" s="1268">
        <v>6</v>
      </c>
      <c r="F20" s="1268">
        <v>5</v>
      </c>
      <c r="G20" s="1268">
        <v>20</v>
      </c>
      <c r="H20" s="1268">
        <v>8</v>
      </c>
      <c r="I20" s="1269">
        <v>39</v>
      </c>
      <c r="J20" s="1178"/>
      <c r="K20" s="1178"/>
      <c r="V20" s="1178"/>
      <c r="W20" s="1178"/>
      <c r="X20" s="1178"/>
      <c r="Y20" s="1178"/>
      <c r="Z20" s="1178"/>
      <c r="AA20" s="1178"/>
      <c r="AB20" s="1178"/>
      <c r="AC20" s="1178"/>
      <c r="AD20" s="1178"/>
      <c r="AE20" s="1178"/>
      <c r="AF20" s="1178"/>
      <c r="AG20" s="1178"/>
      <c r="AH20" s="1178"/>
      <c r="AI20" s="1178"/>
      <c r="AJ20" s="1178"/>
      <c r="AK20" s="1178"/>
      <c r="AL20" s="1178"/>
      <c r="AM20" s="1178"/>
      <c r="AN20" s="1178"/>
      <c r="AO20" s="1178"/>
      <c r="AP20" s="1178"/>
      <c r="AQ20" s="1178"/>
      <c r="AR20" s="1178"/>
      <c r="AS20" s="1178"/>
      <c r="AT20" s="1178"/>
      <c r="AU20" s="1178"/>
      <c r="AV20" s="1178"/>
      <c r="AW20" s="1178"/>
      <c r="AX20" s="1178"/>
      <c r="AY20" s="1178"/>
      <c r="AZ20" s="1178"/>
      <c r="BA20" s="1178"/>
      <c r="BB20" s="1178"/>
      <c r="BC20" s="1178"/>
      <c r="BD20" s="1178"/>
      <c r="BE20" s="1178"/>
      <c r="BF20" s="1178"/>
      <c r="BG20" s="1178"/>
      <c r="BH20" s="1178"/>
      <c r="BI20" s="1178"/>
      <c r="BJ20" s="1178"/>
      <c r="BK20" s="1178"/>
      <c r="BL20" s="1178"/>
      <c r="BM20" s="1178"/>
      <c r="BN20" s="1178"/>
      <c r="BO20" s="1178"/>
      <c r="BP20" s="1178"/>
      <c r="BQ20" s="1178"/>
      <c r="BR20" s="1178"/>
      <c r="BS20" s="1132"/>
      <c r="BU20" s="1132"/>
    </row>
    <row r="21" spans="1:79" ht="14.1" customHeight="1">
      <c r="B21" s="1270"/>
      <c r="I21" s="1178"/>
      <c r="J21" s="1178"/>
      <c r="K21" s="1178"/>
      <c r="V21" s="1178"/>
      <c r="W21" s="1178"/>
      <c r="X21" s="1178"/>
      <c r="Y21" s="1178"/>
      <c r="Z21" s="1178"/>
      <c r="AA21" s="1178"/>
      <c r="AB21" s="1178"/>
      <c r="AC21" s="1178"/>
      <c r="AD21" s="1178"/>
      <c r="AE21" s="1178"/>
      <c r="AF21" s="1178"/>
      <c r="AG21" s="1178"/>
      <c r="AH21" s="1178"/>
      <c r="AI21" s="1178"/>
      <c r="AJ21" s="1178"/>
      <c r="AK21" s="1178"/>
      <c r="AL21" s="1178"/>
      <c r="AM21" s="1178"/>
      <c r="AN21" s="1178"/>
      <c r="AO21" s="1178"/>
      <c r="AP21" s="1178"/>
      <c r="AQ21" s="1178"/>
      <c r="AR21" s="1178"/>
      <c r="AS21" s="1178"/>
      <c r="AT21" s="1178"/>
      <c r="AU21" s="1178"/>
      <c r="AV21" s="1178"/>
      <c r="AW21" s="1178"/>
      <c r="AX21" s="1178"/>
      <c r="AY21" s="1178"/>
      <c r="AZ21" s="1178"/>
      <c r="BA21" s="1178"/>
      <c r="BB21" s="1178"/>
      <c r="BC21" s="1178"/>
      <c r="BD21" s="1178"/>
      <c r="BE21" s="1178"/>
      <c r="BF21" s="1178"/>
      <c r="BG21" s="1178"/>
      <c r="BH21" s="1178"/>
      <c r="BI21" s="1178"/>
      <c r="BJ21" s="1178"/>
      <c r="BK21" s="1178"/>
      <c r="BL21" s="1178"/>
      <c r="BM21" s="1178"/>
      <c r="BN21" s="1178"/>
      <c r="BO21" s="1178"/>
      <c r="BP21" s="1178"/>
      <c r="BQ21" s="1178"/>
      <c r="BR21" s="1178"/>
      <c r="BS21" s="1178"/>
      <c r="BT21" s="1178"/>
      <c r="BU21" s="1178"/>
      <c r="BV21" s="1178"/>
      <c r="BW21" s="1178"/>
      <c r="BX21" s="1178"/>
      <c r="BY21" s="1178"/>
      <c r="BZ21" s="1178"/>
      <c r="CA21" s="1178"/>
    </row>
    <row r="22" spans="1:79" ht="9.6" customHeight="1">
      <c r="I22" s="1131"/>
      <c r="J22" s="1178"/>
      <c r="K22" s="1178"/>
      <c r="L22" s="1178"/>
      <c r="M22" s="1178"/>
      <c r="N22" s="1271"/>
      <c r="O22" s="1178"/>
      <c r="P22" s="1178"/>
      <c r="Q22" s="1178"/>
      <c r="R22" s="1178"/>
      <c r="S22" s="1178"/>
      <c r="T22" s="1178"/>
      <c r="U22" s="1178"/>
      <c r="V22" s="1178"/>
      <c r="W22" s="1178"/>
      <c r="X22" s="1178"/>
      <c r="Y22" s="1178"/>
      <c r="Z22" s="1178"/>
      <c r="AA22" s="1178"/>
      <c r="AB22" s="1178"/>
      <c r="AC22" s="1178"/>
      <c r="AD22" s="1178"/>
      <c r="AE22" s="1178"/>
      <c r="AF22" s="1178"/>
      <c r="AG22" s="1178"/>
      <c r="AH22" s="1178"/>
      <c r="AI22" s="1178"/>
      <c r="AJ22" s="1178"/>
      <c r="AK22" s="1178"/>
      <c r="AL22" s="1178"/>
      <c r="AM22" s="1178"/>
      <c r="AN22" s="1178"/>
      <c r="AO22" s="1178"/>
      <c r="AP22" s="1178"/>
      <c r="AQ22" s="1178"/>
      <c r="AR22" s="1178"/>
      <c r="AS22" s="1178"/>
      <c r="AT22" s="1178"/>
      <c r="AU22" s="1178"/>
      <c r="AV22" s="1178"/>
      <c r="AW22" s="1178"/>
      <c r="AX22" s="1178"/>
      <c r="AY22" s="1178"/>
      <c r="AZ22" s="1178"/>
      <c r="BA22" s="1178"/>
      <c r="BB22" s="1178"/>
      <c r="BC22" s="1178"/>
      <c r="BD22" s="1178"/>
      <c r="BE22" s="1178"/>
      <c r="BF22" s="1178"/>
      <c r="BG22" s="1178"/>
      <c r="BH22" s="1178"/>
      <c r="BI22" s="1178"/>
      <c r="BJ22" s="1178"/>
      <c r="BK22" s="1178"/>
      <c r="BL22" s="1178"/>
      <c r="BM22" s="1178"/>
      <c r="BN22" s="1178"/>
      <c r="BO22" s="1178"/>
      <c r="BP22" s="1178"/>
      <c r="BQ22" s="1178"/>
      <c r="BR22" s="1178"/>
      <c r="BS22" s="1178"/>
      <c r="BT22" s="1178"/>
      <c r="BU22" s="1178"/>
      <c r="BV22" s="1178"/>
      <c r="BW22" s="1178"/>
      <c r="BX22" s="1178"/>
      <c r="BY22" s="1178"/>
      <c r="BZ22" s="1178"/>
      <c r="CA22" s="1178"/>
    </row>
    <row r="23" spans="1:79" ht="9.6" customHeight="1" thickBot="1">
      <c r="B23" s="1270"/>
      <c r="I23" s="1178"/>
      <c r="J23" s="1178"/>
      <c r="K23" s="1178"/>
      <c r="L23" s="1178"/>
      <c r="M23" s="1178"/>
      <c r="N23" s="1271"/>
      <c r="O23" s="1178"/>
      <c r="P23" s="1178"/>
      <c r="Q23" s="1178"/>
      <c r="R23" s="1178"/>
      <c r="S23" s="1178"/>
      <c r="T23" s="1178"/>
      <c r="U23" s="1178"/>
      <c r="V23" s="1178"/>
      <c r="W23" s="1178"/>
      <c r="X23" s="1178"/>
      <c r="Y23" s="1178"/>
      <c r="Z23" s="1178"/>
      <c r="AA23" s="1178"/>
      <c r="AB23" s="1178"/>
      <c r="AC23" s="1178"/>
      <c r="AD23" s="1178"/>
      <c r="AE23" s="1178"/>
      <c r="AF23" s="1178"/>
      <c r="AG23" s="1178"/>
      <c r="AH23" s="1178"/>
      <c r="AI23" s="1178"/>
      <c r="AJ23" s="1178"/>
      <c r="AK23" s="1178"/>
      <c r="AL23" s="1178"/>
      <c r="AM23" s="1178"/>
      <c r="AN23" s="1178"/>
      <c r="AO23" s="1178"/>
      <c r="AP23" s="1178"/>
      <c r="AQ23" s="1178"/>
      <c r="AR23" s="1178"/>
      <c r="AS23" s="1178"/>
      <c r="AT23" s="1178"/>
      <c r="AU23" s="1178"/>
      <c r="AV23" s="1178"/>
      <c r="AW23" s="1178"/>
      <c r="AX23" s="1178"/>
      <c r="AY23" s="1178"/>
      <c r="AZ23" s="1178"/>
      <c r="BA23" s="1178"/>
      <c r="BB23" s="1178"/>
      <c r="BC23" s="1178"/>
      <c r="BD23" s="1178"/>
      <c r="BE23" s="1178"/>
      <c r="BF23" s="1178"/>
      <c r="BG23" s="1178"/>
      <c r="BH23" s="1178"/>
      <c r="BI23" s="1178"/>
      <c r="BJ23" s="1178"/>
      <c r="BK23" s="1178"/>
      <c r="BL23" s="1178"/>
      <c r="BM23" s="1178"/>
      <c r="BN23" s="1178"/>
      <c r="BO23" s="1178"/>
      <c r="BP23" s="1178"/>
      <c r="BQ23" s="1178"/>
      <c r="BR23" s="1178"/>
      <c r="BS23" s="1178"/>
      <c r="BT23" s="1178"/>
      <c r="BU23" s="1178"/>
      <c r="BV23" s="1178"/>
      <c r="BW23" s="1178"/>
      <c r="BX23" s="1178"/>
      <c r="BY23" s="1178"/>
      <c r="BZ23" s="1178"/>
      <c r="CA23" s="1178"/>
    </row>
    <row r="24" spans="1:79" ht="51.75" customHeight="1" thickBot="1">
      <c r="B24" s="1272" t="s">
        <v>803</v>
      </c>
      <c r="C24" s="1273"/>
      <c r="D24" s="1273"/>
      <c r="E24" s="1274"/>
      <c r="F24" s="1275"/>
      <c r="G24" s="1276">
        <f>SUM(G25:G384)</f>
        <v>137</v>
      </c>
      <c r="H24" s="1277" t="str">
        <f>IF(OR(G89="KO",G96="KO",G111="KO",G357="KO",G366="KO",G89="KO"),"KO"," ")</f>
        <v xml:space="preserve"> </v>
      </c>
      <c r="I24" s="1276">
        <f>SUM(I25:I384)</f>
        <v>137</v>
      </c>
      <c r="J24" s="1178"/>
      <c r="K24" s="1178"/>
      <c r="L24" s="1178"/>
      <c r="M24" s="1178"/>
      <c r="N24" s="1271"/>
      <c r="O24" s="1178"/>
      <c r="P24" s="1178"/>
      <c r="Q24" s="1178"/>
      <c r="R24" s="1178"/>
      <c r="S24" s="1178"/>
      <c r="T24" s="1178"/>
      <c r="U24" s="1178"/>
      <c r="V24" s="1178"/>
      <c r="W24" s="1178"/>
      <c r="X24" s="1178"/>
      <c r="Y24" s="1178"/>
      <c r="Z24" s="1178"/>
      <c r="AA24" s="1178"/>
      <c r="AB24" s="1178"/>
      <c r="AC24" s="1178"/>
      <c r="AD24" s="1178"/>
      <c r="AE24" s="1178"/>
      <c r="AF24" s="1178"/>
      <c r="AG24" s="1178"/>
      <c r="AH24" s="1178"/>
      <c r="AI24" s="1178"/>
      <c r="AJ24" s="1178"/>
      <c r="AK24" s="1178"/>
      <c r="AL24" s="1178"/>
      <c r="AM24" s="1178"/>
      <c r="AN24" s="1178"/>
      <c r="AO24" s="1178"/>
      <c r="AP24" s="1178"/>
      <c r="AQ24" s="1178"/>
      <c r="AR24" s="1178"/>
      <c r="AS24" s="1178"/>
      <c r="AT24" s="1178"/>
      <c r="AU24" s="1178"/>
      <c r="AV24" s="1178"/>
      <c r="AW24" s="1178"/>
      <c r="AX24" s="1178"/>
      <c r="AY24" s="1178"/>
      <c r="AZ24" s="1178"/>
      <c r="BA24" s="1178"/>
      <c r="BB24" s="1178"/>
      <c r="BC24" s="1178"/>
      <c r="BD24" s="1178"/>
      <c r="BE24" s="1178"/>
      <c r="BF24" s="1178"/>
      <c r="BG24" s="1178"/>
      <c r="BH24" s="1178"/>
      <c r="BI24" s="1178"/>
      <c r="BJ24" s="1178"/>
      <c r="BK24" s="1178"/>
      <c r="BL24" s="1178"/>
      <c r="BM24" s="1178"/>
      <c r="BN24" s="1178"/>
      <c r="BO24" s="1178"/>
      <c r="BP24" s="1178"/>
      <c r="BQ24" s="1178"/>
      <c r="BR24" s="1178"/>
      <c r="BS24" s="1178"/>
      <c r="BT24" s="1178"/>
      <c r="BU24" s="1178"/>
      <c r="BV24" s="1178"/>
      <c r="BW24" s="1178"/>
      <c r="BX24" s="1178"/>
      <c r="BY24" s="1178"/>
      <c r="BZ24" s="1178"/>
      <c r="CA24" s="1178"/>
    </row>
    <row r="25" spans="1:79" ht="35.450000000000003" customHeight="1">
      <c r="B25" s="1270"/>
      <c r="I25" s="1178"/>
      <c r="J25" s="1178"/>
      <c r="K25" s="1178"/>
      <c r="L25" s="1178"/>
      <c r="M25" s="1178"/>
      <c r="N25" s="1271"/>
      <c r="O25" s="1178"/>
      <c r="P25" s="1178"/>
      <c r="Q25" s="1178"/>
      <c r="R25" s="1178"/>
      <c r="S25" s="1178"/>
      <c r="T25" s="1178"/>
      <c r="U25" s="1178"/>
      <c r="V25" s="1178"/>
      <c r="W25" s="1178"/>
      <c r="X25" s="1178"/>
      <c r="Y25" s="1178"/>
      <c r="Z25" s="1178"/>
      <c r="AA25" s="1178"/>
      <c r="AB25" s="1178"/>
      <c r="AC25" s="1178"/>
      <c r="AD25" s="1178"/>
      <c r="AE25" s="1178"/>
      <c r="AF25" s="1178"/>
      <c r="AG25" s="1178"/>
      <c r="AH25" s="1178"/>
      <c r="AI25" s="1178"/>
      <c r="AJ25" s="1178"/>
      <c r="AK25" s="1178"/>
      <c r="AL25" s="1178"/>
      <c r="AM25" s="1178"/>
      <c r="AN25" s="1178"/>
      <c r="AO25" s="1178"/>
      <c r="AP25" s="1178"/>
      <c r="AQ25" s="1178"/>
      <c r="AR25" s="1178"/>
      <c r="AS25" s="1178"/>
      <c r="AT25" s="1178"/>
      <c r="AU25" s="1178"/>
      <c r="AV25" s="1178"/>
      <c r="AW25" s="1178"/>
      <c r="AX25" s="1178"/>
      <c r="AY25" s="1178"/>
      <c r="AZ25" s="1178"/>
      <c r="BA25" s="1178"/>
      <c r="BB25" s="1178"/>
      <c r="BC25" s="1178"/>
      <c r="BD25" s="1178"/>
      <c r="BE25" s="1178"/>
      <c r="BF25" s="1178"/>
      <c r="BG25" s="1178"/>
      <c r="BH25" s="1178"/>
      <c r="BI25" s="1178"/>
      <c r="BJ25" s="1178"/>
      <c r="BK25" s="1178"/>
      <c r="BL25" s="1178"/>
      <c r="BM25" s="1178"/>
      <c r="BN25" s="1178"/>
      <c r="BO25" s="1178"/>
      <c r="BP25" s="1178"/>
      <c r="BQ25" s="1178"/>
      <c r="BR25" s="1178"/>
      <c r="BS25" s="1178"/>
      <c r="BT25" s="1178"/>
      <c r="BU25" s="1178"/>
      <c r="BV25" s="1178"/>
      <c r="BW25" s="1178"/>
      <c r="BX25" s="1178"/>
      <c r="BY25" s="1178"/>
      <c r="BZ25" s="1178"/>
      <c r="CA25" s="1178"/>
    </row>
    <row r="26" spans="1:79" ht="6.6" customHeight="1" thickBot="1">
      <c r="I26" s="1131"/>
      <c r="J26" s="1178"/>
      <c r="K26" s="1178"/>
      <c r="L26" s="1178"/>
      <c r="M26" s="1178"/>
      <c r="N26" s="1271"/>
      <c r="O26" s="1178"/>
      <c r="P26" s="1178"/>
      <c r="Q26" s="1178"/>
      <c r="R26" s="1178"/>
      <c r="S26" s="1178"/>
      <c r="T26" s="1178"/>
      <c r="U26" s="1178"/>
      <c r="V26" s="1178"/>
      <c r="W26" s="1178"/>
      <c r="X26" s="1178"/>
      <c r="Y26" s="1178"/>
      <c r="Z26" s="1178"/>
      <c r="AA26" s="1178"/>
      <c r="AB26" s="1178"/>
      <c r="AC26" s="1178"/>
      <c r="AD26" s="1178"/>
      <c r="AE26" s="1178"/>
      <c r="AF26" s="1178"/>
      <c r="AG26" s="1178"/>
      <c r="AH26" s="1178"/>
      <c r="AI26" s="1178"/>
      <c r="AJ26" s="1178"/>
      <c r="AK26" s="1178"/>
      <c r="AL26" s="1178"/>
      <c r="AM26" s="1178"/>
      <c r="AN26" s="1178"/>
      <c r="AO26" s="1178"/>
      <c r="AP26" s="1178"/>
      <c r="AQ26" s="1178"/>
      <c r="AR26" s="1178"/>
      <c r="AS26" s="1178"/>
      <c r="AT26" s="1178"/>
      <c r="AU26" s="1178"/>
      <c r="AV26" s="1178"/>
      <c r="AW26" s="1178"/>
      <c r="AX26" s="1178"/>
      <c r="AY26" s="1178"/>
      <c r="AZ26" s="1178"/>
      <c r="BA26" s="1178"/>
      <c r="BB26" s="1178"/>
      <c r="BC26" s="1178"/>
      <c r="BD26" s="1178"/>
      <c r="BE26" s="1178"/>
      <c r="BF26" s="1178"/>
      <c r="BG26" s="1178"/>
      <c r="BH26" s="1178"/>
      <c r="BI26" s="1178"/>
      <c r="BJ26" s="1178"/>
      <c r="BK26" s="1178"/>
      <c r="BL26" s="1178"/>
      <c r="BM26" s="1178"/>
      <c r="BN26" s="1178"/>
      <c r="BO26" s="1178"/>
      <c r="BP26" s="1178"/>
      <c r="BQ26" s="1178"/>
      <c r="BR26" s="1178"/>
      <c r="BS26" s="1178"/>
      <c r="BT26" s="1178"/>
      <c r="BU26" s="1178"/>
      <c r="BV26" s="1178"/>
      <c r="BW26" s="1178"/>
      <c r="BX26" s="1178"/>
      <c r="BY26" s="1178"/>
      <c r="BZ26" s="1178"/>
      <c r="CA26" s="1178"/>
    </row>
    <row r="27" spans="1:79" s="1285" customFormat="1" ht="23.25" customHeight="1" thickBot="1">
      <c r="A27" s="1278"/>
      <c r="B27" s="1279"/>
      <c r="C27" s="1280"/>
      <c r="D27" s="1280"/>
      <c r="E27" s="1281"/>
      <c r="F27" s="1282" t="s">
        <v>804</v>
      </c>
      <c r="G27" s="1283"/>
      <c r="H27" s="1282" t="s">
        <v>805</v>
      </c>
      <c r="I27" s="1284"/>
      <c r="J27" s="1178"/>
      <c r="K27" s="1178"/>
      <c r="L27" s="1178"/>
      <c r="M27" s="1178"/>
      <c r="N27" s="1271"/>
      <c r="O27" s="1178"/>
      <c r="P27" s="1178"/>
      <c r="Q27" s="1178"/>
      <c r="R27" s="1178"/>
      <c r="S27" s="1178"/>
      <c r="T27" s="1178"/>
      <c r="U27" s="1178"/>
      <c r="V27" s="1178"/>
      <c r="W27" s="1178"/>
      <c r="X27" s="1178"/>
      <c r="Y27" s="1178"/>
      <c r="Z27" s="1178"/>
      <c r="AA27" s="1178"/>
      <c r="AB27" s="1178"/>
      <c r="AC27" s="1178"/>
      <c r="AD27" s="1178"/>
      <c r="AE27" s="1178"/>
      <c r="AF27" s="1178"/>
      <c r="AG27" s="1178"/>
      <c r="AH27" s="1178"/>
      <c r="AI27" s="1178"/>
      <c r="AJ27" s="1178"/>
      <c r="AK27" s="1178"/>
      <c r="AL27" s="1178"/>
      <c r="AM27" s="1178"/>
      <c r="AN27" s="1178"/>
      <c r="AO27" s="1178"/>
      <c r="AP27" s="1178"/>
      <c r="AQ27" s="1178"/>
      <c r="AR27" s="1178"/>
      <c r="AS27" s="1178"/>
      <c r="AT27" s="1178"/>
      <c r="AU27" s="1178"/>
      <c r="AV27" s="1178"/>
      <c r="AW27" s="1178"/>
      <c r="AX27" s="1178"/>
      <c r="AY27" s="1178"/>
      <c r="AZ27" s="1178"/>
      <c r="BA27" s="1178"/>
      <c r="BB27" s="1178"/>
      <c r="BC27" s="1178"/>
      <c r="BD27" s="1178"/>
      <c r="BE27" s="1178"/>
      <c r="BF27" s="1178"/>
      <c r="BG27" s="1178"/>
      <c r="BH27" s="1178"/>
      <c r="BI27" s="1178"/>
      <c r="BJ27" s="1178"/>
      <c r="BK27" s="1178"/>
      <c r="BL27" s="1178"/>
      <c r="BM27" s="1178"/>
      <c r="BN27" s="1178"/>
      <c r="BO27" s="1178"/>
      <c r="BP27" s="1178"/>
      <c r="BQ27" s="1178"/>
      <c r="BR27" s="1178"/>
      <c r="BS27" s="1178"/>
      <c r="BT27" s="1178"/>
      <c r="BU27" s="1178"/>
      <c r="BV27" s="1178"/>
      <c r="BW27" s="1178"/>
      <c r="BX27" s="1178"/>
      <c r="BY27" s="1178"/>
      <c r="BZ27" s="1178"/>
      <c r="CA27" s="1178"/>
    </row>
    <row r="28" spans="1:79" ht="45.6" customHeight="1" thickBot="1">
      <c r="B28" s="1286" t="s">
        <v>806</v>
      </c>
      <c r="C28" s="1287" t="s">
        <v>807</v>
      </c>
      <c r="D28" s="1287"/>
      <c r="E28" s="1288"/>
      <c r="F28" s="1289">
        <f>+E34+E42</f>
        <v>0</v>
      </c>
      <c r="G28" s="1290"/>
      <c r="H28" s="1291">
        <v>8</v>
      </c>
      <c r="I28" s="1292">
        <f>SUM(G33,G41)</f>
        <v>4</v>
      </c>
      <c r="J28" s="1178"/>
      <c r="K28" s="1178"/>
      <c r="L28" s="1178"/>
      <c r="M28" s="1178"/>
      <c r="N28" s="1271"/>
      <c r="O28" s="1178"/>
      <c r="P28" s="1178"/>
      <c r="Q28" s="1178"/>
      <c r="R28" s="1178"/>
      <c r="S28" s="1178"/>
      <c r="T28" s="1178"/>
      <c r="U28" s="1178"/>
      <c r="V28" s="1178"/>
      <c r="W28" s="1178"/>
      <c r="X28" s="1178"/>
      <c r="Y28" s="1178"/>
      <c r="Z28" s="1178"/>
      <c r="AA28" s="1178"/>
      <c r="AB28" s="1178"/>
      <c r="AC28" s="1178"/>
      <c r="AD28" s="1178"/>
      <c r="AE28" s="1178"/>
      <c r="AF28" s="1178"/>
      <c r="AG28" s="1178"/>
      <c r="AH28" s="1178"/>
      <c r="AI28" s="1178"/>
      <c r="AJ28" s="1178"/>
      <c r="AK28" s="1178"/>
      <c r="AL28" s="1178"/>
      <c r="AM28" s="1178"/>
      <c r="AN28" s="1178"/>
      <c r="AO28" s="1178"/>
      <c r="AP28" s="1178"/>
      <c r="AQ28" s="1178"/>
      <c r="AR28" s="1178"/>
      <c r="AS28" s="1178"/>
      <c r="AT28" s="1178"/>
      <c r="AU28" s="1178"/>
      <c r="AV28" s="1178"/>
      <c r="AW28" s="1178"/>
      <c r="AX28" s="1178"/>
      <c r="AY28" s="1178"/>
      <c r="AZ28" s="1178"/>
      <c r="BA28" s="1178"/>
      <c r="BB28" s="1178"/>
      <c r="BC28" s="1178"/>
      <c r="BD28" s="1178"/>
      <c r="BE28" s="1178"/>
      <c r="BF28" s="1178"/>
      <c r="BG28" s="1178"/>
      <c r="BH28" s="1178"/>
      <c r="BI28" s="1178"/>
      <c r="BJ28" s="1178"/>
      <c r="BK28" s="1178"/>
      <c r="BL28" s="1178"/>
      <c r="BM28" s="1178"/>
      <c r="BN28" s="1178"/>
      <c r="BO28" s="1178"/>
      <c r="BP28" s="1178"/>
      <c r="BQ28" s="1178"/>
      <c r="BR28" s="1178"/>
      <c r="BS28" s="1178"/>
      <c r="BT28" s="1178"/>
      <c r="BU28" s="1178"/>
      <c r="BV28" s="1178"/>
      <c r="BW28" s="1178"/>
      <c r="BX28" s="1178"/>
      <c r="BY28" s="1178"/>
      <c r="BZ28" s="1178"/>
      <c r="CA28" s="1178"/>
    </row>
    <row r="29" spans="1:79" ht="6.75" customHeight="1">
      <c r="B29" s="1293"/>
      <c r="C29" s="1294"/>
      <c r="D29" s="1294"/>
      <c r="E29" s="1294"/>
      <c r="F29" s="1295"/>
      <c r="G29" s="1296"/>
      <c r="H29" s="1296"/>
      <c r="I29" s="1178"/>
      <c r="J29" s="1178"/>
      <c r="K29" s="1178"/>
      <c r="L29" s="1178"/>
      <c r="M29" s="1178"/>
      <c r="N29" s="1271"/>
      <c r="O29" s="1178"/>
      <c r="P29" s="1178"/>
      <c r="Q29" s="1178"/>
      <c r="R29" s="1178"/>
      <c r="S29" s="1178"/>
      <c r="T29" s="1178"/>
      <c r="U29" s="1178"/>
      <c r="V29" s="1178"/>
      <c r="W29" s="1178"/>
      <c r="X29" s="1178"/>
      <c r="Y29" s="1178"/>
      <c r="Z29" s="1178"/>
      <c r="AA29" s="1178"/>
      <c r="AB29" s="1178"/>
      <c r="AC29" s="1178"/>
      <c r="AD29" s="1178"/>
      <c r="AE29" s="1178"/>
      <c r="AF29" s="1178"/>
      <c r="AG29" s="1178"/>
      <c r="AH29" s="1178"/>
      <c r="AI29" s="1178"/>
      <c r="AJ29" s="1178"/>
      <c r="AK29" s="1178"/>
      <c r="AL29" s="1178"/>
      <c r="AM29" s="1178"/>
      <c r="AN29" s="1178"/>
      <c r="AO29" s="1178"/>
      <c r="AP29" s="1178"/>
      <c r="AQ29" s="1178"/>
      <c r="AR29" s="1178"/>
      <c r="AS29" s="1178"/>
      <c r="AT29" s="1178"/>
      <c r="AU29" s="1178"/>
      <c r="AV29" s="1178"/>
      <c r="AW29" s="1178"/>
      <c r="AX29" s="1178"/>
      <c r="AY29" s="1178"/>
      <c r="AZ29" s="1178"/>
      <c r="BA29" s="1178"/>
      <c r="BB29" s="1178"/>
      <c r="BC29" s="1178"/>
      <c r="BD29" s="1178"/>
      <c r="BE29" s="1178"/>
      <c r="BF29" s="1178"/>
      <c r="BG29" s="1178"/>
      <c r="BH29" s="1178"/>
      <c r="BI29" s="1178"/>
      <c r="BJ29" s="1178"/>
      <c r="BK29" s="1178"/>
      <c r="BL29" s="1178"/>
      <c r="BM29" s="1178"/>
      <c r="BN29" s="1178"/>
      <c r="BO29" s="1178"/>
      <c r="BP29" s="1178"/>
      <c r="BQ29" s="1178"/>
      <c r="BR29" s="1178"/>
      <c r="BS29" s="1178"/>
      <c r="BT29" s="1178"/>
      <c r="BU29" s="1178"/>
      <c r="BV29" s="1178"/>
      <c r="BW29" s="1178"/>
      <c r="BX29" s="1178"/>
      <c r="BY29" s="1178"/>
      <c r="BZ29" s="1178"/>
      <c r="CA29" s="1178"/>
    </row>
    <row r="30" spans="1:79" ht="18" customHeight="1">
      <c r="A30" s="1253">
        <v>1</v>
      </c>
      <c r="B30" s="1293" t="s">
        <v>808</v>
      </c>
      <c r="C30" s="1294"/>
      <c r="D30" s="1294"/>
      <c r="E30" s="1294"/>
      <c r="F30" s="1295"/>
      <c r="G30" s="1297"/>
      <c r="H30" s="1297"/>
      <c r="I30" s="1178"/>
      <c r="J30" s="1178"/>
      <c r="K30" s="1178"/>
      <c r="L30" s="1178"/>
      <c r="M30" s="1178"/>
      <c r="N30" s="1271"/>
      <c r="O30" s="1178"/>
      <c r="P30" s="1178"/>
      <c r="Q30" s="1178"/>
      <c r="R30" s="1178"/>
      <c r="S30" s="1178"/>
      <c r="T30" s="1178"/>
      <c r="U30" s="1178"/>
      <c r="V30" s="1178"/>
      <c r="W30" s="1178"/>
      <c r="X30" s="1178"/>
      <c r="Y30" s="1178"/>
      <c r="Z30" s="1178"/>
      <c r="AA30" s="1178"/>
      <c r="AB30" s="1178"/>
      <c r="AC30" s="1178"/>
      <c r="AD30" s="1178"/>
      <c r="AE30" s="1178"/>
      <c r="AF30" s="1178"/>
      <c r="AG30" s="1178"/>
      <c r="AH30" s="1178"/>
      <c r="AI30" s="1178"/>
      <c r="AJ30" s="1178"/>
      <c r="AK30" s="1178"/>
      <c r="AL30" s="1178"/>
      <c r="AM30" s="1178"/>
      <c r="AN30" s="1178"/>
      <c r="AO30" s="1178"/>
      <c r="AP30" s="1178"/>
      <c r="AQ30" s="1178"/>
      <c r="AR30" s="1178"/>
      <c r="AS30" s="1178"/>
      <c r="AT30" s="1178"/>
      <c r="AU30" s="1178"/>
      <c r="AV30" s="1178"/>
      <c r="AW30" s="1178"/>
      <c r="AX30" s="1178"/>
      <c r="AY30" s="1178"/>
      <c r="AZ30" s="1178"/>
      <c r="BA30" s="1178"/>
      <c r="BB30" s="1178"/>
      <c r="BC30" s="1178"/>
      <c r="BD30" s="1178"/>
      <c r="BE30" s="1178"/>
      <c r="BF30" s="1178"/>
      <c r="BG30" s="1178"/>
      <c r="BH30" s="1178"/>
      <c r="BI30" s="1178"/>
      <c r="BJ30" s="1178"/>
      <c r="BK30" s="1178"/>
      <c r="BL30" s="1178"/>
      <c r="BM30" s="1178"/>
      <c r="BN30" s="1178"/>
      <c r="BO30" s="1178"/>
      <c r="BP30" s="1178"/>
      <c r="BQ30" s="1178"/>
      <c r="BR30" s="1178"/>
      <c r="BS30" s="1178"/>
      <c r="BT30" s="1178"/>
      <c r="BU30" s="1178"/>
      <c r="BV30" s="1178"/>
      <c r="BW30" s="1178"/>
      <c r="BX30" s="1178"/>
      <c r="BY30" s="1178"/>
      <c r="BZ30" s="1178"/>
      <c r="CA30" s="1178"/>
    </row>
    <row r="31" spans="1:79" ht="35.25" customHeight="1">
      <c r="B31" s="1298" t="s">
        <v>809</v>
      </c>
      <c r="C31" s="1299"/>
      <c r="D31" s="1299"/>
      <c r="E31" s="1300"/>
      <c r="F31" s="1295"/>
      <c r="G31" s="1297"/>
      <c r="H31" s="1297"/>
      <c r="I31" s="1178"/>
      <c r="J31" s="1178"/>
      <c r="K31" s="1178"/>
      <c r="L31" s="1178"/>
      <c r="M31" s="1178"/>
      <c r="N31" s="1271"/>
      <c r="O31" s="1178"/>
      <c r="P31" s="1178"/>
      <c r="Q31" s="1178"/>
      <c r="R31" s="1178"/>
      <c r="S31" s="1178"/>
      <c r="T31" s="1178"/>
      <c r="U31" s="1178"/>
      <c r="V31" s="1178"/>
      <c r="W31" s="1178"/>
      <c r="X31" s="1178"/>
      <c r="Y31" s="1178"/>
      <c r="Z31" s="1178"/>
      <c r="AA31" s="1178"/>
      <c r="AB31" s="1178"/>
      <c r="AC31" s="1178"/>
      <c r="AD31" s="1178"/>
      <c r="AE31" s="1178"/>
      <c r="AF31" s="1178"/>
      <c r="AG31" s="1178"/>
      <c r="AH31" s="1178"/>
      <c r="AI31" s="1178"/>
      <c r="AJ31" s="1178"/>
      <c r="AK31" s="1178"/>
      <c r="AL31" s="1178"/>
      <c r="AM31" s="1178"/>
      <c r="AN31" s="1178"/>
      <c r="AO31" s="1178"/>
      <c r="AP31" s="1178"/>
      <c r="AQ31" s="1178"/>
      <c r="AR31" s="1178"/>
      <c r="AS31" s="1178"/>
      <c r="AT31" s="1178"/>
      <c r="AU31" s="1178"/>
      <c r="AV31" s="1178"/>
      <c r="AW31" s="1178"/>
      <c r="AX31" s="1178"/>
      <c r="AY31" s="1178"/>
      <c r="AZ31" s="1178"/>
      <c r="BA31" s="1178"/>
      <c r="BB31" s="1178"/>
      <c r="BC31" s="1178"/>
      <c r="BD31" s="1178"/>
      <c r="BE31" s="1178"/>
      <c r="BF31" s="1178"/>
      <c r="BG31" s="1178"/>
      <c r="BH31" s="1178"/>
      <c r="BI31" s="1178"/>
      <c r="BJ31" s="1178"/>
      <c r="BK31" s="1178"/>
      <c r="BL31" s="1178"/>
      <c r="BM31" s="1178"/>
      <c r="BN31" s="1178"/>
      <c r="BO31" s="1178"/>
      <c r="BP31" s="1178"/>
      <c r="BQ31" s="1178"/>
      <c r="BR31" s="1178"/>
      <c r="BS31" s="1178"/>
      <c r="BT31" s="1178"/>
      <c r="BU31" s="1178"/>
      <c r="BV31" s="1178"/>
      <c r="BW31" s="1178"/>
      <c r="BX31" s="1178"/>
      <c r="BY31" s="1178"/>
      <c r="BZ31" s="1178"/>
      <c r="CA31" s="1178"/>
    </row>
    <row r="32" spans="1:79" ht="16.5" customHeight="1" thickBot="1">
      <c r="B32" s="1293" t="s">
        <v>810</v>
      </c>
      <c r="C32" s="1301"/>
      <c r="F32" s="1295"/>
      <c r="G32" s="1297"/>
      <c r="H32" s="1297"/>
      <c r="I32" s="1178"/>
      <c r="J32" s="1178"/>
      <c r="K32" s="1178"/>
      <c r="L32" s="1178"/>
      <c r="M32" s="1178"/>
      <c r="N32" s="1271"/>
      <c r="O32" s="1178"/>
      <c r="P32" s="1178"/>
      <c r="Q32" s="1178"/>
      <c r="R32" s="1178"/>
      <c r="S32" s="1178"/>
      <c r="T32" s="1178"/>
      <c r="U32" s="1178"/>
      <c r="V32" s="1178"/>
      <c r="W32" s="1178"/>
      <c r="X32" s="1178"/>
      <c r="Y32" s="1178"/>
      <c r="Z32" s="1178"/>
      <c r="AA32" s="1178"/>
      <c r="AB32" s="1178"/>
      <c r="AC32" s="1178"/>
      <c r="AD32" s="1178"/>
      <c r="AE32" s="1178"/>
      <c r="AF32" s="1178"/>
      <c r="AG32" s="1178"/>
      <c r="AH32" s="1178"/>
      <c r="AI32" s="1178"/>
      <c r="AJ32" s="1178"/>
      <c r="AK32" s="1178"/>
      <c r="AL32" s="1178"/>
      <c r="AM32" s="1178"/>
      <c r="AN32" s="1178"/>
      <c r="AO32" s="1178"/>
      <c r="AP32" s="1178"/>
      <c r="AQ32" s="1178"/>
      <c r="AR32" s="1178"/>
      <c r="AS32" s="1178"/>
      <c r="AT32" s="1178"/>
      <c r="AU32" s="1178"/>
      <c r="AV32" s="1178"/>
      <c r="AW32" s="1178"/>
      <c r="AX32" s="1178"/>
      <c r="AY32" s="1178"/>
      <c r="AZ32" s="1178"/>
      <c r="BA32" s="1178"/>
      <c r="BB32" s="1178"/>
      <c r="BC32" s="1178"/>
      <c r="BD32" s="1178"/>
      <c r="BE32" s="1178"/>
      <c r="BF32" s="1178"/>
      <c r="BG32" s="1178"/>
      <c r="BH32" s="1178"/>
      <c r="BI32" s="1178"/>
      <c r="BJ32" s="1178"/>
      <c r="BK32" s="1178"/>
      <c r="BL32" s="1178"/>
      <c r="BM32" s="1178"/>
      <c r="BN32" s="1178"/>
      <c r="BO32" s="1178"/>
      <c r="BP32" s="1178"/>
      <c r="BQ32" s="1178"/>
      <c r="BR32" s="1178"/>
      <c r="BS32" s="1178"/>
      <c r="BT32" s="1178"/>
      <c r="BU32" s="1178"/>
      <c r="BV32" s="1178"/>
      <c r="BW32" s="1178"/>
      <c r="BX32" s="1178"/>
      <c r="BY32" s="1178"/>
      <c r="BZ32" s="1178"/>
      <c r="CA32" s="1178"/>
    </row>
    <row r="33" spans="1:79" ht="33.75" customHeight="1" thickBot="1">
      <c r="B33" s="1302" t="s">
        <v>811</v>
      </c>
      <c r="C33" s="1303" t="s">
        <v>812</v>
      </c>
      <c r="D33" s="1303" t="s">
        <v>813</v>
      </c>
      <c r="E33" s="1304" t="s">
        <v>814</v>
      </c>
      <c r="F33" s="1305" t="s">
        <v>815</v>
      </c>
      <c r="G33" s="1306">
        <v>3</v>
      </c>
      <c r="H33" s="1297"/>
      <c r="I33" s="1178"/>
      <c r="J33" s="1178"/>
      <c r="K33" s="1178"/>
      <c r="L33" s="1307"/>
      <c r="M33" s="1308"/>
      <c r="N33" s="1309"/>
      <c r="O33" s="1310" t="s">
        <v>816</v>
      </c>
      <c r="P33" s="1311"/>
      <c r="Q33" s="1311"/>
      <c r="R33" s="1311"/>
      <c r="S33" s="1311"/>
      <c r="T33" s="1312"/>
      <c r="U33" s="1178"/>
      <c r="V33" s="1178"/>
      <c r="W33" s="1178"/>
      <c r="X33" s="1178"/>
      <c r="Y33" s="1178"/>
      <c r="Z33" s="1178"/>
      <c r="AA33" s="1178"/>
      <c r="AB33" s="1178"/>
      <c r="AC33" s="1178"/>
      <c r="AD33" s="1178"/>
      <c r="AE33" s="1178"/>
      <c r="AF33" s="1178"/>
      <c r="AG33" s="1178"/>
      <c r="AH33" s="1178"/>
      <c r="AI33" s="1178"/>
      <c r="AJ33" s="1178"/>
      <c r="AK33" s="1178"/>
      <c r="AL33" s="1178"/>
      <c r="AM33" s="1178"/>
      <c r="AN33" s="1178"/>
      <c r="AO33" s="1178"/>
      <c r="AP33" s="1178"/>
      <c r="AQ33" s="1178"/>
      <c r="AR33" s="1178"/>
      <c r="AS33" s="1178"/>
      <c r="AT33" s="1178"/>
      <c r="AU33" s="1178"/>
      <c r="AV33" s="1178"/>
      <c r="AW33" s="1178"/>
      <c r="AX33" s="1178"/>
      <c r="AY33" s="1178"/>
      <c r="AZ33" s="1178"/>
      <c r="BA33" s="1178"/>
      <c r="BB33" s="1178"/>
      <c r="BC33" s="1178"/>
      <c r="BD33" s="1178"/>
      <c r="BE33" s="1178"/>
      <c r="BF33" s="1178"/>
      <c r="BG33" s="1178"/>
      <c r="BH33" s="1178"/>
      <c r="BI33" s="1178"/>
      <c r="BJ33" s="1178"/>
      <c r="BK33" s="1178"/>
      <c r="BL33" s="1178"/>
      <c r="BM33" s="1178"/>
      <c r="BN33" s="1178"/>
      <c r="BO33" s="1178"/>
      <c r="BP33" s="1178"/>
      <c r="BQ33" s="1178"/>
      <c r="BR33" s="1178"/>
      <c r="BS33" s="1178"/>
      <c r="BT33" s="1178"/>
      <c r="BU33" s="1178"/>
      <c r="BV33" s="1178"/>
      <c r="BW33" s="1178"/>
      <c r="BX33" s="1178"/>
      <c r="BY33" s="1178"/>
      <c r="BZ33" s="1178"/>
      <c r="CA33" s="1178"/>
    </row>
    <row r="34" spans="1:79" ht="21" customHeight="1" thickBot="1">
      <c r="B34" s="1313" t="s">
        <v>817</v>
      </c>
      <c r="C34" s="1314">
        <v>0</v>
      </c>
      <c r="D34" s="1315">
        <v>3</v>
      </c>
      <c r="E34" s="1316">
        <v>0</v>
      </c>
      <c r="F34" s="1317"/>
      <c r="G34" s="1318"/>
      <c r="H34" s="1318"/>
      <c r="I34" s="1319"/>
      <c r="J34" s="1178"/>
      <c r="K34" s="1178"/>
      <c r="L34" s="1320"/>
      <c r="M34" s="1321"/>
      <c r="N34" s="1322"/>
      <c r="O34" s="1310" t="s">
        <v>818</v>
      </c>
      <c r="P34" s="1311"/>
      <c r="Q34" s="1311"/>
      <c r="R34" s="1311"/>
      <c r="S34" s="1311"/>
      <c r="T34" s="1312"/>
      <c r="U34" s="1178"/>
      <c r="V34" s="1178"/>
      <c r="W34" s="1178"/>
      <c r="X34" s="1178"/>
      <c r="Y34" s="1178"/>
      <c r="Z34" s="1178"/>
      <c r="AA34" s="1178"/>
      <c r="AB34" s="1178"/>
      <c r="AC34" s="1178"/>
      <c r="AD34" s="1178"/>
      <c r="AE34" s="1178"/>
      <c r="AF34" s="1178"/>
      <c r="AG34" s="1178"/>
      <c r="AH34" s="1178"/>
      <c r="AI34" s="1178"/>
      <c r="AJ34" s="1178"/>
      <c r="AK34" s="1178"/>
      <c r="AL34" s="1178"/>
      <c r="AM34" s="1178"/>
      <c r="AN34" s="1178"/>
      <c r="AO34" s="1178"/>
      <c r="AP34" s="1178"/>
      <c r="AQ34" s="1178"/>
      <c r="AR34" s="1178"/>
      <c r="AS34" s="1178"/>
      <c r="AT34" s="1178"/>
      <c r="AU34" s="1178"/>
      <c r="AV34" s="1178"/>
      <c r="AW34" s="1178"/>
      <c r="AX34" s="1178"/>
      <c r="AY34" s="1178"/>
      <c r="AZ34" s="1178"/>
      <c r="BA34" s="1178"/>
      <c r="BB34" s="1178"/>
      <c r="BC34" s="1178"/>
      <c r="BD34" s="1178"/>
      <c r="BE34" s="1178"/>
      <c r="BF34" s="1178"/>
      <c r="BG34" s="1178"/>
      <c r="BH34" s="1178"/>
      <c r="BI34" s="1178"/>
      <c r="BJ34" s="1178"/>
      <c r="BK34" s="1178"/>
      <c r="BL34" s="1178"/>
      <c r="BM34" s="1178"/>
      <c r="BN34" s="1178"/>
      <c r="BO34" s="1178"/>
      <c r="BP34" s="1178"/>
      <c r="BQ34" s="1178"/>
      <c r="BR34" s="1178"/>
      <c r="BS34" s="1178"/>
      <c r="BT34" s="1178"/>
      <c r="BU34" s="1178"/>
      <c r="BV34" s="1178"/>
      <c r="BW34" s="1178"/>
      <c r="BX34" s="1178"/>
      <c r="BY34" s="1178"/>
      <c r="BZ34" s="1178"/>
      <c r="CA34" s="1178"/>
    </row>
    <row r="35" spans="1:79" ht="20.25" customHeight="1" thickBot="1">
      <c r="B35" s="1323" t="s">
        <v>819</v>
      </c>
      <c r="C35" s="1324">
        <v>1</v>
      </c>
      <c r="D35" s="1325">
        <v>3</v>
      </c>
      <c r="E35" s="1326">
        <v>3</v>
      </c>
      <c r="F35" s="1317"/>
      <c r="G35" s="1327"/>
      <c r="H35" s="1327"/>
      <c r="I35" s="1328"/>
      <c r="J35" s="1178"/>
      <c r="K35" s="1178"/>
      <c r="L35" s="1320"/>
      <c r="M35" s="1321"/>
      <c r="N35" s="1322"/>
      <c r="O35" s="1310" t="s">
        <v>820</v>
      </c>
      <c r="P35" s="1311"/>
      <c r="Q35" s="1311"/>
      <c r="R35" s="1311"/>
      <c r="S35" s="1311"/>
      <c r="T35" s="1312"/>
      <c r="U35" s="1178"/>
      <c r="V35" s="1178"/>
      <c r="W35" s="1178"/>
      <c r="X35" s="1178"/>
      <c r="Y35" s="1178"/>
      <c r="Z35" s="1178"/>
      <c r="AA35" s="1178"/>
      <c r="AB35" s="1178"/>
      <c r="AC35" s="1178"/>
      <c r="AD35" s="1178"/>
      <c r="AE35" s="1178"/>
      <c r="AF35" s="1178"/>
      <c r="AG35" s="1178"/>
      <c r="AH35" s="1178"/>
      <c r="AI35" s="1178"/>
      <c r="AJ35" s="1178"/>
      <c r="AK35" s="1178"/>
      <c r="AL35" s="1178"/>
      <c r="AM35" s="1178"/>
      <c r="AN35" s="1178"/>
      <c r="AO35" s="1178"/>
      <c r="AP35" s="1178"/>
      <c r="AQ35" s="1178"/>
      <c r="AR35" s="1178"/>
      <c r="AS35" s="1178"/>
      <c r="AT35" s="1178"/>
      <c r="AU35" s="1178"/>
      <c r="AV35" s="1178"/>
      <c r="AW35" s="1178"/>
      <c r="AX35" s="1178"/>
      <c r="AY35" s="1178"/>
      <c r="AZ35" s="1178"/>
      <c r="BA35" s="1178"/>
      <c r="BB35" s="1178"/>
      <c r="BC35" s="1178"/>
      <c r="BD35" s="1178"/>
      <c r="BE35" s="1178"/>
      <c r="BF35" s="1178"/>
      <c r="BG35" s="1178"/>
      <c r="BH35" s="1178"/>
      <c r="BI35" s="1178"/>
      <c r="BJ35" s="1178"/>
      <c r="BK35" s="1178"/>
      <c r="BL35" s="1178"/>
      <c r="BM35" s="1178"/>
      <c r="BN35" s="1178"/>
      <c r="BO35" s="1178"/>
      <c r="BP35" s="1178"/>
      <c r="BQ35" s="1178"/>
      <c r="BR35" s="1178"/>
      <c r="BS35" s="1178"/>
      <c r="BT35" s="1178"/>
      <c r="BU35" s="1178"/>
      <c r="BV35" s="1178"/>
      <c r="BW35" s="1178"/>
      <c r="BX35" s="1178"/>
      <c r="BY35" s="1178"/>
      <c r="BZ35" s="1178"/>
      <c r="CA35" s="1178"/>
    </row>
    <row r="36" spans="1:79" ht="20.25" customHeight="1" thickBot="1">
      <c r="B36" s="1329" t="s">
        <v>821</v>
      </c>
      <c r="C36" s="1330">
        <v>2</v>
      </c>
      <c r="D36" s="1331">
        <v>3</v>
      </c>
      <c r="E36" s="1332">
        <v>6</v>
      </c>
      <c r="F36" s="1333"/>
      <c r="G36" s="1334"/>
      <c r="H36" s="1334"/>
      <c r="I36" s="1335"/>
      <c r="J36" s="1178"/>
      <c r="K36" s="1178"/>
      <c r="L36" s="1336"/>
      <c r="M36" s="1337"/>
      <c r="N36" s="1338"/>
      <c r="O36" s="1310" t="s">
        <v>822</v>
      </c>
      <c r="P36" s="1311"/>
      <c r="Q36" s="1311"/>
      <c r="R36" s="1311"/>
      <c r="S36" s="1311"/>
      <c r="T36" s="1312"/>
      <c r="U36" s="1178"/>
      <c r="V36" s="1178"/>
      <c r="W36" s="1178"/>
      <c r="X36" s="1178"/>
      <c r="Y36" s="1178"/>
      <c r="Z36" s="1178"/>
      <c r="AA36" s="1178"/>
      <c r="AB36" s="1178"/>
      <c r="AC36" s="1178"/>
      <c r="AD36" s="1178"/>
      <c r="AE36" s="1178"/>
      <c r="AF36" s="1178"/>
      <c r="AG36" s="1178"/>
      <c r="AH36" s="1178"/>
      <c r="AI36" s="1178"/>
      <c r="AJ36" s="1178"/>
      <c r="AK36" s="1178"/>
      <c r="AL36" s="1178"/>
      <c r="AM36" s="1178"/>
      <c r="AN36" s="1178"/>
      <c r="AO36" s="1178"/>
      <c r="AP36" s="1178"/>
      <c r="AQ36" s="1178"/>
      <c r="AR36" s="1178"/>
      <c r="AS36" s="1178"/>
      <c r="AT36" s="1178"/>
      <c r="AU36" s="1178"/>
      <c r="AV36" s="1178"/>
      <c r="AW36" s="1178"/>
      <c r="AX36" s="1178"/>
      <c r="AY36" s="1178"/>
      <c r="AZ36" s="1178"/>
      <c r="BA36" s="1178"/>
      <c r="BB36" s="1178"/>
      <c r="BC36" s="1178"/>
      <c r="BD36" s="1178"/>
      <c r="BE36" s="1178"/>
      <c r="BF36" s="1178"/>
      <c r="BG36" s="1178"/>
      <c r="BH36" s="1178"/>
      <c r="BI36" s="1178"/>
      <c r="BJ36" s="1178"/>
      <c r="BK36" s="1178"/>
      <c r="BL36" s="1178"/>
      <c r="BM36" s="1178"/>
      <c r="BN36" s="1178"/>
      <c r="BO36" s="1178"/>
      <c r="BP36" s="1178"/>
      <c r="BQ36" s="1178"/>
      <c r="BR36" s="1178"/>
      <c r="BS36" s="1178"/>
      <c r="BT36" s="1178"/>
      <c r="BU36" s="1178"/>
      <c r="BV36" s="1178"/>
      <c r="BW36" s="1178"/>
      <c r="BX36" s="1178"/>
      <c r="BY36" s="1178"/>
      <c r="BZ36" s="1178"/>
      <c r="CA36" s="1178"/>
    </row>
    <row r="37" spans="1:79" ht="9" customHeight="1">
      <c r="B37" s="1339"/>
      <c r="C37" s="1340"/>
      <c r="D37" s="1340"/>
      <c r="E37" s="1340"/>
      <c r="F37" s="1295"/>
      <c r="G37" s="1297"/>
      <c r="H37" s="1297"/>
      <c r="I37" s="1178"/>
      <c r="J37" s="1178"/>
      <c r="K37" s="1178"/>
      <c r="L37" s="1178"/>
      <c r="M37" s="1178"/>
      <c r="N37" s="1271"/>
      <c r="O37" s="1178"/>
      <c r="P37" s="1178"/>
      <c r="Q37" s="1178"/>
      <c r="R37" s="1178"/>
      <c r="S37" s="1178"/>
      <c r="T37" s="1178"/>
      <c r="U37" s="1178"/>
      <c r="V37" s="1178"/>
      <c r="W37" s="1178"/>
      <c r="X37" s="1178"/>
      <c r="Y37" s="1178"/>
      <c r="Z37" s="1178"/>
      <c r="AA37" s="1178"/>
      <c r="AB37" s="1178"/>
      <c r="AC37" s="1178"/>
      <c r="AD37" s="1178"/>
      <c r="AE37" s="1178"/>
      <c r="AF37" s="1178"/>
      <c r="AG37" s="1178"/>
      <c r="AH37" s="1178"/>
      <c r="AI37" s="1178"/>
      <c r="AJ37" s="1178"/>
      <c r="AK37" s="1178"/>
      <c r="AL37" s="1178"/>
      <c r="AM37" s="1178"/>
      <c r="AN37" s="1178"/>
      <c r="AO37" s="1178"/>
      <c r="AP37" s="1178"/>
      <c r="AQ37" s="1178"/>
      <c r="AR37" s="1178"/>
      <c r="AS37" s="1178"/>
      <c r="AT37" s="1178"/>
      <c r="AU37" s="1178"/>
      <c r="AV37" s="1178"/>
      <c r="AW37" s="1178"/>
      <c r="AX37" s="1178"/>
      <c r="AY37" s="1178"/>
      <c r="AZ37" s="1178"/>
      <c r="BA37" s="1178"/>
      <c r="BB37" s="1178"/>
      <c r="BC37" s="1178"/>
      <c r="BD37" s="1178"/>
      <c r="BE37" s="1178"/>
      <c r="BF37" s="1178"/>
      <c r="BG37" s="1178"/>
      <c r="BH37" s="1178"/>
      <c r="BI37" s="1178"/>
      <c r="BJ37" s="1178"/>
      <c r="BK37" s="1178"/>
      <c r="BL37" s="1178"/>
      <c r="BM37" s="1178"/>
      <c r="BN37" s="1178"/>
      <c r="BO37" s="1178"/>
      <c r="BP37" s="1178"/>
      <c r="BQ37" s="1178"/>
      <c r="BR37" s="1178"/>
      <c r="BS37" s="1178"/>
      <c r="BT37" s="1178"/>
      <c r="BU37" s="1178"/>
      <c r="BV37" s="1178"/>
      <c r="BW37" s="1178"/>
      <c r="BX37" s="1178"/>
      <c r="BY37" s="1178"/>
      <c r="BZ37" s="1178"/>
      <c r="CA37" s="1178"/>
    </row>
    <row r="38" spans="1:79" ht="18" customHeight="1">
      <c r="A38" s="1253">
        <v>2</v>
      </c>
      <c r="B38" s="1293" t="s">
        <v>823</v>
      </c>
      <c r="C38" s="1294"/>
      <c r="D38" s="1294"/>
      <c r="E38" s="1294"/>
      <c r="F38" s="1295"/>
      <c r="G38" s="1297"/>
      <c r="H38" s="1297"/>
      <c r="I38" s="1178"/>
      <c r="J38" s="1178"/>
      <c r="K38" s="1178"/>
      <c r="L38" s="1178"/>
      <c r="M38" s="1178"/>
      <c r="N38" s="1271"/>
      <c r="O38" s="1178"/>
      <c r="P38" s="1178"/>
      <c r="Q38" s="1178"/>
      <c r="R38" s="1178"/>
      <c r="S38" s="1178"/>
      <c r="T38" s="1178"/>
      <c r="U38" s="1178"/>
      <c r="V38" s="1178"/>
      <c r="W38" s="1178"/>
      <c r="X38" s="1178"/>
      <c r="Y38" s="1178"/>
      <c r="Z38" s="1178"/>
      <c r="AA38" s="1178"/>
      <c r="AB38" s="1178"/>
      <c r="AC38" s="1178"/>
      <c r="AD38" s="1178"/>
      <c r="AE38" s="1178"/>
      <c r="AF38" s="1178"/>
      <c r="AG38" s="1178"/>
      <c r="AH38" s="1178"/>
      <c r="AI38" s="1178"/>
      <c r="AJ38" s="1178"/>
      <c r="AK38" s="1178"/>
      <c r="AL38" s="1178"/>
      <c r="AM38" s="1178"/>
      <c r="AN38" s="1178"/>
      <c r="AO38" s="1178"/>
      <c r="AP38" s="1178"/>
      <c r="AQ38" s="1178"/>
      <c r="AR38" s="1178"/>
      <c r="AS38" s="1178"/>
      <c r="AT38" s="1178"/>
      <c r="AU38" s="1178"/>
      <c r="AV38" s="1178"/>
      <c r="AW38" s="1178"/>
      <c r="AX38" s="1178"/>
      <c r="AY38" s="1178"/>
      <c r="AZ38" s="1178"/>
      <c r="BA38" s="1178"/>
      <c r="BB38" s="1178"/>
      <c r="BC38" s="1178"/>
      <c r="BD38" s="1178"/>
      <c r="BE38" s="1178"/>
      <c r="BF38" s="1178"/>
      <c r="BG38" s="1178"/>
      <c r="BH38" s="1178"/>
      <c r="BI38" s="1178"/>
      <c r="BJ38" s="1178"/>
      <c r="BK38" s="1178"/>
      <c r="BL38" s="1178"/>
      <c r="BM38" s="1178"/>
      <c r="BN38" s="1178"/>
      <c r="BO38" s="1178"/>
      <c r="BP38" s="1178"/>
      <c r="BQ38" s="1178"/>
      <c r="BR38" s="1178"/>
      <c r="BS38" s="1178"/>
      <c r="BT38" s="1178"/>
      <c r="BU38" s="1178"/>
      <c r="BV38" s="1178"/>
      <c r="BW38" s="1178"/>
      <c r="BX38" s="1178"/>
      <c r="BY38" s="1178"/>
      <c r="BZ38" s="1178"/>
      <c r="CA38" s="1178"/>
    </row>
    <row r="39" spans="1:79" ht="35.25" customHeight="1">
      <c r="B39" s="1298" t="s">
        <v>824</v>
      </c>
      <c r="C39" s="1299"/>
      <c r="D39" s="1299"/>
      <c r="E39" s="1300"/>
      <c r="F39" s="1295"/>
      <c r="G39" s="1297"/>
      <c r="H39" s="1297"/>
      <c r="I39" s="1178"/>
      <c r="J39" s="1178"/>
      <c r="K39" s="1178"/>
      <c r="L39" s="1178"/>
      <c r="M39" s="1178"/>
      <c r="N39" s="1271"/>
      <c r="O39" s="1178"/>
      <c r="P39" s="1178"/>
      <c r="Q39" s="1178"/>
      <c r="R39" s="1178"/>
      <c r="S39" s="1178"/>
      <c r="T39" s="1178"/>
      <c r="U39" s="1178"/>
      <c r="V39" s="1178"/>
      <c r="W39" s="1178"/>
      <c r="X39" s="1178"/>
      <c r="Y39" s="1178"/>
      <c r="Z39" s="1178"/>
      <c r="AA39" s="1178"/>
      <c r="AB39" s="1178"/>
      <c r="AC39" s="1178"/>
      <c r="AD39" s="1178"/>
      <c r="AE39" s="1178"/>
      <c r="AF39" s="1178"/>
      <c r="AG39" s="1178"/>
      <c r="AH39" s="1178"/>
      <c r="AI39" s="1178"/>
      <c r="AJ39" s="1178"/>
      <c r="AK39" s="1178"/>
      <c r="AL39" s="1178"/>
      <c r="AM39" s="1178"/>
      <c r="AN39" s="1178"/>
      <c r="AO39" s="1178"/>
      <c r="AP39" s="1178"/>
      <c r="AQ39" s="1178"/>
      <c r="AR39" s="1178"/>
      <c r="AS39" s="1178"/>
      <c r="AT39" s="1178"/>
      <c r="AU39" s="1178"/>
      <c r="AV39" s="1178"/>
      <c r="AW39" s="1178"/>
      <c r="AX39" s="1178"/>
      <c r="AY39" s="1178"/>
      <c r="AZ39" s="1178"/>
      <c r="BA39" s="1178"/>
      <c r="BB39" s="1178"/>
      <c r="BC39" s="1178"/>
      <c r="BD39" s="1178"/>
      <c r="BE39" s="1178"/>
      <c r="BF39" s="1178"/>
      <c r="BG39" s="1178"/>
      <c r="BH39" s="1178"/>
      <c r="BI39" s="1178"/>
      <c r="BJ39" s="1178"/>
      <c r="BK39" s="1178"/>
      <c r="BL39" s="1178"/>
      <c r="BM39" s="1178"/>
      <c r="BN39" s="1178"/>
      <c r="BO39" s="1178"/>
      <c r="BP39" s="1178"/>
      <c r="BQ39" s="1178"/>
      <c r="BR39" s="1178"/>
      <c r="BS39" s="1178"/>
      <c r="BT39" s="1178"/>
      <c r="BU39" s="1178"/>
      <c r="BV39" s="1178"/>
      <c r="BW39" s="1178"/>
      <c r="BX39" s="1178"/>
      <c r="BY39" s="1178"/>
      <c r="BZ39" s="1178"/>
      <c r="CA39" s="1178"/>
    </row>
    <row r="40" spans="1:79" ht="16.5" customHeight="1" thickBot="1">
      <c r="B40" s="1293" t="s">
        <v>810</v>
      </c>
      <c r="C40" s="1301"/>
      <c r="F40" s="1295"/>
      <c r="G40" s="1297"/>
      <c r="H40" s="1297"/>
      <c r="I40" s="1178"/>
      <c r="J40" s="1178"/>
      <c r="K40" s="1178"/>
      <c r="L40" s="1178"/>
      <c r="M40" s="1178"/>
      <c r="N40" s="1271"/>
      <c r="O40" s="1178"/>
      <c r="P40" s="1178"/>
      <c r="Q40" s="1178"/>
      <c r="R40" s="1178"/>
      <c r="S40" s="1178"/>
      <c r="T40" s="1178"/>
      <c r="U40" s="1178"/>
      <c r="V40" s="1178"/>
      <c r="W40" s="1178"/>
      <c r="X40" s="1178"/>
      <c r="Y40" s="1178"/>
      <c r="Z40" s="1178"/>
      <c r="AA40" s="1178"/>
      <c r="AB40" s="1178"/>
      <c r="AC40" s="1178"/>
      <c r="AD40" s="1178"/>
      <c r="AE40" s="1178"/>
      <c r="AF40" s="1178"/>
      <c r="AG40" s="1178"/>
      <c r="AH40" s="1178"/>
      <c r="AI40" s="1178"/>
      <c r="AJ40" s="1178"/>
      <c r="AK40" s="1178"/>
      <c r="AL40" s="1178"/>
      <c r="AM40" s="1178"/>
      <c r="AN40" s="1178"/>
      <c r="AO40" s="1178"/>
      <c r="AP40" s="1178"/>
      <c r="AQ40" s="1178"/>
      <c r="AR40" s="1178"/>
      <c r="AS40" s="1178"/>
      <c r="AT40" s="1178"/>
      <c r="AU40" s="1178"/>
      <c r="AV40" s="1178"/>
      <c r="AW40" s="1178"/>
      <c r="AX40" s="1178"/>
      <c r="AY40" s="1178"/>
      <c r="AZ40" s="1178"/>
      <c r="BA40" s="1178"/>
      <c r="BB40" s="1178"/>
      <c r="BC40" s="1178"/>
      <c r="BD40" s="1178"/>
      <c r="BE40" s="1178"/>
      <c r="BF40" s="1178"/>
      <c r="BG40" s="1178"/>
      <c r="BH40" s="1178"/>
      <c r="BI40" s="1178"/>
      <c r="BJ40" s="1178"/>
      <c r="BK40" s="1178"/>
      <c r="BL40" s="1178"/>
      <c r="BM40" s="1178"/>
      <c r="BN40" s="1178"/>
      <c r="BO40" s="1178"/>
      <c r="BP40" s="1178"/>
      <c r="BQ40" s="1178"/>
      <c r="BR40" s="1178"/>
      <c r="BS40" s="1178"/>
      <c r="BT40" s="1178"/>
      <c r="BU40" s="1178"/>
      <c r="BV40" s="1178"/>
      <c r="BW40" s="1178"/>
      <c r="BX40" s="1178"/>
      <c r="BY40" s="1178"/>
      <c r="BZ40" s="1178"/>
      <c r="CA40" s="1178"/>
    </row>
    <row r="41" spans="1:79" ht="33.75" customHeight="1" thickBot="1">
      <c r="B41" s="1302" t="s">
        <v>811</v>
      </c>
      <c r="C41" s="1303" t="s">
        <v>812</v>
      </c>
      <c r="D41" s="1303" t="s">
        <v>813</v>
      </c>
      <c r="E41" s="1304" t="s">
        <v>814</v>
      </c>
      <c r="F41" s="1305" t="s">
        <v>815</v>
      </c>
      <c r="G41" s="1341">
        <v>1</v>
      </c>
      <c r="H41" s="1297"/>
      <c r="I41" s="1178"/>
      <c r="J41" s="1178"/>
      <c r="K41" s="1178"/>
      <c r="L41" s="1178"/>
      <c r="M41" s="1178"/>
      <c r="N41" s="1271"/>
      <c r="O41" s="1178"/>
      <c r="P41" s="1178"/>
      <c r="Q41" s="1178"/>
      <c r="R41" s="1178"/>
      <c r="S41" s="1178"/>
      <c r="T41" s="1178"/>
      <c r="U41" s="1178"/>
      <c r="V41" s="1178"/>
      <c r="W41" s="1178"/>
      <c r="X41" s="1178"/>
      <c r="Y41" s="1178"/>
      <c r="Z41" s="1178"/>
      <c r="AA41" s="1178"/>
      <c r="AB41" s="1178"/>
      <c r="AC41" s="1178"/>
      <c r="AD41" s="1178"/>
      <c r="AE41" s="1178"/>
      <c r="AF41" s="1178"/>
      <c r="AG41" s="1178"/>
      <c r="AH41" s="1178"/>
      <c r="AI41" s="1178"/>
      <c r="AJ41" s="1178"/>
      <c r="AK41" s="1178"/>
      <c r="AL41" s="1178"/>
      <c r="AM41" s="1178"/>
      <c r="AN41" s="1178"/>
      <c r="AO41" s="1178"/>
      <c r="AP41" s="1178"/>
      <c r="AQ41" s="1178"/>
      <c r="AR41" s="1178"/>
      <c r="AS41" s="1178"/>
      <c r="AT41" s="1178"/>
      <c r="AU41" s="1178"/>
      <c r="AV41" s="1178"/>
      <c r="AW41" s="1178"/>
      <c r="AX41" s="1178"/>
      <c r="AY41" s="1178"/>
      <c r="AZ41" s="1178"/>
      <c r="BA41" s="1178"/>
      <c r="BB41" s="1178"/>
      <c r="BC41" s="1178"/>
      <c r="BD41" s="1178"/>
      <c r="BE41" s="1178"/>
      <c r="BF41" s="1178"/>
      <c r="BG41" s="1178"/>
      <c r="BH41" s="1178"/>
      <c r="BI41" s="1178"/>
      <c r="BJ41" s="1178"/>
      <c r="BK41" s="1178"/>
      <c r="BL41" s="1178"/>
      <c r="BM41" s="1178"/>
      <c r="BN41" s="1178"/>
      <c r="BO41" s="1178"/>
      <c r="BP41" s="1178"/>
      <c r="BQ41" s="1178"/>
      <c r="BR41" s="1178"/>
      <c r="BS41" s="1178"/>
      <c r="BT41" s="1178"/>
      <c r="BU41" s="1178"/>
      <c r="BV41" s="1178"/>
      <c r="BW41" s="1178"/>
      <c r="BX41" s="1178"/>
      <c r="BY41" s="1178"/>
      <c r="BZ41" s="1178"/>
      <c r="CA41" s="1178"/>
    </row>
    <row r="42" spans="1:79" ht="21" customHeight="1">
      <c r="B42" s="1313" t="s">
        <v>817</v>
      </c>
      <c r="C42" s="1314">
        <v>0</v>
      </c>
      <c r="D42" s="1315">
        <v>1</v>
      </c>
      <c r="E42" s="1316">
        <v>0</v>
      </c>
      <c r="F42" s="1317"/>
      <c r="G42" s="1342"/>
      <c r="H42" s="1342"/>
      <c r="I42" s="1343"/>
      <c r="J42" s="1178"/>
      <c r="K42" s="1178"/>
      <c r="L42" s="1178"/>
      <c r="M42" s="1178"/>
      <c r="N42" s="1271"/>
      <c r="O42" s="1178"/>
      <c r="P42" s="1178"/>
      <c r="Q42" s="1178"/>
      <c r="R42" s="1178"/>
      <c r="S42" s="1178"/>
      <c r="T42" s="1178"/>
      <c r="U42" s="1178"/>
      <c r="V42" s="1178"/>
      <c r="W42" s="1178"/>
      <c r="X42" s="1178"/>
      <c r="Y42" s="1178"/>
      <c r="Z42" s="1178"/>
      <c r="AA42" s="1178"/>
      <c r="AB42" s="1178"/>
      <c r="AC42" s="1178"/>
      <c r="AD42" s="1178"/>
      <c r="AE42" s="1178"/>
      <c r="AF42" s="1178"/>
      <c r="AG42" s="1178"/>
      <c r="AH42" s="1178"/>
      <c r="AI42" s="1178"/>
      <c r="AJ42" s="1178"/>
      <c r="AK42" s="1178"/>
      <c r="AL42" s="1178"/>
      <c r="AM42" s="1178"/>
      <c r="AN42" s="1178"/>
      <c r="AO42" s="1178"/>
      <c r="AP42" s="1178"/>
      <c r="AQ42" s="1178"/>
      <c r="AR42" s="1178"/>
      <c r="AS42" s="1178"/>
      <c r="AT42" s="1178"/>
      <c r="AU42" s="1178"/>
      <c r="AV42" s="1178"/>
      <c r="AW42" s="1178"/>
      <c r="AX42" s="1178"/>
      <c r="AY42" s="1178"/>
      <c r="AZ42" s="1178"/>
      <c r="BA42" s="1178"/>
      <c r="BB42" s="1178"/>
      <c r="BC42" s="1178"/>
      <c r="BD42" s="1178"/>
      <c r="BE42" s="1178"/>
      <c r="BF42" s="1178"/>
      <c r="BG42" s="1178"/>
      <c r="BH42" s="1178"/>
      <c r="BI42" s="1178"/>
      <c r="BJ42" s="1178"/>
      <c r="BK42" s="1178"/>
      <c r="BL42" s="1178"/>
      <c r="BM42" s="1178"/>
      <c r="BN42" s="1178"/>
      <c r="BO42" s="1178"/>
      <c r="BP42" s="1178"/>
      <c r="BQ42" s="1178"/>
      <c r="BR42" s="1178"/>
      <c r="BS42" s="1178"/>
      <c r="BT42" s="1178"/>
      <c r="BU42" s="1178"/>
      <c r="BV42" s="1178"/>
      <c r="BW42" s="1178"/>
      <c r="BX42" s="1178"/>
      <c r="BY42" s="1178"/>
      <c r="BZ42" s="1178"/>
      <c r="CA42" s="1178"/>
    </row>
    <row r="43" spans="1:79" ht="20.25" customHeight="1">
      <c r="B43" s="1323" t="s">
        <v>819</v>
      </c>
      <c r="C43" s="1324">
        <v>1</v>
      </c>
      <c r="D43" s="1325">
        <v>1</v>
      </c>
      <c r="E43" s="1326">
        <v>1</v>
      </c>
      <c r="F43" s="1317"/>
      <c r="G43" s="1344"/>
      <c r="H43" s="1344"/>
      <c r="I43" s="1345"/>
      <c r="J43" s="1178"/>
      <c r="K43" s="1178"/>
      <c r="L43" s="1178"/>
      <c r="M43" s="1178"/>
      <c r="N43" s="1271"/>
      <c r="O43" s="1178"/>
      <c r="P43" s="1178"/>
      <c r="Q43" s="1178"/>
      <c r="R43" s="1178"/>
      <c r="S43" s="1178"/>
      <c r="T43" s="1178"/>
      <c r="U43" s="1178"/>
      <c r="V43" s="1178"/>
      <c r="W43" s="1178"/>
      <c r="X43" s="1178"/>
      <c r="Y43" s="1178"/>
      <c r="Z43" s="1178"/>
      <c r="AA43" s="1178"/>
      <c r="AB43" s="1178"/>
      <c r="AC43" s="1178"/>
      <c r="AD43" s="1178"/>
      <c r="AE43" s="1178"/>
      <c r="AF43" s="1178"/>
      <c r="AG43" s="1178"/>
      <c r="AH43" s="1178"/>
      <c r="AI43" s="1178"/>
      <c r="AJ43" s="1178"/>
      <c r="AK43" s="1178"/>
      <c r="AL43" s="1178"/>
      <c r="AM43" s="1178"/>
      <c r="AN43" s="1178"/>
      <c r="AO43" s="1178"/>
      <c r="AP43" s="1178"/>
      <c r="AQ43" s="1178"/>
      <c r="AR43" s="1178"/>
      <c r="AS43" s="1178"/>
      <c r="AT43" s="1178"/>
      <c r="AU43" s="1178"/>
      <c r="AV43" s="1178"/>
      <c r="AW43" s="1178"/>
      <c r="AX43" s="1178"/>
      <c r="AY43" s="1178"/>
      <c r="AZ43" s="1178"/>
      <c r="BA43" s="1178"/>
      <c r="BB43" s="1178"/>
      <c r="BC43" s="1178"/>
      <c r="BD43" s="1178"/>
      <c r="BE43" s="1178"/>
      <c r="BF43" s="1178"/>
      <c r="BG43" s="1178"/>
      <c r="BH43" s="1178"/>
      <c r="BI43" s="1178"/>
      <c r="BJ43" s="1178"/>
      <c r="BK43" s="1178"/>
      <c r="BL43" s="1178"/>
      <c r="BM43" s="1178"/>
      <c r="BN43" s="1178"/>
      <c r="BO43" s="1178"/>
      <c r="BP43" s="1178"/>
      <c r="BQ43" s="1178"/>
      <c r="BR43" s="1178"/>
      <c r="BS43" s="1178"/>
      <c r="BT43" s="1178"/>
      <c r="BU43" s="1178"/>
      <c r="BV43" s="1178"/>
      <c r="BW43" s="1178"/>
      <c r="BX43" s="1178"/>
      <c r="BY43" s="1178"/>
      <c r="BZ43" s="1178"/>
      <c r="CA43" s="1178"/>
    </row>
    <row r="44" spans="1:79" ht="20.25" customHeight="1" thickBot="1">
      <c r="B44" s="1329" t="s">
        <v>821</v>
      </c>
      <c r="C44" s="1330">
        <v>2</v>
      </c>
      <c r="D44" s="1331">
        <v>1</v>
      </c>
      <c r="E44" s="1332">
        <v>2</v>
      </c>
      <c r="F44" s="1333"/>
      <c r="G44" s="1346"/>
      <c r="H44" s="1346"/>
      <c r="I44" s="1347"/>
      <c r="J44" s="1178"/>
      <c r="K44" s="1178"/>
      <c r="L44" s="1178"/>
      <c r="M44" s="1178"/>
      <c r="N44" s="1271"/>
      <c r="O44" s="1178"/>
      <c r="P44" s="1178"/>
      <c r="Q44" s="1178"/>
      <c r="R44" s="1178"/>
      <c r="S44" s="1178"/>
      <c r="T44" s="1178"/>
      <c r="U44" s="1178"/>
      <c r="V44" s="1178"/>
      <c r="W44" s="1178"/>
      <c r="X44" s="1178"/>
      <c r="Y44" s="1178"/>
      <c r="Z44" s="1178"/>
      <c r="AA44" s="1178"/>
      <c r="AB44" s="1178"/>
      <c r="AC44" s="1178"/>
      <c r="AD44" s="1178"/>
      <c r="AE44" s="1178"/>
      <c r="AF44" s="1178"/>
      <c r="AG44" s="1178"/>
      <c r="AH44" s="1178"/>
      <c r="AI44" s="1178"/>
      <c r="AJ44" s="1178"/>
      <c r="AK44" s="1178"/>
      <c r="AL44" s="1178"/>
      <c r="AM44" s="1178"/>
      <c r="AN44" s="1178"/>
      <c r="AO44" s="1178"/>
      <c r="AP44" s="1178"/>
      <c r="AQ44" s="1178"/>
      <c r="AR44" s="1178"/>
      <c r="AS44" s="1178"/>
      <c r="AT44" s="1178"/>
      <c r="AU44" s="1178"/>
      <c r="AV44" s="1178"/>
      <c r="AW44" s="1178"/>
      <c r="AX44" s="1178"/>
      <c r="AY44" s="1178"/>
      <c r="AZ44" s="1178"/>
      <c r="BA44" s="1178"/>
      <c r="BB44" s="1178"/>
      <c r="BC44" s="1178"/>
      <c r="BD44" s="1178"/>
      <c r="BE44" s="1178"/>
      <c r="BF44" s="1178"/>
      <c r="BG44" s="1178"/>
      <c r="BH44" s="1178"/>
      <c r="BI44" s="1178"/>
      <c r="BJ44" s="1178"/>
      <c r="BK44" s="1178"/>
      <c r="BL44" s="1178"/>
      <c r="BM44" s="1178"/>
      <c r="BN44" s="1178"/>
      <c r="BO44" s="1178"/>
      <c r="BP44" s="1178"/>
      <c r="BQ44" s="1178"/>
      <c r="BR44" s="1178"/>
      <c r="BS44" s="1178"/>
      <c r="BT44" s="1178"/>
      <c r="BU44" s="1178"/>
      <c r="BV44" s="1178"/>
      <c r="BW44" s="1178"/>
      <c r="BX44" s="1178"/>
      <c r="BY44" s="1178"/>
      <c r="BZ44" s="1178"/>
      <c r="CA44" s="1178"/>
    </row>
    <row r="45" spans="1:79" ht="9" customHeight="1">
      <c r="B45" s="1339"/>
      <c r="C45" s="1340"/>
      <c r="D45" s="1340"/>
      <c r="E45" s="1340"/>
      <c r="F45" s="1295"/>
      <c r="G45" s="1297"/>
      <c r="H45" s="1297"/>
      <c r="I45" s="1178"/>
      <c r="J45" s="1178"/>
      <c r="K45" s="1178"/>
      <c r="L45" s="1178"/>
      <c r="M45" s="1178"/>
      <c r="N45" s="1271"/>
      <c r="O45" s="1178"/>
      <c r="P45" s="1178"/>
      <c r="Q45" s="1178"/>
      <c r="R45" s="1178"/>
      <c r="S45" s="1178"/>
      <c r="T45" s="1178"/>
      <c r="U45" s="1178"/>
      <c r="V45" s="1178"/>
      <c r="W45" s="1178"/>
      <c r="X45" s="1178"/>
      <c r="Y45" s="1178"/>
      <c r="Z45" s="1178"/>
      <c r="AA45" s="1178"/>
      <c r="AB45" s="1178"/>
      <c r="AC45" s="1178"/>
      <c r="AD45" s="1178"/>
      <c r="AE45" s="1178"/>
      <c r="AF45" s="1178"/>
      <c r="AG45" s="1178"/>
      <c r="AH45" s="1178"/>
      <c r="AI45" s="1178"/>
      <c r="AJ45" s="1178"/>
      <c r="AK45" s="1178"/>
      <c r="AL45" s="1178"/>
      <c r="AM45" s="1178"/>
      <c r="AN45" s="1178"/>
      <c r="AO45" s="1178"/>
      <c r="AP45" s="1178"/>
      <c r="AQ45" s="1178"/>
      <c r="AR45" s="1178"/>
      <c r="AS45" s="1178"/>
      <c r="AT45" s="1178"/>
      <c r="AU45" s="1178"/>
      <c r="AV45" s="1178"/>
      <c r="AW45" s="1178"/>
      <c r="AX45" s="1178"/>
      <c r="AY45" s="1178"/>
      <c r="AZ45" s="1178"/>
      <c r="BA45" s="1178"/>
      <c r="BB45" s="1178"/>
      <c r="BC45" s="1178"/>
      <c r="BD45" s="1178"/>
      <c r="BE45" s="1178"/>
      <c r="BF45" s="1178"/>
      <c r="BG45" s="1178"/>
      <c r="BH45" s="1178"/>
      <c r="BI45" s="1178"/>
      <c r="BJ45" s="1178"/>
      <c r="BK45" s="1178"/>
      <c r="BL45" s="1178"/>
      <c r="BM45" s="1178"/>
      <c r="BN45" s="1178"/>
      <c r="BO45" s="1178"/>
      <c r="BP45" s="1178"/>
      <c r="BQ45" s="1178"/>
      <c r="BR45" s="1178"/>
      <c r="BS45" s="1178"/>
      <c r="BT45" s="1178"/>
      <c r="BU45" s="1178"/>
      <c r="BV45" s="1178"/>
      <c r="BW45" s="1178"/>
      <c r="BX45" s="1178"/>
      <c r="BY45" s="1178"/>
      <c r="BZ45" s="1178"/>
      <c r="CA45" s="1178"/>
    </row>
    <row r="46" spans="1:79" ht="6.75" customHeight="1" thickBot="1">
      <c r="F46" s="1295"/>
      <c r="I46" s="1131"/>
      <c r="J46" s="1178"/>
      <c r="K46" s="1178"/>
      <c r="L46" s="1178"/>
      <c r="M46" s="1178"/>
      <c r="N46" s="1271"/>
      <c r="O46" s="1178"/>
      <c r="P46" s="1178"/>
      <c r="Q46" s="1178"/>
      <c r="R46" s="1178"/>
      <c r="S46" s="1178"/>
      <c r="T46" s="1178"/>
      <c r="U46" s="1178"/>
      <c r="V46" s="1178"/>
      <c r="W46" s="1178"/>
      <c r="X46" s="1178"/>
      <c r="Y46" s="1178"/>
      <c r="Z46" s="1178"/>
      <c r="AA46" s="1178"/>
      <c r="AB46" s="1178"/>
      <c r="AC46" s="1178"/>
      <c r="AD46" s="1178"/>
      <c r="AE46" s="1178"/>
      <c r="AF46" s="1178"/>
      <c r="AG46" s="1178"/>
      <c r="AH46" s="1178"/>
      <c r="AI46" s="1178"/>
      <c r="AJ46" s="1178"/>
      <c r="AK46" s="1178"/>
      <c r="AL46" s="1178"/>
      <c r="AM46" s="1178"/>
      <c r="AN46" s="1178"/>
      <c r="AO46" s="1178"/>
      <c r="AP46" s="1178"/>
      <c r="AQ46" s="1178"/>
      <c r="AR46" s="1178"/>
      <c r="AS46" s="1178"/>
      <c r="AT46" s="1178"/>
      <c r="AU46" s="1178"/>
      <c r="AV46" s="1178"/>
      <c r="AW46" s="1178"/>
      <c r="AX46" s="1178"/>
      <c r="AY46" s="1178"/>
      <c r="AZ46" s="1178"/>
      <c r="BA46" s="1178"/>
      <c r="BB46" s="1178"/>
      <c r="BC46" s="1178"/>
      <c r="BD46" s="1178"/>
      <c r="BE46" s="1178"/>
      <c r="BF46" s="1178"/>
      <c r="BG46" s="1178"/>
      <c r="BH46" s="1178"/>
      <c r="BI46" s="1178"/>
      <c r="BJ46" s="1178"/>
      <c r="BK46" s="1178"/>
      <c r="BL46" s="1178"/>
      <c r="BM46" s="1178"/>
      <c r="BN46" s="1178"/>
      <c r="BO46" s="1178"/>
      <c r="BP46" s="1178"/>
      <c r="BQ46" s="1178"/>
      <c r="BR46" s="1178"/>
      <c r="BS46" s="1178"/>
      <c r="BT46" s="1178"/>
      <c r="BU46" s="1178"/>
      <c r="BV46" s="1178"/>
      <c r="BW46" s="1178"/>
      <c r="BX46" s="1178"/>
      <c r="BY46" s="1178"/>
      <c r="BZ46" s="1178"/>
      <c r="CA46" s="1178"/>
    </row>
    <row r="47" spans="1:79" s="1285" customFormat="1" ht="23.25" customHeight="1" thickBot="1">
      <c r="A47" s="1278"/>
      <c r="B47" s="1279"/>
      <c r="C47" s="1280"/>
      <c r="D47" s="1280"/>
      <c r="E47" s="1281"/>
      <c r="F47" s="1282" t="s">
        <v>804</v>
      </c>
      <c r="G47" s="1283"/>
      <c r="H47" s="1282" t="s">
        <v>805</v>
      </c>
      <c r="I47" s="1284"/>
      <c r="J47" s="1178"/>
      <c r="K47" s="1178"/>
      <c r="L47" s="1178"/>
      <c r="M47" s="1178"/>
      <c r="N47" s="1271"/>
      <c r="O47" s="1178"/>
      <c r="P47" s="1178"/>
      <c r="Q47" s="1178"/>
      <c r="R47" s="1178"/>
      <c r="S47" s="1178"/>
      <c r="T47" s="1178"/>
      <c r="U47" s="1178"/>
      <c r="V47" s="1178"/>
      <c r="W47" s="1178"/>
      <c r="X47" s="1178"/>
      <c r="Y47" s="1178"/>
      <c r="Z47" s="1178"/>
      <c r="AA47" s="1178"/>
      <c r="AB47" s="1178"/>
      <c r="AC47" s="1178"/>
      <c r="AD47" s="1178"/>
      <c r="AE47" s="1178"/>
      <c r="AF47" s="1178"/>
      <c r="AG47" s="1178"/>
      <c r="AH47" s="1178"/>
      <c r="AI47" s="1178"/>
      <c r="AJ47" s="1178"/>
      <c r="AK47" s="1178"/>
      <c r="AL47" s="1178"/>
      <c r="AM47" s="1178"/>
      <c r="AN47" s="1178"/>
      <c r="AO47" s="1178"/>
      <c r="AP47" s="1178"/>
      <c r="AQ47" s="1178"/>
      <c r="AR47" s="1178"/>
      <c r="AS47" s="1178"/>
      <c r="AT47" s="1178"/>
      <c r="AU47" s="1178"/>
      <c r="AV47" s="1178"/>
      <c r="AW47" s="1178"/>
      <c r="AX47" s="1178"/>
      <c r="AY47" s="1178"/>
      <c r="AZ47" s="1178"/>
      <c r="BA47" s="1178"/>
      <c r="BB47" s="1178"/>
      <c r="BC47" s="1178"/>
      <c r="BD47" s="1178"/>
      <c r="BE47" s="1178"/>
      <c r="BF47" s="1178"/>
      <c r="BG47" s="1178"/>
      <c r="BH47" s="1178"/>
      <c r="BI47" s="1178"/>
      <c r="BJ47" s="1178"/>
      <c r="BK47" s="1178"/>
      <c r="BL47" s="1178"/>
      <c r="BM47" s="1178"/>
      <c r="BN47" s="1178"/>
      <c r="BO47" s="1178"/>
      <c r="BP47" s="1178"/>
      <c r="BQ47" s="1178"/>
      <c r="BR47" s="1178"/>
      <c r="BS47" s="1178"/>
      <c r="BT47" s="1178"/>
      <c r="BU47" s="1178"/>
      <c r="BV47" s="1178"/>
      <c r="BW47" s="1178"/>
      <c r="BX47" s="1178"/>
      <c r="BY47" s="1178"/>
      <c r="BZ47" s="1178"/>
      <c r="CA47" s="1178"/>
    </row>
    <row r="48" spans="1:79" ht="41.1" customHeight="1" thickBot="1">
      <c r="B48" s="1286" t="s">
        <v>825</v>
      </c>
      <c r="C48" s="1287" t="s">
        <v>826</v>
      </c>
      <c r="D48" s="1287"/>
      <c r="E48" s="1288"/>
      <c r="F48" s="1289">
        <v>1</v>
      </c>
      <c r="G48" s="1290"/>
      <c r="H48" s="1291">
        <v>17</v>
      </c>
      <c r="I48" s="1292">
        <f>SUM(G53,G61,G69,G77)</f>
        <v>15</v>
      </c>
      <c r="J48" s="1178"/>
      <c r="K48" s="1178"/>
      <c r="L48" s="1178"/>
      <c r="M48" s="1178"/>
      <c r="N48" s="1271"/>
      <c r="O48" s="1178"/>
      <c r="P48" s="1178"/>
      <c r="Q48" s="1178"/>
      <c r="R48" s="1178"/>
      <c r="S48" s="1178"/>
      <c r="T48" s="1178"/>
      <c r="U48" s="1178"/>
      <c r="V48" s="1178"/>
      <c r="W48" s="1178"/>
      <c r="X48" s="1178"/>
      <c r="Y48" s="1178"/>
      <c r="Z48" s="1178"/>
      <c r="AA48" s="1178"/>
      <c r="AB48" s="1178"/>
      <c r="AC48" s="1178"/>
      <c r="AD48" s="1178"/>
      <c r="AE48" s="1178"/>
      <c r="AF48" s="1178"/>
      <c r="AG48" s="1178"/>
      <c r="AH48" s="1178"/>
      <c r="AI48" s="1178"/>
      <c r="AJ48" s="1178"/>
      <c r="AK48" s="1178"/>
      <c r="AL48" s="1178"/>
      <c r="AM48" s="1178"/>
      <c r="AN48" s="1178"/>
      <c r="AO48" s="1178"/>
      <c r="AP48" s="1178"/>
      <c r="AQ48" s="1178"/>
      <c r="AR48" s="1178"/>
      <c r="AS48" s="1178"/>
      <c r="AT48" s="1178"/>
      <c r="AU48" s="1178"/>
      <c r="AV48" s="1178"/>
      <c r="AW48" s="1178"/>
      <c r="AX48" s="1178"/>
      <c r="AY48" s="1178"/>
      <c r="AZ48" s="1178"/>
      <c r="BA48" s="1178"/>
      <c r="BB48" s="1178"/>
      <c r="BC48" s="1178"/>
      <c r="BD48" s="1178"/>
      <c r="BE48" s="1178"/>
      <c r="BF48" s="1178"/>
      <c r="BG48" s="1178"/>
      <c r="BH48" s="1178"/>
      <c r="BI48" s="1178"/>
      <c r="BJ48" s="1178"/>
      <c r="BK48" s="1178"/>
      <c r="BL48" s="1178"/>
      <c r="BM48" s="1178"/>
      <c r="BN48" s="1178"/>
      <c r="BO48" s="1178"/>
      <c r="BP48" s="1178"/>
      <c r="BQ48" s="1178"/>
      <c r="BR48" s="1178"/>
      <c r="BS48" s="1178"/>
      <c r="BT48" s="1178"/>
      <c r="BU48" s="1178"/>
      <c r="BV48" s="1178"/>
      <c r="BW48" s="1178"/>
      <c r="BX48" s="1178"/>
      <c r="BY48" s="1178"/>
      <c r="BZ48" s="1178"/>
      <c r="CA48" s="1178"/>
    </row>
    <row r="49" spans="1:79" ht="6.75" customHeight="1">
      <c r="B49" s="1293"/>
      <c r="C49" s="1294"/>
      <c r="D49" s="1294"/>
      <c r="E49" s="1294"/>
      <c r="F49" s="1295"/>
      <c r="G49" s="1296"/>
      <c r="H49" s="1296"/>
      <c r="I49" s="1178"/>
      <c r="J49" s="1178"/>
      <c r="K49" s="1178"/>
      <c r="L49" s="1178"/>
      <c r="M49" s="1178"/>
      <c r="N49" s="1271"/>
      <c r="O49" s="1178"/>
      <c r="P49" s="1178"/>
      <c r="Q49" s="1178"/>
      <c r="R49" s="1178"/>
      <c r="S49" s="1178"/>
      <c r="T49" s="1178"/>
      <c r="U49" s="1178"/>
      <c r="V49" s="1178"/>
      <c r="W49" s="1178"/>
      <c r="X49" s="1178"/>
      <c r="Y49" s="1178"/>
      <c r="Z49" s="1178"/>
      <c r="AA49" s="1178"/>
      <c r="AB49" s="1178"/>
      <c r="AC49" s="1178"/>
      <c r="AD49" s="1178"/>
      <c r="AE49" s="1178"/>
      <c r="AF49" s="1178"/>
      <c r="AG49" s="1178"/>
      <c r="AH49" s="1178"/>
      <c r="AI49" s="1178"/>
      <c r="AJ49" s="1178"/>
      <c r="AK49" s="1178"/>
      <c r="AL49" s="1178"/>
      <c r="AM49" s="1178"/>
      <c r="AN49" s="1178"/>
      <c r="AO49" s="1178"/>
      <c r="AP49" s="1178"/>
      <c r="AQ49" s="1178"/>
      <c r="AR49" s="1178"/>
      <c r="AS49" s="1178"/>
      <c r="AT49" s="1178"/>
      <c r="AU49" s="1178"/>
      <c r="AV49" s="1178"/>
      <c r="AW49" s="1178"/>
      <c r="AX49" s="1178"/>
      <c r="AY49" s="1178"/>
      <c r="AZ49" s="1178"/>
      <c r="BA49" s="1178"/>
      <c r="BB49" s="1178"/>
      <c r="BC49" s="1178"/>
      <c r="BD49" s="1178"/>
      <c r="BE49" s="1178"/>
      <c r="BF49" s="1178"/>
      <c r="BG49" s="1178"/>
      <c r="BH49" s="1178"/>
      <c r="BI49" s="1178"/>
      <c r="BJ49" s="1178"/>
      <c r="BK49" s="1178"/>
      <c r="BL49" s="1178"/>
      <c r="BM49" s="1178"/>
      <c r="BN49" s="1178"/>
      <c r="BO49" s="1178"/>
      <c r="BP49" s="1178"/>
      <c r="BQ49" s="1178"/>
      <c r="BR49" s="1178"/>
      <c r="BS49" s="1178"/>
      <c r="BT49" s="1178"/>
      <c r="BU49" s="1178"/>
      <c r="BV49" s="1178"/>
      <c r="BW49" s="1178"/>
      <c r="BX49" s="1178"/>
      <c r="BY49" s="1178"/>
      <c r="BZ49" s="1178"/>
      <c r="CA49" s="1178"/>
    </row>
    <row r="50" spans="1:79" ht="18" customHeight="1">
      <c r="A50" s="1253">
        <v>3</v>
      </c>
      <c r="B50" s="1293" t="s">
        <v>827</v>
      </c>
      <c r="C50" s="1294"/>
      <c r="D50" s="1294"/>
      <c r="E50" s="1294"/>
      <c r="F50" s="1295"/>
      <c r="G50" s="1297"/>
      <c r="H50" s="1297"/>
      <c r="I50" s="1178"/>
      <c r="J50" s="1178"/>
      <c r="K50" s="1178"/>
      <c r="L50" s="1178"/>
      <c r="M50" s="1178"/>
      <c r="N50" s="1271"/>
      <c r="O50" s="1178"/>
      <c r="P50" s="1178"/>
      <c r="Q50" s="1178"/>
      <c r="R50" s="1178"/>
      <c r="S50" s="1178"/>
      <c r="T50" s="1178"/>
      <c r="U50" s="1178"/>
      <c r="V50" s="1178"/>
      <c r="W50" s="1178"/>
      <c r="X50" s="1178"/>
      <c r="Y50" s="1178"/>
      <c r="Z50" s="1178"/>
      <c r="AA50" s="1178"/>
      <c r="AB50" s="1178"/>
      <c r="AC50" s="1178"/>
      <c r="AD50" s="1178"/>
      <c r="AE50" s="1178"/>
      <c r="AF50" s="1178"/>
      <c r="AG50" s="1178"/>
      <c r="AH50" s="1178"/>
      <c r="AI50" s="1178"/>
      <c r="AJ50" s="1178"/>
      <c r="AK50" s="1178"/>
      <c r="AL50" s="1178"/>
      <c r="AM50" s="1178"/>
      <c r="AN50" s="1178"/>
      <c r="AO50" s="1178"/>
      <c r="AP50" s="1178"/>
      <c r="AQ50" s="1178"/>
      <c r="AR50" s="1178"/>
      <c r="AS50" s="1178"/>
      <c r="AT50" s="1178"/>
      <c r="AU50" s="1178"/>
      <c r="AV50" s="1178"/>
      <c r="AW50" s="1178"/>
      <c r="AX50" s="1178"/>
      <c r="AY50" s="1178"/>
      <c r="AZ50" s="1178"/>
      <c r="BA50" s="1178"/>
      <c r="BB50" s="1178"/>
      <c r="BC50" s="1178"/>
      <c r="BD50" s="1178"/>
      <c r="BE50" s="1178"/>
      <c r="BF50" s="1178"/>
      <c r="BG50" s="1178"/>
      <c r="BH50" s="1178"/>
      <c r="BI50" s="1178"/>
      <c r="BJ50" s="1178"/>
      <c r="BK50" s="1178"/>
      <c r="BL50" s="1178"/>
      <c r="BM50" s="1178"/>
      <c r="BN50" s="1178"/>
      <c r="BO50" s="1178"/>
      <c r="BP50" s="1178"/>
      <c r="BQ50" s="1178"/>
      <c r="BR50" s="1178"/>
      <c r="BS50" s="1178"/>
      <c r="BT50" s="1178"/>
      <c r="BU50" s="1178"/>
      <c r="BV50" s="1178"/>
      <c r="BW50" s="1178"/>
      <c r="BX50" s="1178"/>
      <c r="BY50" s="1178"/>
      <c r="BZ50" s="1178"/>
      <c r="CA50" s="1178"/>
    </row>
    <row r="51" spans="1:79" ht="35.25" customHeight="1">
      <c r="B51" s="1298" t="s">
        <v>828</v>
      </c>
      <c r="C51" s="1299"/>
      <c r="D51" s="1299"/>
      <c r="E51" s="1300"/>
      <c r="F51" s="1295"/>
      <c r="G51" s="1297"/>
      <c r="H51" s="1297"/>
      <c r="I51" s="1178"/>
      <c r="J51" s="1178"/>
      <c r="K51" s="1178"/>
      <c r="L51" s="1178"/>
      <c r="M51" s="1178"/>
      <c r="N51" s="1271"/>
      <c r="O51" s="1178"/>
      <c r="P51" s="1178"/>
      <c r="Q51" s="1178"/>
      <c r="R51" s="1178"/>
      <c r="S51" s="1178"/>
      <c r="T51" s="1178"/>
      <c r="U51" s="1178"/>
      <c r="V51" s="1178"/>
      <c r="W51" s="1178"/>
      <c r="X51" s="1178"/>
      <c r="Y51" s="1178"/>
      <c r="Z51" s="1178"/>
      <c r="AA51" s="1178"/>
      <c r="AB51" s="1178"/>
      <c r="AC51" s="1178"/>
      <c r="AD51" s="1178"/>
      <c r="AE51" s="1178"/>
      <c r="AF51" s="1178"/>
      <c r="AG51" s="1178"/>
      <c r="AH51" s="1178"/>
      <c r="AI51" s="1178"/>
      <c r="AJ51" s="1178"/>
      <c r="AK51" s="1178"/>
      <c r="AL51" s="1178"/>
      <c r="AM51" s="1178"/>
      <c r="AN51" s="1178"/>
      <c r="AO51" s="1178"/>
      <c r="AP51" s="1178"/>
      <c r="AQ51" s="1178"/>
      <c r="AR51" s="1178"/>
      <c r="AS51" s="1178"/>
      <c r="AT51" s="1178"/>
      <c r="AU51" s="1178"/>
      <c r="AV51" s="1178"/>
      <c r="AW51" s="1178"/>
      <c r="AX51" s="1178"/>
      <c r="AY51" s="1178"/>
      <c r="AZ51" s="1178"/>
      <c r="BA51" s="1178"/>
      <c r="BB51" s="1178"/>
      <c r="BC51" s="1178"/>
      <c r="BD51" s="1178"/>
      <c r="BE51" s="1178"/>
      <c r="BF51" s="1178"/>
      <c r="BG51" s="1178"/>
      <c r="BH51" s="1178"/>
      <c r="BI51" s="1178"/>
      <c r="BJ51" s="1178"/>
      <c r="BK51" s="1178"/>
      <c r="BL51" s="1178"/>
      <c r="BM51" s="1178"/>
      <c r="BN51" s="1178"/>
      <c r="BO51" s="1178"/>
      <c r="BP51" s="1178"/>
      <c r="BQ51" s="1178"/>
      <c r="BR51" s="1178"/>
      <c r="BS51" s="1178"/>
      <c r="BT51" s="1178"/>
      <c r="BU51" s="1178"/>
      <c r="BV51" s="1178"/>
      <c r="BW51" s="1178"/>
      <c r="BX51" s="1178"/>
      <c r="BY51" s="1178"/>
      <c r="BZ51" s="1178"/>
      <c r="CA51" s="1178"/>
    </row>
    <row r="52" spans="1:79" ht="16.5" customHeight="1" thickBot="1">
      <c r="B52" s="1293" t="s">
        <v>810</v>
      </c>
      <c r="C52" s="1301"/>
      <c r="F52" s="1295"/>
      <c r="G52" s="1297"/>
      <c r="H52" s="1297"/>
      <c r="I52" s="1178"/>
      <c r="J52" s="1178"/>
      <c r="K52" s="1178"/>
      <c r="L52" s="1178"/>
      <c r="M52" s="1178"/>
      <c r="N52" s="1271"/>
      <c r="O52" s="1178"/>
      <c r="P52" s="1178"/>
      <c r="Q52" s="1178"/>
      <c r="R52" s="1178"/>
      <c r="S52" s="1178"/>
      <c r="T52" s="1178"/>
      <c r="U52" s="1178"/>
      <c r="V52" s="1178"/>
      <c r="W52" s="1178"/>
      <c r="X52" s="1178"/>
      <c r="Y52" s="1178"/>
      <c r="Z52" s="1178"/>
      <c r="AA52" s="1178"/>
      <c r="AB52" s="1178"/>
      <c r="AC52" s="1178"/>
      <c r="AD52" s="1178"/>
      <c r="AE52" s="1178"/>
      <c r="AF52" s="1178"/>
      <c r="AG52" s="1178"/>
      <c r="AH52" s="1178"/>
      <c r="AI52" s="1178"/>
      <c r="AJ52" s="1178"/>
      <c r="AK52" s="1178"/>
      <c r="AL52" s="1178"/>
      <c r="AM52" s="1178"/>
      <c r="AN52" s="1178"/>
      <c r="AO52" s="1178"/>
      <c r="AP52" s="1178"/>
      <c r="AQ52" s="1178"/>
      <c r="AR52" s="1178"/>
      <c r="AS52" s="1178"/>
      <c r="AT52" s="1178"/>
      <c r="AU52" s="1178"/>
      <c r="AV52" s="1178"/>
      <c r="AW52" s="1178"/>
      <c r="AX52" s="1178"/>
      <c r="AY52" s="1178"/>
      <c r="AZ52" s="1178"/>
      <c r="BA52" s="1178"/>
      <c r="BB52" s="1178"/>
      <c r="BC52" s="1178"/>
      <c r="BD52" s="1178"/>
      <c r="BE52" s="1178"/>
      <c r="BF52" s="1178"/>
      <c r="BG52" s="1178"/>
      <c r="BH52" s="1178"/>
      <c r="BI52" s="1178"/>
      <c r="BJ52" s="1178"/>
      <c r="BK52" s="1178"/>
      <c r="BL52" s="1178"/>
      <c r="BM52" s="1178"/>
      <c r="BN52" s="1178"/>
      <c r="BO52" s="1178"/>
      <c r="BP52" s="1178"/>
      <c r="BQ52" s="1178"/>
      <c r="BR52" s="1178"/>
      <c r="BS52" s="1178"/>
      <c r="BT52" s="1178"/>
      <c r="BU52" s="1178"/>
      <c r="BV52" s="1178"/>
      <c r="BW52" s="1178"/>
      <c r="BX52" s="1178"/>
      <c r="BY52" s="1178"/>
      <c r="BZ52" s="1178"/>
      <c r="CA52" s="1178"/>
    </row>
    <row r="53" spans="1:79" ht="33.75" customHeight="1" thickBot="1">
      <c r="B53" s="1302" t="s">
        <v>811</v>
      </c>
      <c r="C53" s="1303" t="s">
        <v>812</v>
      </c>
      <c r="D53" s="1303" t="s">
        <v>813</v>
      </c>
      <c r="E53" s="1304" t="s">
        <v>814</v>
      </c>
      <c r="F53" s="1348" t="s">
        <v>815</v>
      </c>
      <c r="G53" s="1341">
        <v>1</v>
      </c>
      <c r="H53" s="1297"/>
      <c r="I53" s="1178"/>
      <c r="J53" s="1178"/>
      <c r="K53" s="1178"/>
      <c r="L53" s="1178"/>
      <c r="M53" s="1178"/>
      <c r="N53" s="1271"/>
      <c r="O53" s="1178"/>
      <c r="P53" s="1178"/>
      <c r="Q53" s="1178"/>
      <c r="R53" s="1178"/>
      <c r="S53" s="1178"/>
      <c r="T53" s="1178"/>
      <c r="U53" s="1178"/>
      <c r="V53" s="1178"/>
      <c r="W53" s="1178"/>
      <c r="X53" s="1178"/>
      <c r="Y53" s="1178"/>
      <c r="Z53" s="1178"/>
      <c r="AA53" s="1178"/>
      <c r="AB53" s="1178"/>
      <c r="AC53" s="1178"/>
      <c r="AD53" s="1178"/>
      <c r="AE53" s="1178"/>
      <c r="AF53" s="1178"/>
      <c r="AG53" s="1178"/>
      <c r="AH53" s="1178"/>
      <c r="AI53" s="1178"/>
      <c r="AJ53" s="1178"/>
      <c r="AK53" s="1178"/>
      <c r="AL53" s="1178"/>
      <c r="AM53" s="1178"/>
      <c r="AN53" s="1178"/>
      <c r="AO53" s="1178"/>
      <c r="AP53" s="1178"/>
      <c r="AQ53" s="1178"/>
      <c r="AR53" s="1178"/>
      <c r="AS53" s="1178"/>
      <c r="AT53" s="1178"/>
      <c r="AU53" s="1178"/>
      <c r="AV53" s="1178"/>
      <c r="AW53" s="1178"/>
      <c r="AX53" s="1178"/>
      <c r="AY53" s="1178"/>
      <c r="AZ53" s="1178"/>
      <c r="BA53" s="1178"/>
      <c r="BB53" s="1178"/>
      <c r="BC53" s="1178"/>
      <c r="BD53" s="1178"/>
      <c r="BE53" s="1178"/>
      <c r="BF53" s="1178"/>
      <c r="BG53" s="1178"/>
      <c r="BH53" s="1178"/>
      <c r="BI53" s="1178"/>
      <c r="BJ53" s="1178"/>
      <c r="BK53" s="1178"/>
      <c r="BL53" s="1178"/>
      <c r="BM53" s="1178"/>
      <c r="BN53" s="1178"/>
      <c r="BO53" s="1178"/>
      <c r="BP53" s="1178"/>
      <c r="BQ53" s="1178"/>
      <c r="BR53" s="1178"/>
      <c r="BS53" s="1178"/>
      <c r="BT53" s="1178"/>
      <c r="BU53" s="1178"/>
      <c r="BV53" s="1178"/>
      <c r="BW53" s="1178"/>
      <c r="BX53" s="1178"/>
      <c r="BY53" s="1178"/>
      <c r="BZ53" s="1178"/>
      <c r="CA53" s="1178"/>
    </row>
    <row r="54" spans="1:79" ht="51" customHeight="1">
      <c r="B54" s="1313" t="s">
        <v>829</v>
      </c>
      <c r="C54" s="1314">
        <v>1</v>
      </c>
      <c r="D54" s="1315">
        <v>1</v>
      </c>
      <c r="E54" s="1316">
        <v>1</v>
      </c>
      <c r="F54" s="1349"/>
      <c r="G54" s="1342"/>
      <c r="H54" s="1342"/>
      <c r="I54" s="1343"/>
      <c r="J54" s="1178"/>
      <c r="K54" s="1178"/>
      <c r="L54" s="1178"/>
      <c r="M54" s="1178"/>
      <c r="N54" s="1271"/>
      <c r="O54" s="1178"/>
      <c r="P54" s="1178"/>
      <c r="Q54" s="1178"/>
      <c r="R54" s="1178"/>
      <c r="S54" s="1178"/>
      <c r="T54" s="1178"/>
      <c r="U54" s="1178"/>
      <c r="V54" s="1178"/>
      <c r="W54" s="1178"/>
      <c r="X54" s="1178"/>
      <c r="Y54" s="1178"/>
      <c r="Z54" s="1178"/>
      <c r="AA54" s="1178"/>
      <c r="AB54" s="1178"/>
      <c r="AC54" s="1178"/>
      <c r="AD54" s="1178"/>
      <c r="AE54" s="1178"/>
      <c r="AF54" s="1178"/>
      <c r="AG54" s="1178"/>
      <c r="AH54" s="1178"/>
      <c r="AI54" s="1178"/>
      <c r="AJ54" s="1178"/>
      <c r="AK54" s="1178"/>
      <c r="AL54" s="1178"/>
      <c r="AM54" s="1178"/>
      <c r="AN54" s="1178"/>
      <c r="AO54" s="1178"/>
      <c r="AP54" s="1178"/>
      <c r="AQ54" s="1178"/>
      <c r="AR54" s="1178"/>
      <c r="AS54" s="1178"/>
      <c r="AT54" s="1178"/>
      <c r="AU54" s="1178"/>
      <c r="AV54" s="1178"/>
      <c r="AW54" s="1178"/>
      <c r="AX54" s="1178"/>
      <c r="AY54" s="1178"/>
      <c r="AZ54" s="1178"/>
      <c r="BA54" s="1178"/>
      <c r="BB54" s="1178"/>
      <c r="BC54" s="1178"/>
      <c r="BD54" s="1178"/>
      <c r="BE54" s="1178"/>
      <c r="BF54" s="1178"/>
      <c r="BG54" s="1178"/>
      <c r="BH54" s="1178"/>
      <c r="BI54" s="1178"/>
      <c r="BJ54" s="1178"/>
      <c r="BK54" s="1178"/>
      <c r="BL54" s="1178"/>
      <c r="BM54" s="1178"/>
      <c r="BN54" s="1178"/>
      <c r="BO54" s="1178"/>
      <c r="BP54" s="1178"/>
      <c r="BQ54" s="1178"/>
      <c r="BR54" s="1178"/>
      <c r="BS54" s="1178"/>
      <c r="BT54" s="1178"/>
      <c r="BU54" s="1178"/>
      <c r="BV54" s="1178"/>
      <c r="BW54" s="1178"/>
      <c r="BX54" s="1178"/>
      <c r="BY54" s="1178"/>
      <c r="BZ54" s="1178"/>
      <c r="CA54" s="1178"/>
    </row>
    <row r="55" spans="1:79" ht="37.5" customHeight="1">
      <c r="B55" s="1323" t="s">
        <v>830</v>
      </c>
      <c r="C55" s="1324">
        <v>2</v>
      </c>
      <c r="D55" s="1325">
        <v>1</v>
      </c>
      <c r="E55" s="1326">
        <v>2</v>
      </c>
      <c r="F55" s="1349"/>
      <c r="G55" s="1344"/>
      <c r="H55" s="1344"/>
      <c r="I55" s="1345"/>
      <c r="J55" s="1178"/>
      <c r="K55" s="1178"/>
      <c r="L55" s="1178"/>
      <c r="M55" s="1178"/>
      <c r="N55" s="1271"/>
      <c r="O55" s="1178"/>
      <c r="P55" s="1178"/>
      <c r="Q55" s="1178"/>
      <c r="R55" s="1178"/>
      <c r="S55" s="1178"/>
      <c r="T55" s="1178"/>
      <c r="U55" s="1178"/>
      <c r="V55" s="1178"/>
      <c r="W55" s="1178"/>
      <c r="X55" s="1178"/>
      <c r="Y55" s="1178"/>
      <c r="Z55" s="1178"/>
      <c r="AA55" s="1178"/>
      <c r="AB55" s="1178"/>
      <c r="AC55" s="1178"/>
      <c r="AD55" s="1178"/>
      <c r="AE55" s="1178"/>
      <c r="AF55" s="1178"/>
      <c r="AG55" s="1178"/>
      <c r="AH55" s="1178"/>
      <c r="AI55" s="1178"/>
      <c r="AJ55" s="1178"/>
      <c r="AK55" s="1178"/>
      <c r="AL55" s="1178"/>
      <c r="AM55" s="1178"/>
      <c r="AN55" s="1178"/>
      <c r="AO55" s="1178"/>
      <c r="AP55" s="1178"/>
      <c r="AQ55" s="1178"/>
      <c r="AR55" s="1178"/>
      <c r="AS55" s="1178"/>
      <c r="AT55" s="1178"/>
      <c r="AU55" s="1178"/>
      <c r="AV55" s="1178"/>
      <c r="AW55" s="1178"/>
      <c r="AX55" s="1178"/>
      <c r="AY55" s="1178"/>
      <c r="AZ55" s="1178"/>
      <c r="BA55" s="1178"/>
      <c r="BB55" s="1178"/>
      <c r="BC55" s="1178"/>
      <c r="BD55" s="1178"/>
      <c r="BE55" s="1178"/>
      <c r="BF55" s="1178"/>
      <c r="BG55" s="1178"/>
      <c r="BH55" s="1178"/>
      <c r="BI55" s="1178"/>
      <c r="BJ55" s="1178"/>
      <c r="BK55" s="1178"/>
      <c r="BL55" s="1178"/>
      <c r="BM55" s="1178"/>
      <c r="BN55" s="1178"/>
      <c r="BO55" s="1178"/>
      <c r="BP55" s="1178"/>
      <c r="BQ55" s="1178"/>
      <c r="BR55" s="1178"/>
      <c r="BS55" s="1178"/>
      <c r="BT55" s="1178"/>
      <c r="BU55" s="1178"/>
      <c r="BV55" s="1178"/>
      <c r="BW55" s="1178"/>
      <c r="BX55" s="1178"/>
      <c r="BY55" s="1178"/>
      <c r="BZ55" s="1178"/>
      <c r="CA55" s="1178"/>
    </row>
    <row r="56" spans="1:79" ht="38.450000000000003" customHeight="1" thickBot="1">
      <c r="B56" s="1329" t="s">
        <v>831</v>
      </c>
      <c r="C56" s="1330">
        <v>3</v>
      </c>
      <c r="D56" s="1331">
        <v>1</v>
      </c>
      <c r="E56" s="1332">
        <v>3</v>
      </c>
      <c r="F56" s="1350"/>
      <c r="G56" s="1346"/>
      <c r="H56" s="1346"/>
      <c r="I56" s="1347"/>
      <c r="J56" s="1178"/>
      <c r="K56" s="1178"/>
      <c r="L56" s="1178"/>
      <c r="M56" s="1178"/>
      <c r="N56" s="1271"/>
      <c r="O56" s="1178"/>
      <c r="P56" s="1178"/>
      <c r="Q56" s="1178"/>
      <c r="R56" s="1178"/>
      <c r="S56" s="1178"/>
      <c r="T56" s="1178"/>
      <c r="U56" s="1178"/>
      <c r="V56" s="1178"/>
      <c r="W56" s="1178"/>
      <c r="X56" s="1178"/>
      <c r="Y56" s="1178"/>
      <c r="Z56" s="1178"/>
      <c r="AA56" s="1178"/>
      <c r="AB56" s="1178"/>
      <c r="AC56" s="1178"/>
      <c r="AD56" s="1178"/>
      <c r="AE56" s="1178"/>
      <c r="AF56" s="1178"/>
      <c r="AG56" s="1178"/>
      <c r="AH56" s="1178"/>
      <c r="AI56" s="1178"/>
      <c r="AJ56" s="1178"/>
      <c r="AK56" s="1178"/>
      <c r="AL56" s="1178"/>
      <c r="AM56" s="1178"/>
      <c r="AN56" s="1178"/>
      <c r="AO56" s="1178"/>
      <c r="AP56" s="1178"/>
      <c r="AQ56" s="1178"/>
      <c r="AR56" s="1178"/>
      <c r="AS56" s="1178"/>
      <c r="AT56" s="1178"/>
      <c r="AU56" s="1178"/>
      <c r="AV56" s="1178"/>
      <c r="AW56" s="1178"/>
      <c r="AX56" s="1178"/>
      <c r="AY56" s="1178"/>
      <c r="AZ56" s="1178"/>
      <c r="BA56" s="1178"/>
      <c r="BB56" s="1178"/>
      <c r="BC56" s="1178"/>
      <c r="BD56" s="1178"/>
      <c r="BE56" s="1178"/>
      <c r="BF56" s="1178"/>
      <c r="BG56" s="1178"/>
      <c r="BH56" s="1178"/>
      <c r="BI56" s="1178"/>
      <c r="BJ56" s="1178"/>
      <c r="BK56" s="1178"/>
      <c r="BL56" s="1178"/>
      <c r="BM56" s="1178"/>
      <c r="BN56" s="1178"/>
      <c r="BO56" s="1178"/>
      <c r="BP56" s="1178"/>
      <c r="BQ56" s="1178"/>
      <c r="BR56" s="1178"/>
      <c r="BS56" s="1178"/>
      <c r="BT56" s="1178"/>
      <c r="BU56" s="1178"/>
      <c r="BV56" s="1178"/>
      <c r="BW56" s="1178"/>
      <c r="BX56" s="1178"/>
      <c r="BY56" s="1178"/>
      <c r="BZ56" s="1178"/>
      <c r="CA56" s="1178"/>
    </row>
    <row r="57" spans="1:79" ht="9" customHeight="1">
      <c r="B57" s="1339"/>
      <c r="C57" s="1340"/>
      <c r="D57" s="1340"/>
      <c r="E57" s="1340"/>
      <c r="F57" s="1295"/>
      <c r="G57" s="1297"/>
      <c r="H57" s="1297"/>
      <c r="I57" s="1178"/>
      <c r="J57" s="1178"/>
      <c r="K57" s="1178"/>
      <c r="L57" s="1178"/>
      <c r="M57" s="1178"/>
      <c r="N57" s="1271"/>
      <c r="O57" s="1178"/>
      <c r="P57" s="1178"/>
      <c r="Q57" s="1178"/>
      <c r="R57" s="1178"/>
      <c r="S57" s="1178"/>
      <c r="T57" s="1178"/>
      <c r="U57" s="1178"/>
      <c r="V57" s="1178"/>
      <c r="W57" s="1178"/>
      <c r="X57" s="1178"/>
      <c r="Y57" s="1178"/>
      <c r="Z57" s="1178"/>
      <c r="AA57" s="1178"/>
      <c r="AB57" s="1178"/>
      <c r="AC57" s="1178"/>
      <c r="AD57" s="1178"/>
      <c r="AE57" s="1178"/>
      <c r="AF57" s="1178"/>
      <c r="AG57" s="1178"/>
      <c r="AH57" s="1178"/>
      <c r="AI57" s="1178"/>
      <c r="AJ57" s="1178"/>
      <c r="AK57" s="1178"/>
      <c r="AL57" s="1178"/>
      <c r="AM57" s="1178"/>
      <c r="AN57" s="1178"/>
      <c r="AO57" s="1178"/>
      <c r="AP57" s="1178"/>
      <c r="AQ57" s="1178"/>
      <c r="AR57" s="1178"/>
      <c r="AS57" s="1178"/>
      <c r="AT57" s="1178"/>
      <c r="AU57" s="1178"/>
      <c r="AV57" s="1178"/>
      <c r="AW57" s="1178"/>
      <c r="AX57" s="1178"/>
      <c r="AY57" s="1178"/>
      <c r="AZ57" s="1178"/>
      <c r="BA57" s="1178"/>
      <c r="BB57" s="1178"/>
      <c r="BC57" s="1178"/>
      <c r="BD57" s="1178"/>
      <c r="BE57" s="1178"/>
      <c r="BF57" s="1178"/>
      <c r="BG57" s="1178"/>
      <c r="BH57" s="1178"/>
      <c r="BI57" s="1178"/>
      <c r="BJ57" s="1178"/>
      <c r="BK57" s="1178"/>
      <c r="BL57" s="1178"/>
      <c r="BM57" s="1178"/>
      <c r="BN57" s="1178"/>
      <c r="BO57" s="1178"/>
      <c r="BP57" s="1178"/>
      <c r="BQ57" s="1178"/>
      <c r="BR57" s="1178"/>
      <c r="BS57" s="1178"/>
      <c r="BT57" s="1178"/>
      <c r="BU57" s="1178"/>
      <c r="BV57" s="1178"/>
      <c r="BW57" s="1178"/>
      <c r="BX57" s="1178"/>
      <c r="BY57" s="1178"/>
      <c r="BZ57" s="1178"/>
      <c r="CA57" s="1178"/>
    </row>
    <row r="58" spans="1:79" ht="18" customHeight="1">
      <c r="A58" s="1253">
        <v>4</v>
      </c>
      <c r="B58" s="1293" t="s">
        <v>832</v>
      </c>
      <c r="C58" s="1294"/>
      <c r="D58" s="1294"/>
      <c r="E58" s="1294"/>
      <c r="F58" s="1295"/>
      <c r="G58" s="1297"/>
      <c r="H58" s="1297"/>
      <c r="I58" s="1178"/>
      <c r="J58" s="1178"/>
      <c r="K58" s="1178"/>
      <c r="L58" s="1178"/>
      <c r="M58" s="1178"/>
      <c r="N58" s="1271"/>
      <c r="O58" s="1178"/>
      <c r="P58" s="1178"/>
      <c r="Q58" s="1178"/>
      <c r="R58" s="1178"/>
      <c r="S58" s="1178"/>
      <c r="T58" s="1178"/>
      <c r="U58" s="1178"/>
      <c r="V58" s="1178"/>
      <c r="W58" s="1178"/>
      <c r="X58" s="1178"/>
      <c r="Y58" s="1178"/>
      <c r="Z58" s="1178"/>
      <c r="AA58" s="1178"/>
      <c r="AB58" s="1178"/>
      <c r="AC58" s="1178"/>
      <c r="AD58" s="1178"/>
      <c r="AE58" s="1178"/>
      <c r="AF58" s="1178"/>
      <c r="AG58" s="1178"/>
      <c r="AH58" s="1178"/>
      <c r="AI58" s="1178"/>
      <c r="AJ58" s="1178"/>
      <c r="AK58" s="1178"/>
      <c r="AL58" s="1178"/>
      <c r="AM58" s="1178"/>
      <c r="AN58" s="1178"/>
      <c r="AO58" s="1178"/>
      <c r="AP58" s="1178"/>
      <c r="AQ58" s="1178"/>
      <c r="AR58" s="1178"/>
      <c r="AS58" s="1178"/>
      <c r="AT58" s="1178"/>
      <c r="AU58" s="1178"/>
      <c r="AV58" s="1178"/>
      <c r="AW58" s="1178"/>
      <c r="AX58" s="1178"/>
      <c r="AY58" s="1178"/>
      <c r="AZ58" s="1178"/>
      <c r="BA58" s="1178"/>
      <c r="BB58" s="1178"/>
      <c r="BC58" s="1178"/>
      <c r="BD58" s="1178"/>
      <c r="BE58" s="1178"/>
      <c r="BF58" s="1178"/>
      <c r="BG58" s="1178"/>
      <c r="BH58" s="1178"/>
      <c r="BI58" s="1178"/>
      <c r="BJ58" s="1178"/>
      <c r="BK58" s="1178"/>
      <c r="BL58" s="1178"/>
      <c r="BM58" s="1178"/>
      <c r="BN58" s="1178"/>
      <c r="BO58" s="1178"/>
      <c r="BP58" s="1178"/>
      <c r="BQ58" s="1178"/>
      <c r="BR58" s="1178"/>
      <c r="BS58" s="1178"/>
      <c r="BT58" s="1178"/>
      <c r="BU58" s="1178"/>
      <c r="BV58" s="1178"/>
      <c r="BW58" s="1178"/>
      <c r="BX58" s="1178"/>
      <c r="BY58" s="1178"/>
      <c r="BZ58" s="1178"/>
      <c r="CA58" s="1178"/>
    </row>
    <row r="59" spans="1:79" ht="35.25" customHeight="1">
      <c r="B59" s="1298" t="s">
        <v>833</v>
      </c>
      <c r="C59" s="1299"/>
      <c r="D59" s="1299"/>
      <c r="E59" s="1300"/>
      <c r="F59" s="1295"/>
      <c r="G59" s="1297"/>
      <c r="H59" s="1297"/>
      <c r="I59" s="1178"/>
      <c r="J59" s="1178"/>
      <c r="K59" s="1178"/>
      <c r="L59" s="1178"/>
      <c r="M59" s="1178"/>
      <c r="N59" s="1271"/>
      <c r="O59" s="1178"/>
      <c r="P59" s="1178"/>
      <c r="Q59" s="1178"/>
      <c r="R59" s="1178"/>
      <c r="S59" s="1178"/>
      <c r="T59" s="1178"/>
      <c r="U59" s="1178"/>
      <c r="V59" s="1178"/>
      <c r="W59" s="1178"/>
      <c r="X59" s="1178"/>
      <c r="Y59" s="1178"/>
      <c r="Z59" s="1178"/>
      <c r="AA59" s="1178"/>
      <c r="AB59" s="1178"/>
      <c r="AC59" s="1178"/>
      <c r="AD59" s="1178"/>
      <c r="AE59" s="1178"/>
      <c r="AF59" s="1178"/>
      <c r="AG59" s="1178"/>
      <c r="AH59" s="1178"/>
      <c r="AI59" s="1178"/>
      <c r="AJ59" s="1178"/>
      <c r="AK59" s="1178"/>
      <c r="AL59" s="1178"/>
      <c r="AM59" s="1178"/>
      <c r="AN59" s="1178"/>
      <c r="AO59" s="1178"/>
      <c r="AP59" s="1178"/>
      <c r="AQ59" s="1178"/>
      <c r="AR59" s="1178"/>
      <c r="AS59" s="1178"/>
      <c r="AT59" s="1178"/>
      <c r="AU59" s="1178"/>
      <c r="AV59" s="1178"/>
      <c r="AW59" s="1178"/>
      <c r="AX59" s="1178"/>
      <c r="AY59" s="1178"/>
      <c r="AZ59" s="1178"/>
      <c r="BA59" s="1178"/>
      <c r="BB59" s="1178"/>
      <c r="BC59" s="1178"/>
      <c r="BD59" s="1178"/>
      <c r="BE59" s="1178"/>
      <c r="BF59" s="1178"/>
      <c r="BG59" s="1178"/>
      <c r="BH59" s="1178"/>
      <c r="BI59" s="1178"/>
      <c r="BJ59" s="1178"/>
      <c r="BK59" s="1178"/>
      <c r="BL59" s="1178"/>
      <c r="BM59" s="1178"/>
      <c r="BN59" s="1178"/>
      <c r="BO59" s="1178"/>
      <c r="BP59" s="1178"/>
      <c r="BQ59" s="1178"/>
      <c r="BR59" s="1178"/>
      <c r="BS59" s="1178"/>
      <c r="BT59" s="1178"/>
      <c r="BU59" s="1178"/>
      <c r="BV59" s="1178"/>
      <c r="BW59" s="1178"/>
      <c r="BX59" s="1178"/>
      <c r="BY59" s="1178"/>
      <c r="BZ59" s="1178"/>
      <c r="CA59" s="1178"/>
    </row>
    <row r="60" spans="1:79" ht="16.5" customHeight="1" thickBot="1">
      <c r="B60" s="1293" t="s">
        <v>810</v>
      </c>
      <c r="C60" s="1301"/>
      <c r="F60" s="1295"/>
      <c r="G60" s="1297"/>
      <c r="H60" s="1297"/>
      <c r="I60" s="1178"/>
      <c r="J60" s="1178"/>
      <c r="K60" s="1178"/>
      <c r="L60" s="1178"/>
      <c r="M60" s="1178"/>
      <c r="N60" s="1271"/>
      <c r="O60" s="1178"/>
      <c r="P60" s="1178"/>
      <c r="Q60" s="1178"/>
      <c r="R60" s="1178"/>
      <c r="S60" s="1178"/>
      <c r="T60" s="1178"/>
      <c r="U60" s="1178"/>
      <c r="V60" s="1178"/>
      <c r="W60" s="1178"/>
      <c r="X60" s="1178"/>
      <c r="Y60" s="1178"/>
      <c r="Z60" s="1178"/>
      <c r="AA60" s="1178"/>
      <c r="AB60" s="1178"/>
      <c r="AC60" s="1178"/>
      <c r="AD60" s="1178"/>
      <c r="AE60" s="1178"/>
      <c r="AF60" s="1178"/>
      <c r="AG60" s="1178"/>
      <c r="AH60" s="1178"/>
      <c r="AI60" s="1178"/>
      <c r="AJ60" s="1178"/>
      <c r="AK60" s="1178"/>
      <c r="AL60" s="1178"/>
      <c r="AM60" s="1178"/>
      <c r="AN60" s="1178"/>
      <c r="AO60" s="1178"/>
      <c r="AP60" s="1178"/>
      <c r="AQ60" s="1178"/>
      <c r="AR60" s="1178"/>
      <c r="AS60" s="1178"/>
      <c r="AT60" s="1178"/>
      <c r="AU60" s="1178"/>
      <c r="AV60" s="1178"/>
      <c r="AW60" s="1178"/>
      <c r="AX60" s="1178"/>
      <c r="AY60" s="1178"/>
      <c r="AZ60" s="1178"/>
      <c r="BA60" s="1178"/>
      <c r="BB60" s="1178"/>
      <c r="BC60" s="1178"/>
      <c r="BD60" s="1178"/>
      <c r="BE60" s="1178"/>
      <c r="BF60" s="1178"/>
      <c r="BG60" s="1178"/>
      <c r="BH60" s="1178"/>
      <c r="BI60" s="1178"/>
      <c r="BJ60" s="1178"/>
      <c r="BK60" s="1178"/>
      <c r="BL60" s="1178"/>
      <c r="BM60" s="1178"/>
      <c r="BN60" s="1178"/>
      <c r="BO60" s="1178"/>
      <c r="BP60" s="1178"/>
      <c r="BQ60" s="1178"/>
      <c r="BR60" s="1178"/>
      <c r="BS60" s="1178"/>
      <c r="BT60" s="1178"/>
      <c r="BU60" s="1178"/>
      <c r="BV60" s="1178"/>
      <c r="BW60" s="1178"/>
      <c r="BX60" s="1178"/>
      <c r="BY60" s="1178"/>
      <c r="BZ60" s="1178"/>
      <c r="CA60" s="1178"/>
    </row>
    <row r="61" spans="1:79" ht="33.75" customHeight="1" thickBot="1">
      <c r="B61" s="1302" t="s">
        <v>811</v>
      </c>
      <c r="C61" s="1303" t="s">
        <v>812</v>
      </c>
      <c r="D61" s="1303" t="s">
        <v>813</v>
      </c>
      <c r="E61" s="1304" t="s">
        <v>814</v>
      </c>
      <c r="F61" s="1348" t="s">
        <v>815</v>
      </c>
      <c r="G61" s="1341">
        <v>4</v>
      </c>
      <c r="H61" s="1297"/>
      <c r="I61" s="1178"/>
      <c r="J61" s="1178"/>
      <c r="K61" s="1178"/>
      <c r="L61" s="1178"/>
      <c r="M61" s="1178"/>
      <c r="N61" s="1271"/>
      <c r="O61" s="1178"/>
      <c r="P61" s="1178"/>
      <c r="Q61" s="1178"/>
      <c r="R61" s="1178"/>
      <c r="S61" s="1178"/>
      <c r="T61" s="1178"/>
      <c r="U61" s="1178"/>
      <c r="V61" s="1178"/>
      <c r="W61" s="1178"/>
      <c r="X61" s="1178"/>
      <c r="Y61" s="1178"/>
      <c r="Z61" s="1178"/>
      <c r="AA61" s="1178"/>
      <c r="AB61" s="1178"/>
      <c r="AC61" s="1178"/>
      <c r="AD61" s="1178"/>
      <c r="AE61" s="1178"/>
      <c r="AF61" s="1178"/>
      <c r="AG61" s="1178"/>
      <c r="AH61" s="1178"/>
      <c r="AI61" s="1178"/>
      <c r="AJ61" s="1178"/>
      <c r="AK61" s="1178"/>
      <c r="AL61" s="1178"/>
      <c r="AM61" s="1178"/>
      <c r="AN61" s="1178"/>
      <c r="AO61" s="1178"/>
      <c r="AP61" s="1178"/>
      <c r="AQ61" s="1178"/>
      <c r="AR61" s="1178"/>
      <c r="AS61" s="1178"/>
      <c r="AT61" s="1178"/>
      <c r="AU61" s="1178"/>
      <c r="AV61" s="1178"/>
      <c r="AW61" s="1178"/>
      <c r="AX61" s="1178"/>
      <c r="AY61" s="1178"/>
      <c r="AZ61" s="1178"/>
      <c r="BA61" s="1178"/>
      <c r="BB61" s="1178"/>
      <c r="BC61" s="1178"/>
      <c r="BD61" s="1178"/>
      <c r="BE61" s="1178"/>
      <c r="BF61" s="1178"/>
      <c r="BG61" s="1178"/>
      <c r="BH61" s="1178"/>
      <c r="BI61" s="1178"/>
      <c r="BJ61" s="1178"/>
      <c r="BK61" s="1178"/>
      <c r="BL61" s="1178"/>
      <c r="BM61" s="1178"/>
      <c r="BN61" s="1178"/>
      <c r="BO61" s="1178"/>
      <c r="BP61" s="1178"/>
      <c r="BQ61" s="1178"/>
      <c r="BR61" s="1178"/>
      <c r="BS61" s="1178"/>
      <c r="BT61" s="1178"/>
      <c r="BU61" s="1178"/>
      <c r="BV61" s="1178"/>
      <c r="BW61" s="1178"/>
      <c r="BX61" s="1178"/>
      <c r="BY61" s="1178"/>
      <c r="BZ61" s="1178"/>
      <c r="CA61" s="1178"/>
    </row>
    <row r="62" spans="1:79" ht="30.75" customHeight="1">
      <c r="B62" s="1313" t="s">
        <v>834</v>
      </c>
      <c r="C62" s="1314">
        <v>0</v>
      </c>
      <c r="D62" s="1315">
        <v>2</v>
      </c>
      <c r="E62" s="1316">
        <v>0</v>
      </c>
      <c r="F62" s="1349"/>
      <c r="G62" s="1342"/>
      <c r="H62" s="1342"/>
      <c r="I62" s="1343"/>
      <c r="J62" s="1178"/>
      <c r="K62" s="1178"/>
      <c r="L62" s="1178"/>
      <c r="M62" s="1178"/>
      <c r="N62" s="1271"/>
      <c r="O62" s="1178"/>
      <c r="P62" s="1178"/>
      <c r="Q62" s="1178"/>
      <c r="R62" s="1178"/>
      <c r="S62" s="1178"/>
      <c r="T62" s="1178"/>
      <c r="U62" s="1178"/>
      <c r="V62" s="1178"/>
      <c r="W62" s="1178"/>
      <c r="X62" s="1178"/>
      <c r="Y62" s="1178"/>
      <c r="Z62" s="1178"/>
      <c r="AA62" s="1178"/>
      <c r="AB62" s="1178"/>
      <c r="AC62" s="1178"/>
      <c r="AD62" s="1178"/>
      <c r="AE62" s="1178"/>
      <c r="AF62" s="1178"/>
      <c r="AG62" s="1178"/>
      <c r="AH62" s="1178"/>
      <c r="AI62" s="1178"/>
      <c r="AJ62" s="1178"/>
      <c r="AK62" s="1178"/>
      <c r="AL62" s="1178"/>
      <c r="AM62" s="1178"/>
      <c r="AN62" s="1178"/>
      <c r="AO62" s="1178"/>
      <c r="AP62" s="1178"/>
      <c r="AQ62" s="1178"/>
      <c r="AR62" s="1178"/>
      <c r="AS62" s="1178"/>
      <c r="AT62" s="1178"/>
      <c r="AU62" s="1178"/>
      <c r="AV62" s="1178"/>
      <c r="AW62" s="1178"/>
      <c r="AX62" s="1178"/>
      <c r="AY62" s="1178"/>
      <c r="AZ62" s="1178"/>
      <c r="BA62" s="1178"/>
      <c r="BB62" s="1178"/>
      <c r="BC62" s="1178"/>
      <c r="BD62" s="1178"/>
      <c r="BE62" s="1178"/>
      <c r="BF62" s="1178"/>
      <c r="BG62" s="1178"/>
      <c r="BH62" s="1178"/>
      <c r="BI62" s="1178"/>
      <c r="BJ62" s="1178"/>
      <c r="BK62" s="1178"/>
      <c r="BL62" s="1178"/>
      <c r="BM62" s="1178"/>
      <c r="BN62" s="1178"/>
      <c r="BO62" s="1178"/>
      <c r="BP62" s="1178"/>
      <c r="BQ62" s="1178"/>
      <c r="BR62" s="1178"/>
      <c r="BS62" s="1178"/>
      <c r="BT62" s="1178"/>
      <c r="BU62" s="1178"/>
      <c r="BV62" s="1178"/>
      <c r="BW62" s="1178"/>
      <c r="BX62" s="1178"/>
      <c r="BY62" s="1178"/>
      <c r="BZ62" s="1178"/>
      <c r="CA62" s="1178"/>
    </row>
    <row r="63" spans="1:79" ht="30.75" customHeight="1">
      <c r="B63" s="1323" t="s">
        <v>835</v>
      </c>
      <c r="C63" s="1324">
        <v>1</v>
      </c>
      <c r="D63" s="1325">
        <v>2</v>
      </c>
      <c r="E63" s="1326">
        <v>2</v>
      </c>
      <c r="F63" s="1349"/>
      <c r="G63" s="1344"/>
      <c r="H63" s="1344"/>
      <c r="I63" s="1345"/>
      <c r="J63" s="1178"/>
      <c r="K63" s="1178"/>
      <c r="L63" s="1178"/>
      <c r="M63" s="1178"/>
      <c r="N63" s="1271"/>
      <c r="O63" s="1178"/>
      <c r="P63" s="1178"/>
      <c r="Q63" s="1178"/>
      <c r="R63" s="1178"/>
      <c r="S63" s="1178"/>
      <c r="T63" s="1178"/>
      <c r="U63" s="1178"/>
      <c r="V63" s="1178"/>
      <c r="W63" s="1178"/>
      <c r="X63" s="1178"/>
      <c r="Y63" s="1178"/>
      <c r="Z63" s="1178"/>
      <c r="AA63" s="1178"/>
      <c r="AB63" s="1178"/>
      <c r="AC63" s="1178"/>
      <c r="AD63" s="1178"/>
      <c r="AE63" s="1178"/>
      <c r="AF63" s="1178"/>
      <c r="AG63" s="1178"/>
      <c r="AH63" s="1178"/>
      <c r="AI63" s="1178"/>
      <c r="AJ63" s="1178"/>
      <c r="AK63" s="1178"/>
      <c r="AL63" s="1178"/>
      <c r="AM63" s="1178"/>
      <c r="AN63" s="1178"/>
      <c r="AO63" s="1178"/>
      <c r="AP63" s="1178"/>
      <c r="AQ63" s="1178"/>
      <c r="AR63" s="1178"/>
      <c r="AS63" s="1178"/>
      <c r="AT63" s="1178"/>
      <c r="AU63" s="1178"/>
      <c r="AV63" s="1178"/>
      <c r="AW63" s="1178"/>
      <c r="AX63" s="1178"/>
      <c r="AY63" s="1178"/>
      <c r="AZ63" s="1178"/>
      <c r="BA63" s="1178"/>
      <c r="BB63" s="1178"/>
      <c r="BC63" s="1178"/>
      <c r="BD63" s="1178"/>
      <c r="BE63" s="1178"/>
      <c r="BF63" s="1178"/>
      <c r="BG63" s="1178"/>
      <c r="BH63" s="1178"/>
      <c r="BI63" s="1178"/>
      <c r="BJ63" s="1178"/>
      <c r="BK63" s="1178"/>
      <c r="BL63" s="1178"/>
      <c r="BM63" s="1178"/>
      <c r="BN63" s="1178"/>
      <c r="BO63" s="1178"/>
      <c r="BP63" s="1178"/>
      <c r="BQ63" s="1178"/>
      <c r="BR63" s="1178"/>
      <c r="BS63" s="1178"/>
      <c r="BT63" s="1178"/>
      <c r="BU63" s="1178"/>
      <c r="BV63" s="1178"/>
      <c r="BW63" s="1178"/>
      <c r="BX63" s="1178"/>
      <c r="BY63" s="1178"/>
      <c r="BZ63" s="1178"/>
      <c r="CA63" s="1178"/>
    </row>
    <row r="64" spans="1:79" ht="48.95" customHeight="1" thickBot="1">
      <c r="B64" s="1329" t="s">
        <v>836</v>
      </c>
      <c r="C64" s="1330">
        <v>2</v>
      </c>
      <c r="D64" s="1331">
        <v>2</v>
      </c>
      <c r="E64" s="1332">
        <v>4</v>
      </c>
      <c r="F64" s="1350"/>
      <c r="G64" s="1346"/>
      <c r="H64" s="1346"/>
      <c r="I64" s="1347"/>
      <c r="J64" s="1178"/>
      <c r="K64" s="1178"/>
      <c r="L64" s="1178"/>
      <c r="M64" s="1178"/>
      <c r="N64" s="1271"/>
      <c r="O64" s="1178"/>
      <c r="P64" s="1178"/>
      <c r="Q64" s="1178"/>
      <c r="R64" s="1178"/>
      <c r="S64" s="1178"/>
      <c r="T64" s="1178"/>
      <c r="U64" s="1178"/>
      <c r="V64" s="1178"/>
      <c r="W64" s="1178"/>
      <c r="X64" s="1178"/>
      <c r="Y64" s="1178"/>
      <c r="Z64" s="1178"/>
      <c r="AA64" s="1178"/>
      <c r="AB64" s="1178"/>
      <c r="AC64" s="1178"/>
      <c r="AD64" s="1178"/>
      <c r="AE64" s="1178"/>
      <c r="AF64" s="1178"/>
      <c r="AG64" s="1178"/>
      <c r="AH64" s="1178"/>
      <c r="AI64" s="1178"/>
      <c r="AJ64" s="1178"/>
      <c r="AK64" s="1178"/>
      <c r="AL64" s="1178"/>
      <c r="AM64" s="1178"/>
      <c r="AN64" s="1178"/>
      <c r="AO64" s="1178"/>
      <c r="AP64" s="1178"/>
      <c r="AQ64" s="1178"/>
      <c r="AR64" s="1178"/>
      <c r="AS64" s="1178"/>
      <c r="AT64" s="1178"/>
      <c r="AU64" s="1178"/>
      <c r="AV64" s="1178"/>
      <c r="AW64" s="1178"/>
      <c r="AX64" s="1178"/>
      <c r="AY64" s="1178"/>
      <c r="AZ64" s="1178"/>
      <c r="BA64" s="1178"/>
      <c r="BB64" s="1178"/>
      <c r="BC64" s="1178"/>
      <c r="BD64" s="1178"/>
      <c r="BE64" s="1178"/>
      <c r="BF64" s="1178"/>
      <c r="BG64" s="1178"/>
      <c r="BH64" s="1178"/>
      <c r="BI64" s="1178"/>
      <c r="BJ64" s="1178"/>
      <c r="BK64" s="1178"/>
      <c r="BL64" s="1178"/>
      <c r="BM64" s="1178"/>
      <c r="BN64" s="1178"/>
      <c r="BO64" s="1178"/>
      <c r="BP64" s="1178"/>
      <c r="BQ64" s="1178"/>
      <c r="BR64" s="1178"/>
      <c r="BS64" s="1178"/>
      <c r="BT64" s="1178"/>
      <c r="BU64" s="1178"/>
      <c r="BV64" s="1178"/>
      <c r="BW64" s="1178"/>
      <c r="BX64" s="1178"/>
      <c r="BY64" s="1178"/>
      <c r="BZ64" s="1178"/>
      <c r="CA64" s="1178"/>
    </row>
    <row r="65" spans="1:79" ht="9" customHeight="1">
      <c r="B65" s="1339"/>
      <c r="C65" s="1340"/>
      <c r="D65" s="1340"/>
      <c r="E65" s="1340"/>
      <c r="F65" s="1295"/>
      <c r="G65" s="1297"/>
      <c r="H65" s="1297"/>
      <c r="I65" s="1178"/>
      <c r="J65" s="1178"/>
      <c r="K65" s="1178"/>
      <c r="L65" s="1178"/>
      <c r="M65" s="1178"/>
      <c r="N65" s="1271"/>
      <c r="O65" s="1178"/>
      <c r="P65" s="1178"/>
      <c r="Q65" s="1178"/>
      <c r="R65" s="1178"/>
      <c r="S65" s="1178"/>
      <c r="T65" s="1178"/>
      <c r="U65" s="1178"/>
      <c r="V65" s="1178"/>
      <c r="W65" s="1178"/>
      <c r="X65" s="1178"/>
      <c r="Y65" s="1178"/>
      <c r="Z65" s="1178"/>
      <c r="AA65" s="1178"/>
      <c r="AB65" s="1178"/>
      <c r="AC65" s="1178"/>
      <c r="AD65" s="1178"/>
      <c r="AE65" s="1178"/>
      <c r="AF65" s="1178"/>
      <c r="AG65" s="1178"/>
      <c r="AH65" s="1178"/>
      <c r="AI65" s="1178"/>
      <c r="AJ65" s="1178"/>
      <c r="AK65" s="1178"/>
      <c r="AL65" s="1178"/>
      <c r="AM65" s="1178"/>
      <c r="AN65" s="1178"/>
      <c r="AO65" s="1178"/>
      <c r="AP65" s="1178"/>
      <c r="AQ65" s="1178"/>
      <c r="AR65" s="1178"/>
      <c r="AS65" s="1178"/>
      <c r="AT65" s="1178"/>
      <c r="AU65" s="1178"/>
      <c r="AV65" s="1178"/>
      <c r="AW65" s="1178"/>
      <c r="AX65" s="1178"/>
      <c r="AY65" s="1178"/>
      <c r="AZ65" s="1178"/>
      <c r="BA65" s="1178"/>
      <c r="BB65" s="1178"/>
      <c r="BC65" s="1178"/>
      <c r="BD65" s="1178"/>
      <c r="BE65" s="1178"/>
      <c r="BF65" s="1178"/>
      <c r="BG65" s="1178"/>
      <c r="BH65" s="1178"/>
      <c r="BI65" s="1178"/>
      <c r="BJ65" s="1178"/>
      <c r="BK65" s="1178"/>
      <c r="BL65" s="1178"/>
      <c r="BM65" s="1178"/>
      <c r="BN65" s="1178"/>
      <c r="BO65" s="1178"/>
      <c r="BP65" s="1178"/>
      <c r="BQ65" s="1178"/>
      <c r="BR65" s="1178"/>
      <c r="BS65" s="1178"/>
      <c r="BT65" s="1178"/>
      <c r="BU65" s="1178"/>
      <c r="BV65" s="1178"/>
      <c r="BW65" s="1178"/>
      <c r="BX65" s="1178"/>
      <c r="BY65" s="1178"/>
      <c r="BZ65" s="1178"/>
      <c r="CA65" s="1178"/>
    </row>
    <row r="66" spans="1:79" ht="18" customHeight="1">
      <c r="A66" s="1253">
        <v>5</v>
      </c>
      <c r="B66" s="1293" t="s">
        <v>837</v>
      </c>
      <c r="C66" s="1294"/>
      <c r="D66" s="1294"/>
      <c r="E66" s="1294"/>
      <c r="F66" s="1295"/>
      <c r="G66" s="1297"/>
      <c r="H66" s="1297"/>
      <c r="I66" s="1178"/>
      <c r="J66" s="1178"/>
      <c r="K66" s="1178"/>
      <c r="L66" s="1178"/>
      <c r="M66" s="1178"/>
      <c r="N66" s="1271"/>
      <c r="O66" s="1178"/>
      <c r="P66" s="1178"/>
      <c r="Q66" s="1178"/>
      <c r="R66" s="1178"/>
      <c r="S66" s="1178"/>
      <c r="T66" s="1178"/>
      <c r="U66" s="1178"/>
      <c r="V66" s="1178"/>
      <c r="W66" s="1178"/>
      <c r="X66" s="1178"/>
      <c r="Y66" s="1178"/>
      <c r="Z66" s="1178"/>
      <c r="AA66" s="1178"/>
      <c r="AB66" s="1178"/>
      <c r="AC66" s="1178"/>
      <c r="AD66" s="1178"/>
      <c r="AE66" s="1178"/>
      <c r="AF66" s="1178"/>
      <c r="AG66" s="1178"/>
      <c r="AH66" s="1178"/>
      <c r="AI66" s="1178"/>
      <c r="AJ66" s="1178"/>
      <c r="AK66" s="1178"/>
      <c r="AL66" s="1178"/>
      <c r="AM66" s="1178"/>
      <c r="AN66" s="1178"/>
      <c r="AO66" s="1178"/>
      <c r="AP66" s="1178"/>
      <c r="AQ66" s="1178"/>
      <c r="AR66" s="1178"/>
      <c r="AS66" s="1178"/>
      <c r="AT66" s="1178"/>
      <c r="AU66" s="1178"/>
      <c r="AV66" s="1178"/>
      <c r="AW66" s="1178"/>
      <c r="AX66" s="1178"/>
      <c r="AY66" s="1178"/>
      <c r="AZ66" s="1178"/>
      <c r="BA66" s="1178"/>
      <c r="BB66" s="1178"/>
      <c r="BC66" s="1178"/>
      <c r="BD66" s="1178"/>
      <c r="BE66" s="1178"/>
      <c r="BF66" s="1178"/>
      <c r="BG66" s="1178"/>
      <c r="BH66" s="1178"/>
      <c r="BI66" s="1178"/>
      <c r="BJ66" s="1178"/>
      <c r="BK66" s="1178"/>
      <c r="BL66" s="1178"/>
      <c r="BM66" s="1178"/>
      <c r="BN66" s="1178"/>
      <c r="BO66" s="1178"/>
      <c r="BP66" s="1178"/>
      <c r="BQ66" s="1178"/>
      <c r="BR66" s="1178"/>
      <c r="BS66" s="1178"/>
      <c r="BT66" s="1178"/>
      <c r="BU66" s="1178"/>
      <c r="BV66" s="1178"/>
      <c r="BW66" s="1178"/>
      <c r="BX66" s="1178"/>
      <c r="BY66" s="1178"/>
      <c r="BZ66" s="1178"/>
      <c r="CA66" s="1178"/>
    </row>
    <row r="67" spans="1:79" ht="35.25" customHeight="1">
      <c r="B67" s="1298" t="s">
        <v>838</v>
      </c>
      <c r="C67" s="1299"/>
      <c r="D67" s="1299"/>
      <c r="E67" s="1300"/>
      <c r="F67" s="1295"/>
      <c r="G67" s="1297"/>
      <c r="H67" s="1297"/>
      <c r="I67" s="1178"/>
      <c r="J67" s="1178"/>
      <c r="K67" s="1178"/>
      <c r="L67" s="1178"/>
      <c r="M67" s="1178"/>
      <c r="N67" s="1271"/>
      <c r="O67" s="1178"/>
      <c r="P67" s="1178"/>
      <c r="Q67" s="1178"/>
      <c r="R67" s="1178"/>
      <c r="S67" s="1178"/>
      <c r="T67" s="1178"/>
      <c r="U67" s="1178"/>
      <c r="V67" s="1178"/>
      <c r="W67" s="1178"/>
      <c r="X67" s="1178"/>
      <c r="Y67" s="1178"/>
      <c r="Z67" s="1178"/>
      <c r="AA67" s="1178"/>
      <c r="AB67" s="1178"/>
      <c r="AC67" s="1178"/>
      <c r="AD67" s="1178"/>
      <c r="AE67" s="1178"/>
      <c r="AF67" s="1178"/>
      <c r="AG67" s="1178"/>
      <c r="AH67" s="1178"/>
      <c r="AI67" s="1178"/>
      <c r="AJ67" s="1178"/>
      <c r="AK67" s="1178"/>
      <c r="AL67" s="1178"/>
      <c r="AM67" s="1178"/>
      <c r="AN67" s="1178"/>
      <c r="AO67" s="1178"/>
      <c r="AP67" s="1178"/>
      <c r="AQ67" s="1178"/>
      <c r="AR67" s="1178"/>
      <c r="AS67" s="1178"/>
      <c r="AT67" s="1178"/>
      <c r="AU67" s="1178"/>
      <c r="AV67" s="1178"/>
      <c r="AW67" s="1178"/>
      <c r="AX67" s="1178"/>
      <c r="AY67" s="1178"/>
      <c r="AZ67" s="1178"/>
      <c r="BA67" s="1178"/>
      <c r="BB67" s="1178"/>
      <c r="BC67" s="1178"/>
      <c r="BD67" s="1178"/>
      <c r="BE67" s="1178"/>
      <c r="BF67" s="1178"/>
      <c r="BG67" s="1178"/>
      <c r="BH67" s="1178"/>
      <c r="BI67" s="1178"/>
      <c r="BJ67" s="1178"/>
      <c r="BK67" s="1178"/>
      <c r="BL67" s="1178"/>
      <c r="BM67" s="1178"/>
      <c r="BN67" s="1178"/>
      <c r="BO67" s="1178"/>
      <c r="BP67" s="1178"/>
      <c r="BQ67" s="1178"/>
      <c r="BR67" s="1178"/>
      <c r="BS67" s="1178"/>
      <c r="BT67" s="1178"/>
      <c r="BU67" s="1178"/>
      <c r="BV67" s="1178"/>
      <c r="BW67" s="1178"/>
      <c r="BX67" s="1178"/>
      <c r="BY67" s="1178"/>
      <c r="BZ67" s="1178"/>
      <c r="CA67" s="1178"/>
    </row>
    <row r="68" spans="1:79" ht="16.5" customHeight="1" thickBot="1">
      <c r="B68" s="1293" t="s">
        <v>810</v>
      </c>
      <c r="C68" s="1301"/>
      <c r="F68" s="1295"/>
      <c r="G68" s="1297"/>
      <c r="H68" s="1297"/>
      <c r="I68" s="1178"/>
      <c r="J68" s="1178"/>
      <c r="K68" s="1178"/>
      <c r="L68" s="1178"/>
      <c r="M68" s="1178"/>
      <c r="N68" s="1271"/>
      <c r="O68" s="1178"/>
      <c r="P68" s="1178"/>
      <c r="Q68" s="1178"/>
      <c r="R68" s="1178"/>
      <c r="S68" s="1178"/>
      <c r="T68" s="1178"/>
      <c r="U68" s="1178"/>
      <c r="V68" s="1178"/>
      <c r="W68" s="1178"/>
      <c r="X68" s="1178"/>
      <c r="Y68" s="1178"/>
      <c r="Z68" s="1178"/>
      <c r="AA68" s="1178"/>
      <c r="AB68" s="1178"/>
      <c r="AC68" s="1178"/>
      <c r="AD68" s="1178"/>
      <c r="AE68" s="1178"/>
      <c r="AF68" s="1178"/>
      <c r="AG68" s="1178"/>
      <c r="AH68" s="1178"/>
      <c r="AI68" s="1178"/>
      <c r="AJ68" s="1178"/>
      <c r="AK68" s="1178"/>
      <c r="AL68" s="1178"/>
      <c r="AM68" s="1178"/>
      <c r="AN68" s="1178"/>
      <c r="AO68" s="1178"/>
      <c r="AP68" s="1178"/>
      <c r="AQ68" s="1178"/>
      <c r="AR68" s="1178"/>
      <c r="AS68" s="1178"/>
      <c r="AT68" s="1178"/>
      <c r="AU68" s="1178"/>
      <c r="AV68" s="1178"/>
      <c r="AW68" s="1178"/>
      <c r="AX68" s="1178"/>
      <c r="AY68" s="1178"/>
      <c r="AZ68" s="1178"/>
      <c r="BA68" s="1178"/>
      <c r="BB68" s="1178"/>
      <c r="BC68" s="1178"/>
      <c r="BD68" s="1178"/>
      <c r="BE68" s="1178"/>
      <c r="BF68" s="1178"/>
      <c r="BG68" s="1178"/>
      <c r="BH68" s="1178"/>
      <c r="BI68" s="1178"/>
      <c r="BJ68" s="1178"/>
      <c r="BK68" s="1178"/>
      <c r="BL68" s="1178"/>
      <c r="BM68" s="1178"/>
      <c r="BN68" s="1178"/>
      <c r="BO68" s="1178"/>
      <c r="BP68" s="1178"/>
      <c r="BQ68" s="1178"/>
      <c r="BR68" s="1178"/>
      <c r="BS68" s="1178"/>
      <c r="BT68" s="1178"/>
      <c r="BU68" s="1178"/>
      <c r="BV68" s="1178"/>
      <c r="BW68" s="1178"/>
      <c r="BX68" s="1178"/>
      <c r="BY68" s="1178"/>
      <c r="BZ68" s="1178"/>
      <c r="CA68" s="1178"/>
    </row>
    <row r="69" spans="1:79" ht="33.6" customHeight="1" thickBot="1">
      <c r="B69" s="1302" t="s">
        <v>811</v>
      </c>
      <c r="C69" s="1303" t="s">
        <v>812</v>
      </c>
      <c r="D69" s="1303" t="s">
        <v>813</v>
      </c>
      <c r="E69" s="1304" t="s">
        <v>814</v>
      </c>
      <c r="F69" s="1348" t="s">
        <v>815</v>
      </c>
      <c r="G69" s="1341">
        <v>4</v>
      </c>
      <c r="H69" s="1297"/>
      <c r="I69" s="1178"/>
      <c r="J69" s="1178"/>
      <c r="K69" s="1178"/>
      <c r="L69" s="1178"/>
      <c r="M69" s="1178"/>
      <c r="N69" s="1271"/>
      <c r="O69" s="1178"/>
      <c r="P69" s="1178"/>
      <c r="Q69" s="1178"/>
      <c r="R69" s="1178"/>
      <c r="S69" s="1178"/>
      <c r="T69" s="1178"/>
      <c r="U69" s="1178"/>
      <c r="V69" s="1178"/>
      <c r="W69" s="1178"/>
      <c r="X69" s="1178"/>
      <c r="Y69" s="1178"/>
      <c r="Z69" s="1178"/>
      <c r="AA69" s="1178"/>
      <c r="AB69" s="1178"/>
      <c r="AC69" s="1178"/>
      <c r="AD69" s="1178"/>
      <c r="AE69" s="1178"/>
      <c r="AF69" s="1178"/>
      <c r="AG69" s="1178"/>
      <c r="AH69" s="1178"/>
      <c r="AI69" s="1178"/>
      <c r="AJ69" s="1178"/>
      <c r="AK69" s="1178"/>
      <c r="AL69" s="1178"/>
      <c r="AM69" s="1178"/>
      <c r="AN69" s="1178"/>
      <c r="AO69" s="1178"/>
      <c r="AP69" s="1178"/>
      <c r="AQ69" s="1178"/>
      <c r="AR69" s="1178"/>
      <c r="AS69" s="1178"/>
      <c r="AT69" s="1178"/>
      <c r="AU69" s="1178"/>
      <c r="AV69" s="1178"/>
      <c r="AW69" s="1178"/>
      <c r="AX69" s="1178"/>
      <c r="AY69" s="1178"/>
      <c r="AZ69" s="1178"/>
      <c r="BA69" s="1178"/>
      <c r="BB69" s="1178"/>
      <c r="BC69" s="1178"/>
      <c r="BD69" s="1178"/>
      <c r="BE69" s="1178"/>
      <c r="BF69" s="1178"/>
      <c r="BG69" s="1178"/>
      <c r="BH69" s="1178"/>
      <c r="BI69" s="1178"/>
      <c r="BJ69" s="1178"/>
      <c r="BK69" s="1178"/>
      <c r="BL69" s="1178"/>
      <c r="BM69" s="1178"/>
      <c r="BN69" s="1178"/>
      <c r="BO69" s="1178"/>
      <c r="BP69" s="1178"/>
      <c r="BQ69" s="1178"/>
      <c r="BR69" s="1178"/>
      <c r="BS69" s="1178"/>
      <c r="BT69" s="1178"/>
      <c r="BU69" s="1178"/>
      <c r="BV69" s="1178"/>
      <c r="BW69" s="1178"/>
      <c r="BX69" s="1178"/>
      <c r="BY69" s="1178"/>
      <c r="BZ69" s="1178"/>
      <c r="CA69" s="1178"/>
    </row>
    <row r="70" spans="1:79" ht="21" customHeight="1">
      <c r="B70" s="1313" t="s">
        <v>817</v>
      </c>
      <c r="C70" s="1314">
        <v>0</v>
      </c>
      <c r="D70" s="1315">
        <v>2</v>
      </c>
      <c r="E70" s="1316">
        <v>0</v>
      </c>
      <c r="F70" s="1349"/>
      <c r="G70" s="1342"/>
      <c r="H70" s="1342"/>
      <c r="I70" s="1343"/>
      <c r="J70" s="1178"/>
      <c r="K70" s="1178"/>
      <c r="L70" s="1178"/>
      <c r="M70" s="1178"/>
      <c r="N70" s="1271"/>
      <c r="O70" s="1178"/>
      <c r="P70" s="1178"/>
      <c r="Q70" s="1178"/>
      <c r="R70" s="1178"/>
      <c r="S70" s="1178"/>
      <c r="T70" s="1178"/>
      <c r="U70" s="1178"/>
      <c r="V70" s="1178"/>
      <c r="W70" s="1178"/>
      <c r="X70" s="1178"/>
      <c r="Y70" s="1178"/>
      <c r="Z70" s="1178"/>
      <c r="AA70" s="1178"/>
      <c r="AB70" s="1178"/>
      <c r="AC70" s="1178"/>
      <c r="AD70" s="1178"/>
      <c r="AE70" s="1178"/>
      <c r="AF70" s="1178"/>
      <c r="AG70" s="1178"/>
      <c r="AH70" s="1178"/>
      <c r="AI70" s="1178"/>
      <c r="AJ70" s="1178"/>
      <c r="AK70" s="1178"/>
      <c r="AL70" s="1178"/>
      <c r="AM70" s="1178"/>
      <c r="AN70" s="1178"/>
      <c r="AO70" s="1178"/>
      <c r="AP70" s="1178"/>
      <c r="AQ70" s="1178"/>
      <c r="AR70" s="1178"/>
      <c r="AS70" s="1178"/>
      <c r="AT70" s="1178"/>
      <c r="AU70" s="1178"/>
      <c r="AV70" s="1178"/>
      <c r="AW70" s="1178"/>
      <c r="AX70" s="1178"/>
      <c r="AY70" s="1178"/>
      <c r="AZ70" s="1178"/>
      <c r="BA70" s="1178"/>
      <c r="BB70" s="1178"/>
      <c r="BC70" s="1178"/>
      <c r="BD70" s="1178"/>
      <c r="BE70" s="1178"/>
      <c r="BF70" s="1178"/>
      <c r="BG70" s="1178"/>
      <c r="BH70" s="1178"/>
      <c r="BI70" s="1178"/>
      <c r="BJ70" s="1178"/>
      <c r="BK70" s="1178"/>
      <c r="BL70" s="1178"/>
      <c r="BM70" s="1178"/>
      <c r="BN70" s="1178"/>
      <c r="BO70" s="1178"/>
      <c r="BP70" s="1178"/>
      <c r="BQ70" s="1178"/>
      <c r="BR70" s="1178"/>
      <c r="BS70" s="1178"/>
      <c r="BT70" s="1178"/>
      <c r="BU70" s="1178"/>
      <c r="BV70" s="1178"/>
      <c r="BW70" s="1178"/>
      <c r="BX70" s="1178"/>
      <c r="BY70" s="1178"/>
      <c r="BZ70" s="1178"/>
      <c r="CA70" s="1178"/>
    </row>
    <row r="71" spans="1:79" ht="20.25" customHeight="1">
      <c r="B71" s="1323" t="s">
        <v>819</v>
      </c>
      <c r="C71" s="1324">
        <v>1</v>
      </c>
      <c r="D71" s="1325">
        <v>2</v>
      </c>
      <c r="E71" s="1326">
        <v>2</v>
      </c>
      <c r="F71" s="1349"/>
      <c r="G71" s="1344"/>
      <c r="H71" s="1344"/>
      <c r="I71" s="1345"/>
      <c r="J71" s="1178"/>
      <c r="K71" s="1178"/>
      <c r="L71" s="1178"/>
      <c r="M71" s="1178"/>
      <c r="N71" s="1271"/>
      <c r="O71" s="1178"/>
      <c r="P71" s="1178"/>
      <c r="Q71" s="1178"/>
      <c r="R71" s="1178"/>
      <c r="S71" s="1178"/>
      <c r="T71" s="1178"/>
      <c r="U71" s="1178"/>
      <c r="V71" s="1178"/>
      <c r="W71" s="1178"/>
      <c r="X71" s="1178"/>
      <c r="Y71" s="1178"/>
      <c r="Z71" s="1178"/>
      <c r="AA71" s="1178"/>
      <c r="AB71" s="1178"/>
      <c r="AC71" s="1178"/>
      <c r="AD71" s="1178"/>
      <c r="AE71" s="1178"/>
      <c r="AF71" s="1178"/>
      <c r="AG71" s="1178"/>
      <c r="AH71" s="1178"/>
      <c r="AI71" s="1178"/>
      <c r="AJ71" s="1178"/>
      <c r="AK71" s="1178"/>
      <c r="AL71" s="1178"/>
      <c r="AM71" s="1178"/>
      <c r="AN71" s="1178"/>
      <c r="AO71" s="1178"/>
      <c r="AP71" s="1178"/>
      <c r="AQ71" s="1178"/>
      <c r="AR71" s="1178"/>
      <c r="AS71" s="1178"/>
      <c r="AT71" s="1178"/>
      <c r="AU71" s="1178"/>
      <c r="AV71" s="1178"/>
      <c r="AW71" s="1178"/>
      <c r="AX71" s="1178"/>
      <c r="AY71" s="1178"/>
      <c r="AZ71" s="1178"/>
      <c r="BA71" s="1178"/>
      <c r="BB71" s="1178"/>
      <c r="BC71" s="1178"/>
      <c r="BD71" s="1178"/>
      <c r="BE71" s="1178"/>
      <c r="BF71" s="1178"/>
      <c r="BG71" s="1178"/>
      <c r="BH71" s="1178"/>
      <c r="BI71" s="1178"/>
      <c r="BJ71" s="1178"/>
      <c r="BK71" s="1178"/>
      <c r="BL71" s="1178"/>
      <c r="BM71" s="1178"/>
      <c r="BN71" s="1178"/>
      <c r="BO71" s="1178"/>
      <c r="BP71" s="1178"/>
      <c r="BQ71" s="1178"/>
      <c r="BR71" s="1178"/>
      <c r="BS71" s="1178"/>
      <c r="BT71" s="1178"/>
      <c r="BU71" s="1178"/>
      <c r="BV71" s="1178"/>
      <c r="BW71" s="1178"/>
      <c r="BX71" s="1178"/>
      <c r="BY71" s="1178"/>
      <c r="BZ71" s="1178"/>
      <c r="CA71" s="1178"/>
    </row>
    <row r="72" spans="1:79" ht="20.25" customHeight="1" thickBot="1">
      <c r="B72" s="1329" t="s">
        <v>821</v>
      </c>
      <c r="C72" s="1330">
        <v>2</v>
      </c>
      <c r="D72" s="1331">
        <v>2</v>
      </c>
      <c r="E72" s="1332">
        <v>4</v>
      </c>
      <c r="F72" s="1350"/>
      <c r="G72" s="1346"/>
      <c r="H72" s="1346"/>
      <c r="I72" s="1347"/>
      <c r="J72" s="1178"/>
      <c r="K72" s="1178"/>
      <c r="L72" s="1178"/>
      <c r="M72" s="1178"/>
      <c r="N72" s="1271"/>
      <c r="O72" s="1178"/>
      <c r="P72" s="1178"/>
      <c r="Q72" s="1178"/>
      <c r="R72" s="1178"/>
      <c r="S72" s="1178"/>
      <c r="T72" s="1178"/>
      <c r="U72" s="1178"/>
      <c r="V72" s="1178"/>
      <c r="W72" s="1178"/>
      <c r="X72" s="1178"/>
      <c r="Y72" s="1178"/>
      <c r="Z72" s="1178"/>
      <c r="AA72" s="1178"/>
      <c r="AB72" s="1178"/>
      <c r="AC72" s="1178"/>
      <c r="AD72" s="1178"/>
      <c r="AE72" s="1178"/>
      <c r="AF72" s="1178"/>
      <c r="AG72" s="1178"/>
      <c r="AH72" s="1178"/>
      <c r="AI72" s="1178"/>
      <c r="AJ72" s="1178"/>
      <c r="AK72" s="1178"/>
      <c r="AL72" s="1178"/>
      <c r="AM72" s="1178"/>
      <c r="AN72" s="1178"/>
      <c r="AO72" s="1178"/>
      <c r="AP72" s="1178"/>
      <c r="AQ72" s="1178"/>
      <c r="AR72" s="1178"/>
      <c r="AS72" s="1178"/>
      <c r="AT72" s="1178"/>
      <c r="AU72" s="1178"/>
      <c r="AV72" s="1178"/>
      <c r="AW72" s="1178"/>
      <c r="AX72" s="1178"/>
      <c r="AY72" s="1178"/>
      <c r="AZ72" s="1178"/>
      <c r="BA72" s="1178"/>
      <c r="BB72" s="1178"/>
      <c r="BC72" s="1178"/>
      <c r="BD72" s="1178"/>
      <c r="BE72" s="1178"/>
      <c r="BF72" s="1178"/>
      <c r="BG72" s="1178"/>
      <c r="BH72" s="1178"/>
      <c r="BI72" s="1178"/>
      <c r="BJ72" s="1178"/>
      <c r="BK72" s="1178"/>
      <c r="BL72" s="1178"/>
      <c r="BM72" s="1178"/>
      <c r="BN72" s="1178"/>
      <c r="BO72" s="1178"/>
      <c r="BP72" s="1178"/>
      <c r="BQ72" s="1178"/>
      <c r="BR72" s="1178"/>
      <c r="BS72" s="1178"/>
      <c r="BT72" s="1178"/>
      <c r="BU72" s="1178"/>
      <c r="BV72" s="1178"/>
      <c r="BW72" s="1178"/>
      <c r="BX72" s="1178"/>
      <c r="BY72" s="1178"/>
      <c r="BZ72" s="1178"/>
      <c r="CA72" s="1178"/>
    </row>
    <row r="73" spans="1:79" ht="9" customHeight="1">
      <c r="B73" s="1339"/>
      <c r="C73" s="1340"/>
      <c r="D73" s="1340"/>
      <c r="E73" s="1340"/>
      <c r="F73" s="1295"/>
      <c r="G73" s="1297"/>
      <c r="H73" s="1297"/>
      <c r="I73" s="1178"/>
      <c r="J73" s="1178"/>
      <c r="K73" s="1178"/>
      <c r="L73" s="1178"/>
      <c r="M73" s="1178"/>
      <c r="N73" s="1271"/>
      <c r="O73" s="1178"/>
      <c r="P73" s="1178"/>
      <c r="Q73" s="1178"/>
      <c r="R73" s="1178"/>
      <c r="S73" s="1178"/>
      <c r="T73" s="1178"/>
      <c r="U73" s="1178"/>
      <c r="V73" s="1178"/>
      <c r="W73" s="1178"/>
      <c r="X73" s="1178"/>
      <c r="Y73" s="1178"/>
      <c r="Z73" s="1178"/>
      <c r="AA73" s="1178"/>
      <c r="AB73" s="1178"/>
      <c r="AC73" s="1178"/>
      <c r="AD73" s="1178"/>
      <c r="AE73" s="1178"/>
      <c r="AF73" s="1178"/>
      <c r="AG73" s="1178"/>
      <c r="AH73" s="1178"/>
      <c r="AI73" s="1178"/>
      <c r="AJ73" s="1178"/>
      <c r="AK73" s="1178"/>
      <c r="AL73" s="1178"/>
      <c r="AM73" s="1178"/>
      <c r="AN73" s="1178"/>
      <c r="AO73" s="1178"/>
      <c r="AP73" s="1178"/>
      <c r="AQ73" s="1178"/>
      <c r="AR73" s="1178"/>
      <c r="AS73" s="1178"/>
      <c r="AT73" s="1178"/>
      <c r="AU73" s="1178"/>
      <c r="AV73" s="1178"/>
      <c r="AW73" s="1178"/>
      <c r="AX73" s="1178"/>
      <c r="AY73" s="1178"/>
      <c r="AZ73" s="1178"/>
      <c r="BA73" s="1178"/>
      <c r="BB73" s="1178"/>
      <c r="BC73" s="1178"/>
      <c r="BD73" s="1178"/>
      <c r="BE73" s="1178"/>
      <c r="BF73" s="1178"/>
      <c r="BG73" s="1178"/>
      <c r="BH73" s="1178"/>
      <c r="BI73" s="1178"/>
      <c r="BJ73" s="1178"/>
      <c r="BK73" s="1178"/>
      <c r="BL73" s="1178"/>
      <c r="BM73" s="1178"/>
      <c r="BN73" s="1178"/>
      <c r="BO73" s="1178"/>
      <c r="BP73" s="1178"/>
      <c r="BQ73" s="1178"/>
      <c r="BR73" s="1178"/>
      <c r="BS73" s="1178"/>
      <c r="BT73" s="1178"/>
      <c r="BU73" s="1178"/>
      <c r="BV73" s="1178"/>
      <c r="BW73" s="1178"/>
      <c r="BX73" s="1178"/>
      <c r="BY73" s="1178"/>
      <c r="BZ73" s="1178"/>
      <c r="CA73" s="1178"/>
    </row>
    <row r="74" spans="1:79" ht="18" customHeight="1">
      <c r="A74" s="1253">
        <v>6</v>
      </c>
      <c r="B74" s="1293" t="s">
        <v>839</v>
      </c>
      <c r="C74" s="1294"/>
      <c r="D74" s="1294"/>
      <c r="E74" s="1294"/>
      <c r="F74" s="1295"/>
      <c r="G74" s="1297"/>
      <c r="H74" s="1297"/>
      <c r="I74" s="1178"/>
      <c r="J74" s="1178"/>
      <c r="K74" s="1178"/>
      <c r="L74" s="1178"/>
      <c r="M74" s="1178"/>
      <c r="N74" s="1271"/>
      <c r="O74" s="1178"/>
      <c r="P74" s="1178"/>
      <c r="Q74" s="1178"/>
      <c r="R74" s="1178"/>
      <c r="S74" s="1178"/>
      <c r="T74" s="1178"/>
      <c r="U74" s="1178"/>
      <c r="V74" s="1178"/>
      <c r="W74" s="1178"/>
      <c r="X74" s="1178"/>
      <c r="Y74" s="1178"/>
      <c r="Z74" s="1178"/>
      <c r="AA74" s="1178"/>
      <c r="AB74" s="1178"/>
      <c r="AC74" s="1178"/>
      <c r="AD74" s="1178"/>
      <c r="AE74" s="1178"/>
      <c r="AF74" s="1178"/>
      <c r="AG74" s="1178"/>
      <c r="AH74" s="1178"/>
      <c r="AI74" s="1178"/>
      <c r="AJ74" s="1178"/>
      <c r="AK74" s="1178"/>
      <c r="AL74" s="1178"/>
      <c r="AM74" s="1178"/>
      <c r="AN74" s="1178"/>
      <c r="AO74" s="1178"/>
      <c r="AP74" s="1178"/>
      <c r="AQ74" s="1178"/>
      <c r="AR74" s="1178"/>
      <c r="AS74" s="1178"/>
      <c r="AT74" s="1178"/>
      <c r="AU74" s="1178"/>
      <c r="AV74" s="1178"/>
      <c r="AW74" s="1178"/>
      <c r="AX74" s="1178"/>
      <c r="AY74" s="1178"/>
      <c r="AZ74" s="1178"/>
      <c r="BA74" s="1178"/>
      <c r="BB74" s="1178"/>
      <c r="BC74" s="1178"/>
      <c r="BD74" s="1178"/>
      <c r="BE74" s="1178"/>
      <c r="BF74" s="1178"/>
      <c r="BG74" s="1178"/>
      <c r="BH74" s="1178"/>
      <c r="BI74" s="1178"/>
      <c r="BJ74" s="1178"/>
      <c r="BK74" s="1178"/>
      <c r="BL74" s="1178"/>
      <c r="BM74" s="1178"/>
      <c r="BN74" s="1178"/>
      <c r="BO74" s="1178"/>
      <c r="BP74" s="1178"/>
      <c r="BQ74" s="1178"/>
      <c r="BR74" s="1178"/>
      <c r="BS74" s="1178"/>
      <c r="BT74" s="1178"/>
      <c r="BU74" s="1178"/>
      <c r="BV74" s="1178"/>
      <c r="BW74" s="1178"/>
      <c r="BX74" s="1178"/>
      <c r="BY74" s="1178"/>
      <c r="BZ74" s="1178"/>
      <c r="CA74" s="1178"/>
    </row>
    <row r="75" spans="1:79" ht="35.25" customHeight="1">
      <c r="B75" s="1298" t="s">
        <v>840</v>
      </c>
      <c r="C75" s="1299"/>
      <c r="D75" s="1299"/>
      <c r="E75" s="1300"/>
      <c r="F75" s="1295"/>
      <c r="G75" s="1297"/>
      <c r="H75" s="1297"/>
      <c r="I75" s="1178"/>
      <c r="J75" s="1178"/>
      <c r="K75" s="1178"/>
      <c r="L75" s="1178"/>
      <c r="M75" s="1178"/>
      <c r="N75" s="1271"/>
      <c r="O75" s="1178"/>
      <c r="P75" s="1178"/>
      <c r="Q75" s="1178"/>
      <c r="R75" s="1178"/>
      <c r="S75" s="1178"/>
      <c r="T75" s="1178"/>
      <c r="U75" s="1178"/>
      <c r="V75" s="1178"/>
      <c r="W75" s="1178"/>
      <c r="X75" s="1178"/>
      <c r="Y75" s="1178"/>
      <c r="Z75" s="1178"/>
      <c r="AA75" s="1178"/>
      <c r="AB75" s="1178"/>
      <c r="AC75" s="1178"/>
      <c r="AD75" s="1178"/>
      <c r="AE75" s="1178"/>
      <c r="AF75" s="1178"/>
      <c r="AG75" s="1178"/>
      <c r="AH75" s="1178"/>
      <c r="AI75" s="1178"/>
      <c r="AJ75" s="1178"/>
      <c r="AK75" s="1178"/>
      <c r="AL75" s="1178"/>
      <c r="AM75" s="1178"/>
      <c r="AN75" s="1178"/>
      <c r="AO75" s="1178"/>
      <c r="AP75" s="1178"/>
      <c r="AQ75" s="1178"/>
      <c r="AR75" s="1178"/>
      <c r="AS75" s="1178"/>
      <c r="AT75" s="1178"/>
      <c r="AU75" s="1178"/>
      <c r="AV75" s="1178"/>
      <c r="AW75" s="1178"/>
      <c r="AX75" s="1178"/>
      <c r="AY75" s="1178"/>
      <c r="AZ75" s="1178"/>
      <c r="BA75" s="1178"/>
      <c r="BB75" s="1178"/>
      <c r="BC75" s="1178"/>
      <c r="BD75" s="1178"/>
      <c r="BE75" s="1178"/>
      <c r="BF75" s="1178"/>
      <c r="BG75" s="1178"/>
      <c r="BH75" s="1178"/>
      <c r="BI75" s="1178"/>
      <c r="BJ75" s="1178"/>
      <c r="BK75" s="1178"/>
      <c r="BL75" s="1178"/>
      <c r="BM75" s="1178"/>
      <c r="BN75" s="1178"/>
      <c r="BO75" s="1178"/>
      <c r="BP75" s="1178"/>
      <c r="BQ75" s="1178"/>
      <c r="BR75" s="1178"/>
      <c r="BS75" s="1178"/>
      <c r="BT75" s="1178"/>
      <c r="BU75" s="1178"/>
      <c r="BV75" s="1178"/>
      <c r="BW75" s="1178"/>
      <c r="BX75" s="1178"/>
      <c r="BY75" s="1178"/>
      <c r="BZ75" s="1178"/>
      <c r="CA75" s="1178"/>
    </row>
    <row r="76" spans="1:79" ht="16.5" customHeight="1" thickBot="1">
      <c r="B76" s="1293" t="s">
        <v>841</v>
      </c>
      <c r="C76" s="1301"/>
      <c r="F76" s="1295"/>
      <c r="G76" s="1297"/>
      <c r="H76" s="1297"/>
      <c r="I76" s="1178"/>
      <c r="J76" s="1178"/>
      <c r="K76" s="1178"/>
      <c r="L76" s="1178"/>
      <c r="M76" s="1178"/>
      <c r="N76" s="1271"/>
      <c r="O76" s="1178"/>
      <c r="P76" s="1178"/>
      <c r="Q76" s="1178"/>
      <c r="R76" s="1178"/>
      <c r="S76" s="1178"/>
      <c r="T76" s="1178"/>
      <c r="U76" s="1178"/>
      <c r="V76" s="1178"/>
      <c r="W76" s="1178"/>
      <c r="X76" s="1178"/>
      <c r="Y76" s="1178"/>
      <c r="Z76" s="1178"/>
      <c r="AA76" s="1178"/>
      <c r="AB76" s="1178"/>
      <c r="AC76" s="1178"/>
      <c r="AD76" s="1178"/>
      <c r="AE76" s="1178"/>
      <c r="AF76" s="1178"/>
      <c r="AG76" s="1178"/>
      <c r="AH76" s="1178"/>
      <c r="AI76" s="1178"/>
      <c r="AJ76" s="1178"/>
      <c r="AK76" s="1178"/>
      <c r="AL76" s="1178"/>
      <c r="AM76" s="1178"/>
      <c r="AN76" s="1178"/>
      <c r="AO76" s="1178"/>
      <c r="AP76" s="1178"/>
      <c r="AQ76" s="1178"/>
      <c r="AR76" s="1178"/>
      <c r="AS76" s="1178"/>
      <c r="AT76" s="1178"/>
      <c r="AU76" s="1178"/>
      <c r="AV76" s="1178"/>
      <c r="AW76" s="1178"/>
      <c r="AX76" s="1178"/>
      <c r="AY76" s="1178"/>
      <c r="AZ76" s="1178"/>
      <c r="BA76" s="1178"/>
      <c r="BB76" s="1178"/>
      <c r="BC76" s="1178"/>
      <c r="BD76" s="1178"/>
      <c r="BE76" s="1178"/>
      <c r="BF76" s="1178"/>
      <c r="BG76" s="1178"/>
      <c r="BH76" s="1178"/>
      <c r="BI76" s="1178"/>
      <c r="BJ76" s="1178"/>
      <c r="BK76" s="1178"/>
      <c r="BL76" s="1178"/>
      <c r="BM76" s="1178"/>
      <c r="BN76" s="1178"/>
      <c r="BO76" s="1178"/>
      <c r="BP76" s="1178"/>
      <c r="BQ76" s="1178"/>
      <c r="BR76" s="1178"/>
      <c r="BS76" s="1178"/>
      <c r="BT76" s="1178"/>
      <c r="BU76" s="1178"/>
      <c r="BV76" s="1178"/>
      <c r="BW76" s="1178"/>
      <c r="BX76" s="1178"/>
      <c r="BY76" s="1178"/>
      <c r="BZ76" s="1178"/>
      <c r="CA76" s="1178"/>
    </row>
    <row r="77" spans="1:79" ht="33.75" customHeight="1" thickBot="1">
      <c r="B77" s="1302" t="s">
        <v>811</v>
      </c>
      <c r="C77" s="1303" t="s">
        <v>812</v>
      </c>
      <c r="D77" s="1303" t="s">
        <v>813</v>
      </c>
      <c r="E77" s="1304" t="s">
        <v>814</v>
      </c>
      <c r="F77" s="1348" t="s">
        <v>815</v>
      </c>
      <c r="G77" s="1341">
        <v>6</v>
      </c>
      <c r="H77" s="1297"/>
      <c r="I77" s="1178"/>
      <c r="J77" s="1178"/>
      <c r="K77" s="1178"/>
      <c r="L77" s="1178"/>
      <c r="M77" s="1178"/>
      <c r="N77" s="1271"/>
      <c r="O77" s="1178"/>
      <c r="P77" s="1178"/>
      <c r="Q77" s="1178"/>
      <c r="R77" s="1178"/>
      <c r="S77" s="1178"/>
      <c r="T77" s="1178"/>
      <c r="U77" s="1178"/>
      <c r="V77" s="1178"/>
      <c r="W77" s="1178"/>
      <c r="X77" s="1178"/>
      <c r="Y77" s="1178"/>
      <c r="Z77" s="1178"/>
      <c r="AA77" s="1178"/>
      <c r="AB77" s="1178"/>
      <c r="AC77" s="1178"/>
      <c r="AD77" s="1178"/>
      <c r="AE77" s="1178"/>
      <c r="AF77" s="1178"/>
      <c r="AG77" s="1178"/>
      <c r="AH77" s="1178"/>
      <c r="AI77" s="1178"/>
      <c r="AJ77" s="1178"/>
      <c r="AK77" s="1178"/>
      <c r="AL77" s="1178"/>
      <c r="AM77" s="1178"/>
      <c r="AN77" s="1178"/>
      <c r="AO77" s="1178"/>
      <c r="AP77" s="1178"/>
      <c r="AQ77" s="1178"/>
      <c r="AR77" s="1178"/>
      <c r="AS77" s="1178"/>
      <c r="AT77" s="1178"/>
      <c r="AU77" s="1178"/>
      <c r="AV77" s="1178"/>
      <c r="AW77" s="1178"/>
      <c r="AX77" s="1178"/>
      <c r="AY77" s="1178"/>
      <c r="AZ77" s="1178"/>
      <c r="BA77" s="1178"/>
      <c r="BB77" s="1178"/>
      <c r="BC77" s="1178"/>
      <c r="BD77" s="1178"/>
      <c r="BE77" s="1178"/>
      <c r="BF77" s="1178"/>
      <c r="BG77" s="1178"/>
      <c r="BH77" s="1178"/>
      <c r="BI77" s="1178"/>
      <c r="BJ77" s="1178"/>
      <c r="BK77" s="1178"/>
      <c r="BL77" s="1178"/>
      <c r="BM77" s="1178"/>
      <c r="BN77" s="1178"/>
      <c r="BO77" s="1178"/>
      <c r="BP77" s="1178"/>
      <c r="BQ77" s="1178"/>
      <c r="BR77" s="1178"/>
      <c r="BS77" s="1178"/>
      <c r="BT77" s="1178"/>
      <c r="BU77" s="1178"/>
      <c r="BV77" s="1178"/>
      <c r="BW77" s="1178"/>
      <c r="BX77" s="1178"/>
      <c r="BY77" s="1178"/>
      <c r="BZ77" s="1178"/>
      <c r="CA77" s="1178"/>
    </row>
    <row r="78" spans="1:79" ht="21" customHeight="1">
      <c r="B78" s="1313" t="s">
        <v>817</v>
      </c>
      <c r="C78" s="1314">
        <v>0</v>
      </c>
      <c r="D78" s="1315">
        <v>3</v>
      </c>
      <c r="E78" s="1316">
        <v>0</v>
      </c>
      <c r="F78" s="1349"/>
      <c r="G78" s="1342"/>
      <c r="H78" s="1342"/>
      <c r="I78" s="1343"/>
      <c r="J78" s="1178"/>
      <c r="K78" s="1178"/>
      <c r="L78" s="1178"/>
      <c r="M78" s="1178"/>
      <c r="N78" s="1271"/>
      <c r="O78" s="1178"/>
      <c r="P78" s="1178"/>
      <c r="Q78" s="1178"/>
      <c r="R78" s="1178"/>
      <c r="S78" s="1178"/>
      <c r="T78" s="1178"/>
      <c r="U78" s="1178"/>
      <c r="V78" s="1178"/>
      <c r="W78" s="1178"/>
      <c r="X78" s="1178"/>
      <c r="Y78" s="1178"/>
      <c r="Z78" s="1178"/>
      <c r="AA78" s="1178"/>
      <c r="AB78" s="1178"/>
      <c r="AC78" s="1178"/>
      <c r="AD78" s="1178"/>
      <c r="AE78" s="1178"/>
      <c r="AF78" s="1178"/>
      <c r="AG78" s="1178"/>
      <c r="AH78" s="1178"/>
      <c r="AI78" s="1178"/>
      <c r="AJ78" s="1178"/>
      <c r="AK78" s="1178"/>
      <c r="AL78" s="1178"/>
      <c r="AM78" s="1178"/>
      <c r="AN78" s="1178"/>
      <c r="AO78" s="1178"/>
      <c r="AP78" s="1178"/>
      <c r="AQ78" s="1178"/>
      <c r="AR78" s="1178"/>
      <c r="AS78" s="1178"/>
      <c r="AT78" s="1178"/>
      <c r="AU78" s="1178"/>
      <c r="AV78" s="1178"/>
      <c r="AW78" s="1178"/>
      <c r="AX78" s="1178"/>
      <c r="AY78" s="1178"/>
      <c r="AZ78" s="1178"/>
      <c r="BA78" s="1178"/>
      <c r="BB78" s="1178"/>
      <c r="BC78" s="1178"/>
      <c r="BD78" s="1178"/>
      <c r="BE78" s="1178"/>
      <c r="BF78" s="1178"/>
      <c r="BG78" s="1178"/>
      <c r="BH78" s="1178"/>
      <c r="BI78" s="1178"/>
      <c r="BJ78" s="1178"/>
      <c r="BK78" s="1178"/>
      <c r="BL78" s="1178"/>
      <c r="BM78" s="1178"/>
      <c r="BN78" s="1178"/>
      <c r="BO78" s="1178"/>
      <c r="BP78" s="1178"/>
      <c r="BQ78" s="1178"/>
      <c r="BR78" s="1178"/>
      <c r="BS78" s="1178"/>
      <c r="BT78" s="1178"/>
      <c r="BU78" s="1178"/>
      <c r="BV78" s="1178"/>
      <c r="BW78" s="1178"/>
      <c r="BX78" s="1178"/>
      <c r="BY78" s="1178"/>
      <c r="BZ78" s="1178"/>
      <c r="CA78" s="1178"/>
    </row>
    <row r="79" spans="1:79" ht="20.25" customHeight="1">
      <c r="B79" s="1323" t="s">
        <v>819</v>
      </c>
      <c r="C79" s="1324">
        <v>1</v>
      </c>
      <c r="D79" s="1325">
        <v>3</v>
      </c>
      <c r="E79" s="1326">
        <v>3</v>
      </c>
      <c r="F79" s="1349"/>
      <c r="G79" s="1344"/>
      <c r="H79" s="1344"/>
      <c r="I79" s="1345"/>
      <c r="J79" s="1178"/>
      <c r="K79" s="1178"/>
      <c r="L79" s="1178"/>
      <c r="M79" s="1178"/>
      <c r="N79" s="1271"/>
      <c r="O79" s="1178"/>
      <c r="P79" s="1178"/>
      <c r="Q79" s="1178"/>
      <c r="R79" s="1178"/>
      <c r="S79" s="1178"/>
      <c r="T79" s="1178"/>
      <c r="U79" s="1178"/>
      <c r="V79" s="1178"/>
      <c r="W79" s="1178"/>
      <c r="X79" s="1178"/>
      <c r="Y79" s="1178"/>
      <c r="Z79" s="1178"/>
      <c r="AA79" s="1178"/>
      <c r="AB79" s="1178"/>
      <c r="AC79" s="1178"/>
      <c r="AD79" s="1178"/>
      <c r="AE79" s="1178"/>
      <c r="AF79" s="1178"/>
      <c r="AG79" s="1178"/>
      <c r="AH79" s="1178"/>
      <c r="AI79" s="1178"/>
      <c r="AJ79" s="1178"/>
      <c r="AK79" s="1178"/>
      <c r="AL79" s="1178"/>
      <c r="AM79" s="1178"/>
      <c r="AN79" s="1178"/>
      <c r="AO79" s="1178"/>
      <c r="AP79" s="1178"/>
      <c r="AQ79" s="1178"/>
      <c r="AR79" s="1178"/>
      <c r="AS79" s="1178"/>
      <c r="AT79" s="1178"/>
      <c r="AU79" s="1178"/>
      <c r="AV79" s="1178"/>
      <c r="AW79" s="1178"/>
      <c r="AX79" s="1178"/>
      <c r="AY79" s="1178"/>
      <c r="AZ79" s="1178"/>
      <c r="BA79" s="1178"/>
      <c r="BB79" s="1178"/>
      <c r="BC79" s="1178"/>
      <c r="BD79" s="1178"/>
      <c r="BE79" s="1178"/>
      <c r="BF79" s="1178"/>
      <c r="BG79" s="1178"/>
      <c r="BH79" s="1178"/>
      <c r="BI79" s="1178"/>
      <c r="BJ79" s="1178"/>
      <c r="BK79" s="1178"/>
      <c r="BL79" s="1178"/>
      <c r="BM79" s="1178"/>
      <c r="BN79" s="1178"/>
      <c r="BO79" s="1178"/>
      <c r="BP79" s="1178"/>
      <c r="BQ79" s="1178"/>
      <c r="BR79" s="1178"/>
      <c r="BS79" s="1178"/>
      <c r="BT79" s="1178"/>
      <c r="BU79" s="1178"/>
      <c r="BV79" s="1178"/>
      <c r="BW79" s="1178"/>
      <c r="BX79" s="1178"/>
      <c r="BY79" s="1178"/>
      <c r="BZ79" s="1178"/>
      <c r="CA79" s="1178"/>
    </row>
    <row r="80" spans="1:79" ht="20.25" customHeight="1" thickBot="1">
      <c r="B80" s="1329" t="s">
        <v>821</v>
      </c>
      <c r="C80" s="1330">
        <v>2</v>
      </c>
      <c r="D80" s="1331">
        <v>3</v>
      </c>
      <c r="E80" s="1332">
        <v>6</v>
      </c>
      <c r="F80" s="1350"/>
      <c r="G80" s="1346"/>
      <c r="H80" s="1346"/>
      <c r="I80" s="1347"/>
      <c r="J80" s="1178"/>
      <c r="K80" s="1178"/>
      <c r="L80" s="1178"/>
      <c r="M80" s="1178"/>
      <c r="N80" s="1271"/>
      <c r="O80" s="1178"/>
      <c r="P80" s="1178"/>
      <c r="Q80" s="1178"/>
      <c r="R80" s="1178"/>
      <c r="S80" s="1178"/>
      <c r="T80" s="1178"/>
      <c r="U80" s="1178"/>
      <c r="V80" s="1178"/>
      <c r="W80" s="1178"/>
      <c r="X80" s="1178"/>
      <c r="Y80" s="1178"/>
      <c r="Z80" s="1178"/>
      <c r="AA80" s="1178"/>
      <c r="AB80" s="1178"/>
      <c r="AC80" s="1178"/>
      <c r="AD80" s="1178"/>
      <c r="AE80" s="1178"/>
      <c r="AF80" s="1178"/>
      <c r="AG80" s="1178"/>
      <c r="AH80" s="1178"/>
      <c r="AI80" s="1178"/>
      <c r="AJ80" s="1178"/>
      <c r="AK80" s="1178"/>
      <c r="AL80" s="1178"/>
      <c r="AM80" s="1178"/>
      <c r="AN80" s="1178"/>
      <c r="AO80" s="1178"/>
      <c r="AP80" s="1178"/>
      <c r="AQ80" s="1178"/>
      <c r="AR80" s="1178"/>
      <c r="AS80" s="1178"/>
      <c r="AT80" s="1178"/>
      <c r="AU80" s="1178"/>
      <c r="AV80" s="1178"/>
      <c r="AW80" s="1178"/>
      <c r="AX80" s="1178"/>
      <c r="AY80" s="1178"/>
      <c r="AZ80" s="1178"/>
      <c r="BA80" s="1178"/>
      <c r="BB80" s="1178"/>
      <c r="BC80" s="1178"/>
      <c r="BD80" s="1178"/>
      <c r="BE80" s="1178"/>
      <c r="BF80" s="1178"/>
      <c r="BG80" s="1178"/>
      <c r="BH80" s="1178"/>
      <c r="BI80" s="1178"/>
      <c r="BJ80" s="1178"/>
      <c r="BK80" s="1178"/>
      <c r="BL80" s="1178"/>
      <c r="BM80" s="1178"/>
      <c r="BN80" s="1178"/>
      <c r="BO80" s="1178"/>
      <c r="BP80" s="1178"/>
      <c r="BQ80" s="1178"/>
      <c r="BR80" s="1178"/>
      <c r="BS80" s="1178"/>
      <c r="BT80" s="1178"/>
      <c r="BU80" s="1178"/>
      <c r="BV80" s="1178"/>
      <c r="BW80" s="1178"/>
      <c r="BX80" s="1178"/>
      <c r="BY80" s="1178"/>
      <c r="BZ80" s="1178"/>
      <c r="CA80" s="1178"/>
    </row>
    <row r="81" spans="1:79" ht="9" customHeight="1">
      <c r="B81" s="1339"/>
      <c r="C81" s="1340"/>
      <c r="D81" s="1340"/>
      <c r="E81" s="1340"/>
      <c r="F81" s="1295"/>
      <c r="G81" s="1297"/>
      <c r="H81" s="1297"/>
      <c r="I81" s="1178"/>
      <c r="J81" s="1178"/>
      <c r="K81" s="1178"/>
      <c r="L81" s="1178"/>
      <c r="M81" s="1178"/>
      <c r="N81" s="1271"/>
      <c r="O81" s="1178"/>
      <c r="P81" s="1178"/>
      <c r="Q81" s="1178"/>
      <c r="R81" s="1178"/>
      <c r="S81" s="1178"/>
      <c r="T81" s="1178"/>
      <c r="U81" s="1178"/>
      <c r="V81" s="1178"/>
      <c r="W81" s="1178"/>
      <c r="X81" s="1178"/>
      <c r="Y81" s="1178"/>
      <c r="Z81" s="1178"/>
      <c r="AA81" s="1178"/>
      <c r="AB81" s="1178"/>
      <c r="AC81" s="1178"/>
      <c r="AD81" s="1178"/>
      <c r="AE81" s="1178"/>
      <c r="AF81" s="1178"/>
      <c r="AG81" s="1178"/>
      <c r="AH81" s="1178"/>
      <c r="AI81" s="1178"/>
      <c r="AJ81" s="1178"/>
      <c r="AK81" s="1178"/>
      <c r="AL81" s="1178"/>
      <c r="AM81" s="1178"/>
      <c r="AN81" s="1178"/>
      <c r="AO81" s="1178"/>
      <c r="AP81" s="1178"/>
      <c r="AQ81" s="1178"/>
      <c r="AR81" s="1178"/>
      <c r="AS81" s="1178"/>
      <c r="AT81" s="1178"/>
      <c r="AU81" s="1178"/>
      <c r="AV81" s="1178"/>
      <c r="AW81" s="1178"/>
      <c r="AX81" s="1178"/>
      <c r="AY81" s="1178"/>
      <c r="AZ81" s="1178"/>
      <c r="BA81" s="1178"/>
      <c r="BB81" s="1178"/>
      <c r="BC81" s="1178"/>
      <c r="BD81" s="1178"/>
      <c r="BE81" s="1178"/>
      <c r="BF81" s="1178"/>
      <c r="BG81" s="1178"/>
      <c r="BH81" s="1178"/>
      <c r="BI81" s="1178"/>
      <c r="BJ81" s="1178"/>
      <c r="BK81" s="1178"/>
      <c r="BL81" s="1178"/>
      <c r="BM81" s="1178"/>
      <c r="BN81" s="1178"/>
      <c r="BO81" s="1178"/>
      <c r="BP81" s="1178"/>
      <c r="BQ81" s="1178"/>
      <c r="BR81" s="1178"/>
      <c r="BS81" s="1178"/>
      <c r="BT81" s="1178"/>
      <c r="BU81" s="1178"/>
      <c r="BV81" s="1178"/>
      <c r="BW81" s="1178"/>
      <c r="BX81" s="1178"/>
      <c r="BY81" s="1178"/>
      <c r="BZ81" s="1178"/>
      <c r="CA81" s="1178"/>
    </row>
    <row r="82" spans="1:79" ht="6.75" customHeight="1" thickBot="1">
      <c r="F82" s="1295"/>
      <c r="I82" s="1131"/>
      <c r="J82" s="1178"/>
      <c r="K82" s="1178"/>
      <c r="L82" s="1178"/>
      <c r="M82" s="1178"/>
      <c r="N82" s="1271"/>
      <c r="O82" s="1178"/>
      <c r="P82" s="1178"/>
      <c r="Q82" s="1178"/>
      <c r="R82" s="1178"/>
      <c r="S82" s="1178"/>
      <c r="T82" s="1178"/>
      <c r="U82" s="1178"/>
      <c r="V82" s="1178"/>
      <c r="W82" s="1178"/>
      <c r="X82" s="1178"/>
      <c r="Y82" s="1178"/>
      <c r="Z82" s="1178"/>
      <c r="AA82" s="1178"/>
      <c r="AB82" s="1178"/>
      <c r="AC82" s="1178"/>
      <c r="AD82" s="1178"/>
      <c r="AE82" s="1178"/>
      <c r="AF82" s="1178"/>
      <c r="AG82" s="1178"/>
      <c r="AH82" s="1178"/>
      <c r="AI82" s="1178"/>
      <c r="AJ82" s="1178"/>
      <c r="AK82" s="1178"/>
      <c r="AL82" s="1178"/>
      <c r="AM82" s="1178"/>
      <c r="AN82" s="1178"/>
      <c r="AO82" s="1178"/>
      <c r="AP82" s="1178"/>
      <c r="AQ82" s="1178"/>
      <c r="AR82" s="1178"/>
      <c r="AS82" s="1178"/>
      <c r="AT82" s="1178"/>
      <c r="AU82" s="1178"/>
      <c r="AV82" s="1178"/>
      <c r="AW82" s="1178"/>
      <c r="AX82" s="1178"/>
      <c r="AY82" s="1178"/>
      <c r="AZ82" s="1178"/>
      <c r="BA82" s="1178"/>
      <c r="BB82" s="1178"/>
      <c r="BC82" s="1178"/>
      <c r="BD82" s="1178"/>
      <c r="BE82" s="1178"/>
      <c r="BF82" s="1178"/>
      <c r="BG82" s="1178"/>
      <c r="BH82" s="1178"/>
      <c r="BI82" s="1178"/>
      <c r="BJ82" s="1178"/>
      <c r="BK82" s="1178"/>
      <c r="BL82" s="1178"/>
      <c r="BM82" s="1178"/>
      <c r="BN82" s="1178"/>
      <c r="BO82" s="1178"/>
      <c r="BP82" s="1178"/>
      <c r="BQ82" s="1178"/>
      <c r="BR82" s="1178"/>
      <c r="BS82" s="1178"/>
      <c r="BT82" s="1178"/>
      <c r="BU82" s="1178"/>
      <c r="BV82" s="1178"/>
      <c r="BW82" s="1178"/>
      <c r="BX82" s="1178"/>
      <c r="BY82" s="1178"/>
      <c r="BZ82" s="1178"/>
      <c r="CA82" s="1178"/>
    </row>
    <row r="83" spans="1:79" s="1285" customFormat="1" ht="23.25" customHeight="1" thickBot="1">
      <c r="A83" s="1278"/>
      <c r="B83" s="1279"/>
      <c r="C83" s="1280"/>
      <c r="D83" s="1280"/>
      <c r="E83" s="1281"/>
      <c r="F83" s="1282" t="s">
        <v>804</v>
      </c>
      <c r="G83" s="1283"/>
      <c r="H83" s="1282" t="s">
        <v>805</v>
      </c>
      <c r="I83" s="1351" t="str">
        <f>IF(OR(G89="KO",G96="KO",G111="KO"),"KO","Nincs KO")</f>
        <v>Nincs KO</v>
      </c>
      <c r="J83" s="1178"/>
      <c r="K83" s="1178"/>
      <c r="L83" s="1178"/>
      <c r="M83" s="1178"/>
      <c r="N83" s="1271"/>
      <c r="O83" s="1178"/>
      <c r="P83" s="1178"/>
      <c r="Q83" s="1178"/>
      <c r="R83" s="1178"/>
      <c r="S83" s="1178"/>
      <c r="T83" s="1178"/>
      <c r="U83" s="1178"/>
      <c r="V83" s="1178"/>
      <c r="W83" s="1178"/>
      <c r="X83" s="1178"/>
      <c r="Y83" s="1178"/>
      <c r="Z83" s="1178"/>
      <c r="AA83" s="1178"/>
      <c r="AB83" s="1178"/>
      <c r="AC83" s="1178"/>
      <c r="AD83" s="1178"/>
      <c r="AE83" s="1178"/>
      <c r="AF83" s="1178"/>
      <c r="AG83" s="1178"/>
      <c r="AH83" s="1178"/>
      <c r="AI83" s="1178"/>
      <c r="AJ83" s="1178"/>
      <c r="AK83" s="1178"/>
      <c r="AL83" s="1178"/>
      <c r="AM83" s="1178"/>
      <c r="AN83" s="1178"/>
      <c r="AO83" s="1178"/>
      <c r="AP83" s="1178"/>
      <c r="AQ83" s="1178"/>
      <c r="AR83" s="1178"/>
      <c r="AS83" s="1178"/>
      <c r="AT83" s="1178"/>
      <c r="AU83" s="1178"/>
      <c r="AV83" s="1178"/>
      <c r="AW83" s="1178"/>
      <c r="AX83" s="1178"/>
      <c r="AY83" s="1178"/>
      <c r="AZ83" s="1178"/>
      <c r="BA83" s="1178"/>
      <c r="BB83" s="1178"/>
      <c r="BC83" s="1178"/>
      <c r="BD83" s="1178"/>
      <c r="BE83" s="1178"/>
      <c r="BF83" s="1178"/>
      <c r="BG83" s="1178"/>
      <c r="BH83" s="1178"/>
      <c r="BI83" s="1178"/>
      <c r="BJ83" s="1178"/>
      <c r="BK83" s="1178"/>
      <c r="BL83" s="1178"/>
      <c r="BM83" s="1178"/>
      <c r="BN83" s="1178"/>
      <c r="BO83" s="1178"/>
      <c r="BP83" s="1178"/>
      <c r="BQ83" s="1178"/>
      <c r="BR83" s="1178"/>
      <c r="BS83" s="1178"/>
      <c r="BT83" s="1178"/>
      <c r="BU83" s="1178"/>
      <c r="BV83" s="1178"/>
      <c r="BW83" s="1178"/>
      <c r="BX83" s="1178"/>
      <c r="BY83" s="1178"/>
      <c r="BZ83" s="1178"/>
      <c r="CA83" s="1178"/>
    </row>
    <row r="84" spans="1:79" ht="37.5" customHeight="1" thickBot="1">
      <c r="B84" s="1286" t="s">
        <v>842</v>
      </c>
      <c r="C84" s="1287" t="s">
        <v>843</v>
      </c>
      <c r="D84" s="1287"/>
      <c r="E84" s="1288"/>
      <c r="F84" s="1289">
        <v>22</v>
      </c>
      <c r="G84" s="1290"/>
      <c r="H84" s="1291">
        <v>40</v>
      </c>
      <c r="I84" s="1292">
        <f>SUM(G89,G96,G103,G111,G118,G126,G134)</f>
        <v>29</v>
      </c>
      <c r="J84" s="1178"/>
      <c r="K84" s="1178"/>
      <c r="L84" s="1178"/>
      <c r="M84" s="1178"/>
      <c r="N84" s="1271"/>
      <c r="O84" s="1178"/>
      <c r="P84" s="1178"/>
      <c r="Q84" s="1178"/>
      <c r="R84" s="1178"/>
      <c r="S84" s="1178"/>
      <c r="T84" s="1178"/>
      <c r="U84" s="1178"/>
      <c r="V84" s="1178"/>
      <c r="W84" s="1178"/>
      <c r="X84" s="1178"/>
      <c r="Y84" s="1178"/>
      <c r="Z84" s="1178"/>
      <c r="AA84" s="1178"/>
      <c r="AB84" s="1178"/>
      <c r="AC84" s="1178"/>
      <c r="AD84" s="1178"/>
      <c r="AE84" s="1178"/>
      <c r="AF84" s="1178"/>
      <c r="AG84" s="1178"/>
      <c r="AH84" s="1178"/>
      <c r="AI84" s="1178"/>
      <c r="AJ84" s="1178"/>
      <c r="AK84" s="1178"/>
      <c r="AL84" s="1178"/>
      <c r="AM84" s="1178"/>
      <c r="AN84" s="1178"/>
      <c r="AO84" s="1178"/>
      <c r="AP84" s="1178"/>
      <c r="AQ84" s="1178"/>
      <c r="AR84" s="1178"/>
      <c r="AS84" s="1178"/>
      <c r="AT84" s="1178"/>
      <c r="AU84" s="1178"/>
      <c r="AV84" s="1178"/>
      <c r="AW84" s="1178"/>
      <c r="AX84" s="1178"/>
      <c r="AY84" s="1178"/>
      <c r="AZ84" s="1178"/>
      <c r="BA84" s="1178"/>
      <c r="BB84" s="1178"/>
      <c r="BC84" s="1178"/>
      <c r="BD84" s="1178"/>
      <c r="BE84" s="1178"/>
      <c r="BF84" s="1178"/>
      <c r="BG84" s="1178"/>
      <c r="BH84" s="1178"/>
      <c r="BI84" s="1178"/>
      <c r="BJ84" s="1178"/>
      <c r="BK84" s="1178"/>
      <c r="BL84" s="1178"/>
      <c r="BM84" s="1178"/>
      <c r="BN84" s="1178"/>
      <c r="BO84" s="1178"/>
      <c r="BP84" s="1178"/>
      <c r="BQ84" s="1178"/>
      <c r="BR84" s="1178"/>
      <c r="BS84" s="1178"/>
      <c r="BT84" s="1178"/>
      <c r="BU84" s="1178"/>
      <c r="BV84" s="1178"/>
      <c r="BW84" s="1178"/>
      <c r="BX84" s="1178"/>
      <c r="BY84" s="1178"/>
      <c r="BZ84" s="1178"/>
      <c r="CA84" s="1178"/>
    </row>
    <row r="85" spans="1:79" ht="6.75" customHeight="1">
      <c r="B85" s="1293"/>
      <c r="C85" s="1294"/>
      <c r="D85" s="1294"/>
      <c r="E85" s="1294"/>
      <c r="F85" s="1295"/>
      <c r="G85" s="1296"/>
      <c r="H85" s="1296"/>
      <c r="I85" s="1178"/>
      <c r="J85" s="1178"/>
      <c r="K85" s="1178"/>
      <c r="L85" s="1178"/>
      <c r="M85" s="1178"/>
      <c r="N85" s="1271"/>
      <c r="O85" s="1178"/>
      <c r="P85" s="1178"/>
      <c r="Q85" s="1178"/>
      <c r="R85" s="1178"/>
      <c r="S85" s="1178"/>
      <c r="T85" s="1178"/>
      <c r="U85" s="1178"/>
      <c r="V85" s="1178"/>
      <c r="W85" s="1178"/>
      <c r="X85" s="1178"/>
      <c r="Y85" s="1178"/>
      <c r="Z85" s="1178"/>
      <c r="AA85" s="1178"/>
      <c r="AB85" s="1178"/>
      <c r="AC85" s="1178"/>
      <c r="AD85" s="1178"/>
      <c r="AE85" s="1178"/>
      <c r="AF85" s="1178"/>
      <c r="AG85" s="1178"/>
      <c r="AH85" s="1178"/>
      <c r="AI85" s="1178"/>
      <c r="AJ85" s="1178"/>
      <c r="AK85" s="1178"/>
      <c r="AL85" s="1178"/>
      <c r="AM85" s="1178"/>
      <c r="AN85" s="1178"/>
      <c r="AO85" s="1178"/>
      <c r="AP85" s="1178"/>
      <c r="AQ85" s="1178"/>
      <c r="AR85" s="1178"/>
      <c r="AS85" s="1178"/>
      <c r="AT85" s="1178"/>
      <c r="AU85" s="1178"/>
      <c r="AV85" s="1178"/>
      <c r="AW85" s="1178"/>
      <c r="AX85" s="1178"/>
      <c r="AY85" s="1178"/>
      <c r="AZ85" s="1178"/>
      <c r="BA85" s="1178"/>
      <c r="BB85" s="1178"/>
      <c r="BC85" s="1178"/>
      <c r="BD85" s="1178"/>
      <c r="BE85" s="1178"/>
      <c r="BF85" s="1178"/>
      <c r="BG85" s="1178"/>
      <c r="BH85" s="1178"/>
      <c r="BI85" s="1178"/>
      <c r="BJ85" s="1178"/>
      <c r="BK85" s="1178"/>
      <c r="BL85" s="1178"/>
      <c r="BM85" s="1178"/>
      <c r="BN85" s="1178"/>
      <c r="BO85" s="1178"/>
      <c r="BP85" s="1178"/>
      <c r="BQ85" s="1178"/>
      <c r="BR85" s="1178"/>
      <c r="BS85" s="1178"/>
      <c r="BT85" s="1178"/>
      <c r="BU85" s="1178"/>
      <c r="BV85" s="1178"/>
      <c r="BW85" s="1178"/>
      <c r="BX85" s="1178"/>
      <c r="BY85" s="1178"/>
      <c r="BZ85" s="1178"/>
      <c r="CA85" s="1178"/>
    </row>
    <row r="86" spans="1:79" ht="18" customHeight="1">
      <c r="A86" s="1253">
        <v>7</v>
      </c>
      <c r="B86" s="1293" t="s">
        <v>844</v>
      </c>
      <c r="C86" s="1294"/>
      <c r="D86" s="1294"/>
      <c r="E86" s="1294"/>
      <c r="F86" s="1295"/>
      <c r="G86" s="1297"/>
      <c r="H86" s="1297"/>
      <c r="I86" s="1178"/>
      <c r="J86" s="1178"/>
      <c r="K86" s="1178"/>
      <c r="L86" s="1178"/>
      <c r="M86" s="1178"/>
      <c r="N86" s="1271"/>
      <c r="O86" s="1178"/>
      <c r="P86" s="1178"/>
      <c r="Q86" s="1178"/>
      <c r="R86" s="1178"/>
      <c r="S86" s="1178"/>
      <c r="T86" s="1178"/>
      <c r="U86" s="1178"/>
      <c r="V86" s="1178"/>
      <c r="W86" s="1178"/>
      <c r="X86" s="1178"/>
      <c r="Y86" s="1178"/>
      <c r="Z86" s="1178"/>
      <c r="AA86" s="1178"/>
      <c r="AB86" s="1178"/>
      <c r="AC86" s="1178"/>
      <c r="AD86" s="1178"/>
      <c r="AE86" s="1178"/>
      <c r="AF86" s="1178"/>
      <c r="AG86" s="1178"/>
      <c r="AH86" s="1178"/>
      <c r="AI86" s="1178"/>
      <c r="AJ86" s="1178"/>
      <c r="AK86" s="1178"/>
      <c r="AL86" s="1178"/>
      <c r="AM86" s="1178"/>
      <c r="AN86" s="1178"/>
      <c r="AO86" s="1178"/>
      <c r="AP86" s="1178"/>
      <c r="AQ86" s="1178"/>
      <c r="AR86" s="1178"/>
      <c r="AS86" s="1178"/>
      <c r="AT86" s="1178"/>
      <c r="AU86" s="1178"/>
      <c r="AV86" s="1178"/>
      <c r="AW86" s="1178"/>
      <c r="AX86" s="1178"/>
      <c r="AY86" s="1178"/>
      <c r="AZ86" s="1178"/>
      <c r="BA86" s="1178"/>
      <c r="BB86" s="1178"/>
      <c r="BC86" s="1178"/>
      <c r="BD86" s="1178"/>
      <c r="BE86" s="1178"/>
      <c r="BF86" s="1178"/>
      <c r="BG86" s="1178"/>
      <c r="BH86" s="1178"/>
      <c r="BI86" s="1178"/>
      <c r="BJ86" s="1178"/>
      <c r="BK86" s="1178"/>
      <c r="BL86" s="1178"/>
      <c r="BM86" s="1178"/>
      <c r="BN86" s="1178"/>
      <c r="BO86" s="1178"/>
      <c r="BP86" s="1178"/>
      <c r="BQ86" s="1178"/>
      <c r="BR86" s="1178"/>
      <c r="BS86" s="1178"/>
      <c r="BT86" s="1178"/>
      <c r="BU86" s="1178"/>
      <c r="BV86" s="1178"/>
      <c r="BW86" s="1178"/>
      <c r="BX86" s="1178"/>
      <c r="BY86" s="1178"/>
      <c r="BZ86" s="1178"/>
      <c r="CA86" s="1178"/>
    </row>
    <row r="87" spans="1:79" ht="35.25" customHeight="1">
      <c r="B87" s="1298" t="s">
        <v>845</v>
      </c>
      <c r="C87" s="1299"/>
      <c r="D87" s="1299"/>
      <c r="E87" s="1300"/>
      <c r="F87" s="1295"/>
      <c r="G87" s="1297"/>
      <c r="H87" s="1297"/>
      <c r="I87" s="1178"/>
      <c r="J87" s="1178"/>
      <c r="K87" s="1178"/>
      <c r="L87" s="1178"/>
      <c r="M87" s="1178"/>
      <c r="N87" s="1271"/>
      <c r="O87" s="1178"/>
      <c r="P87" s="1178"/>
      <c r="Q87" s="1178"/>
      <c r="R87" s="1178"/>
      <c r="S87" s="1178"/>
      <c r="T87" s="1178"/>
      <c r="U87" s="1178"/>
      <c r="V87" s="1178"/>
      <c r="W87" s="1178"/>
      <c r="X87" s="1178"/>
      <c r="Y87" s="1178"/>
      <c r="Z87" s="1178"/>
      <c r="AA87" s="1178"/>
      <c r="AB87" s="1178"/>
      <c r="AC87" s="1178"/>
      <c r="AD87" s="1178"/>
      <c r="AE87" s="1178"/>
      <c r="AF87" s="1178"/>
      <c r="AG87" s="1178"/>
      <c r="AH87" s="1178"/>
      <c r="AI87" s="1178"/>
      <c r="AJ87" s="1178"/>
      <c r="AK87" s="1178"/>
      <c r="AL87" s="1178"/>
      <c r="AM87" s="1178"/>
      <c r="AN87" s="1178"/>
      <c r="AO87" s="1178"/>
      <c r="AP87" s="1178"/>
      <c r="AQ87" s="1178"/>
      <c r="AR87" s="1178"/>
      <c r="AS87" s="1178"/>
      <c r="AT87" s="1178"/>
      <c r="AU87" s="1178"/>
      <c r="AV87" s="1178"/>
      <c r="AW87" s="1178"/>
      <c r="AX87" s="1178"/>
      <c r="AY87" s="1178"/>
      <c r="AZ87" s="1178"/>
      <c r="BA87" s="1178"/>
      <c r="BB87" s="1178"/>
      <c r="BC87" s="1178"/>
      <c r="BD87" s="1178"/>
      <c r="BE87" s="1178"/>
      <c r="BF87" s="1178"/>
      <c r="BG87" s="1178"/>
      <c r="BH87" s="1178"/>
      <c r="BI87" s="1178"/>
      <c r="BJ87" s="1178"/>
      <c r="BK87" s="1178"/>
      <c r="BL87" s="1178"/>
      <c r="BM87" s="1178"/>
      <c r="BN87" s="1178"/>
      <c r="BO87" s="1178"/>
      <c r="BP87" s="1178"/>
      <c r="BQ87" s="1178"/>
      <c r="BR87" s="1178"/>
      <c r="BS87" s="1178"/>
      <c r="BT87" s="1178"/>
      <c r="BU87" s="1178"/>
      <c r="BV87" s="1178"/>
      <c r="BW87" s="1178"/>
      <c r="BX87" s="1178"/>
      <c r="BY87" s="1178"/>
      <c r="BZ87" s="1178"/>
      <c r="CA87" s="1178"/>
    </row>
    <row r="88" spans="1:79" ht="16.5" customHeight="1" thickBot="1">
      <c r="B88" s="1293" t="s">
        <v>841</v>
      </c>
      <c r="C88" s="1301"/>
      <c r="F88" s="1295"/>
      <c r="G88" s="1297"/>
      <c r="H88" s="1297"/>
      <c r="I88" s="1178"/>
      <c r="J88" s="1178"/>
      <c r="K88" s="1178"/>
      <c r="L88" s="1178"/>
      <c r="M88" s="1178"/>
      <c r="N88" s="1271"/>
      <c r="O88" s="1178"/>
      <c r="P88" s="1178"/>
      <c r="Q88" s="1178"/>
      <c r="R88" s="1178"/>
      <c r="S88" s="1178"/>
      <c r="T88" s="1178"/>
      <c r="U88" s="1178"/>
      <c r="V88" s="1178"/>
      <c r="W88" s="1178"/>
      <c r="X88" s="1178"/>
      <c r="Y88" s="1178"/>
      <c r="Z88" s="1178"/>
      <c r="AA88" s="1178"/>
      <c r="AB88" s="1178"/>
      <c r="AC88" s="1178"/>
      <c r="AD88" s="1178"/>
      <c r="AE88" s="1178"/>
      <c r="AF88" s="1178"/>
      <c r="AG88" s="1178"/>
      <c r="AH88" s="1178"/>
      <c r="AI88" s="1178"/>
      <c r="AJ88" s="1178"/>
      <c r="AK88" s="1178"/>
      <c r="AL88" s="1178"/>
      <c r="AM88" s="1178"/>
      <c r="AN88" s="1178"/>
      <c r="AO88" s="1178"/>
      <c r="AP88" s="1178"/>
      <c r="AQ88" s="1178"/>
      <c r="AR88" s="1178"/>
      <c r="AS88" s="1178"/>
      <c r="AT88" s="1178"/>
      <c r="AU88" s="1178"/>
      <c r="AV88" s="1178"/>
      <c r="AW88" s="1178"/>
      <c r="AX88" s="1178"/>
      <c r="AY88" s="1178"/>
      <c r="AZ88" s="1178"/>
      <c r="BA88" s="1178"/>
      <c r="BB88" s="1178"/>
      <c r="BC88" s="1178"/>
      <c r="BD88" s="1178"/>
      <c r="BE88" s="1178"/>
      <c r="BF88" s="1178"/>
      <c r="BG88" s="1178"/>
      <c r="BH88" s="1178"/>
      <c r="BI88" s="1178"/>
      <c r="BJ88" s="1178"/>
      <c r="BK88" s="1178"/>
      <c r="BL88" s="1178"/>
      <c r="BM88" s="1178"/>
      <c r="BN88" s="1178"/>
      <c r="BO88" s="1178"/>
      <c r="BP88" s="1178"/>
      <c r="BQ88" s="1178"/>
      <c r="BR88" s="1178"/>
      <c r="BS88" s="1178"/>
      <c r="BT88" s="1178"/>
      <c r="BU88" s="1178"/>
      <c r="BV88" s="1178"/>
      <c r="BW88" s="1178"/>
      <c r="BX88" s="1178"/>
      <c r="BY88" s="1178"/>
      <c r="BZ88" s="1178"/>
      <c r="CA88" s="1178"/>
    </row>
    <row r="89" spans="1:79" ht="33.75" customHeight="1" thickBot="1">
      <c r="B89" s="1352" t="s">
        <v>811</v>
      </c>
      <c r="C89" s="1353" t="s">
        <v>812</v>
      </c>
      <c r="D89" s="1353" t="s">
        <v>813</v>
      </c>
      <c r="E89" s="1354" t="s">
        <v>814</v>
      </c>
      <c r="F89" s="1348" t="s">
        <v>815</v>
      </c>
      <c r="G89" s="1341">
        <v>5</v>
      </c>
      <c r="H89" s="1297"/>
      <c r="I89" s="1178"/>
      <c r="J89" s="1178"/>
      <c r="K89" s="1178"/>
      <c r="L89" s="1178"/>
      <c r="M89" s="1178"/>
      <c r="N89" s="1271"/>
      <c r="O89" s="1178"/>
      <c r="P89" s="1178"/>
      <c r="Q89" s="1178"/>
      <c r="R89" s="1178"/>
      <c r="S89" s="1178"/>
      <c r="T89" s="1178"/>
      <c r="U89" s="1178"/>
      <c r="V89" s="1178"/>
      <c r="W89" s="1178"/>
      <c r="X89" s="1178"/>
      <c r="Y89" s="1178"/>
      <c r="Z89" s="1178"/>
      <c r="AA89" s="1178"/>
      <c r="AB89" s="1178"/>
      <c r="AC89" s="1178"/>
      <c r="AD89" s="1178"/>
      <c r="AE89" s="1178"/>
      <c r="AF89" s="1178"/>
      <c r="AG89" s="1178"/>
      <c r="AH89" s="1178"/>
      <c r="AI89" s="1178"/>
      <c r="AJ89" s="1178"/>
      <c r="AK89" s="1178"/>
      <c r="AL89" s="1178"/>
      <c r="AM89" s="1178"/>
      <c r="AN89" s="1178"/>
      <c r="AO89" s="1178"/>
      <c r="AP89" s="1178"/>
      <c r="AQ89" s="1178"/>
      <c r="AR89" s="1178"/>
      <c r="AS89" s="1178"/>
      <c r="AT89" s="1178"/>
      <c r="AU89" s="1178"/>
      <c r="AV89" s="1178"/>
      <c r="AW89" s="1178"/>
      <c r="AX89" s="1178"/>
      <c r="AY89" s="1178"/>
      <c r="AZ89" s="1178"/>
      <c r="BA89" s="1178"/>
      <c r="BB89" s="1178"/>
      <c r="BC89" s="1178"/>
      <c r="BD89" s="1178"/>
      <c r="BE89" s="1178"/>
      <c r="BF89" s="1178"/>
      <c r="BG89" s="1178"/>
      <c r="BH89" s="1178"/>
      <c r="BI89" s="1178"/>
      <c r="BJ89" s="1178"/>
      <c r="BK89" s="1178"/>
      <c r="BL89" s="1178"/>
      <c r="BM89" s="1178"/>
      <c r="BN89" s="1178"/>
      <c r="BO89" s="1178"/>
      <c r="BP89" s="1178"/>
      <c r="BQ89" s="1178"/>
      <c r="BR89" s="1178"/>
      <c r="BS89" s="1178"/>
      <c r="BT89" s="1178"/>
      <c r="BU89" s="1178"/>
      <c r="BV89" s="1178"/>
      <c r="BW89" s="1178"/>
      <c r="BX89" s="1178"/>
      <c r="BY89" s="1178"/>
      <c r="BZ89" s="1178"/>
      <c r="CA89" s="1178"/>
    </row>
    <row r="90" spans="1:79" ht="26.25" customHeight="1">
      <c r="B90" s="1323" t="s">
        <v>846</v>
      </c>
      <c r="C90" s="1355" t="s">
        <v>847</v>
      </c>
      <c r="D90" s="1356"/>
      <c r="E90" s="1357" t="s">
        <v>792</v>
      </c>
      <c r="F90" s="1349"/>
      <c r="G90" s="1342"/>
      <c r="H90" s="1342"/>
      <c r="I90" s="1343"/>
      <c r="J90" s="1178"/>
      <c r="K90" s="1178"/>
      <c r="L90" s="1178"/>
      <c r="M90" s="1178"/>
      <c r="N90" s="1271"/>
      <c r="O90" s="1178"/>
      <c r="P90" s="1178"/>
      <c r="Q90" s="1178"/>
      <c r="R90" s="1178"/>
      <c r="S90" s="1178"/>
      <c r="T90" s="1178"/>
      <c r="U90" s="1178"/>
      <c r="V90" s="1178"/>
      <c r="W90" s="1178"/>
      <c r="X90" s="1178"/>
      <c r="Y90" s="1178"/>
      <c r="Z90" s="1178"/>
      <c r="AA90" s="1178"/>
      <c r="AB90" s="1178"/>
      <c r="AC90" s="1178"/>
      <c r="AD90" s="1178"/>
      <c r="AE90" s="1178"/>
      <c r="AF90" s="1178"/>
      <c r="AG90" s="1178"/>
      <c r="AH90" s="1178"/>
      <c r="AI90" s="1178"/>
      <c r="AJ90" s="1178"/>
      <c r="AK90" s="1178"/>
      <c r="AL90" s="1178"/>
      <c r="AM90" s="1178"/>
      <c r="AN90" s="1178"/>
      <c r="AO90" s="1178"/>
      <c r="AP90" s="1178"/>
      <c r="AQ90" s="1178"/>
      <c r="AR90" s="1178"/>
      <c r="AS90" s="1178"/>
      <c r="AT90" s="1178"/>
      <c r="AU90" s="1178"/>
      <c r="AV90" s="1178"/>
      <c r="AW90" s="1178"/>
      <c r="AX90" s="1178"/>
      <c r="AY90" s="1178"/>
      <c r="AZ90" s="1178"/>
      <c r="BA90" s="1178"/>
      <c r="BB90" s="1178"/>
      <c r="BC90" s="1178"/>
      <c r="BD90" s="1178"/>
      <c r="BE90" s="1178"/>
      <c r="BF90" s="1178"/>
      <c r="BG90" s="1178"/>
      <c r="BH90" s="1178"/>
      <c r="BI90" s="1178"/>
      <c r="BJ90" s="1178"/>
      <c r="BK90" s="1178"/>
      <c r="BL90" s="1178"/>
      <c r="BM90" s="1178"/>
      <c r="BN90" s="1178"/>
      <c r="BO90" s="1178"/>
      <c r="BP90" s="1178"/>
      <c r="BQ90" s="1178"/>
      <c r="BR90" s="1178"/>
      <c r="BS90" s="1178"/>
      <c r="BT90" s="1178"/>
      <c r="BU90" s="1178"/>
      <c r="BV90" s="1178"/>
      <c r="BW90" s="1178"/>
      <c r="BX90" s="1178"/>
      <c r="BY90" s="1178"/>
      <c r="BZ90" s="1178"/>
      <c r="CA90" s="1178"/>
    </row>
    <row r="91" spans="1:79" ht="27" customHeight="1" thickBot="1">
      <c r="B91" s="1329" t="s">
        <v>848</v>
      </c>
      <c r="C91" s="1358">
        <v>5</v>
      </c>
      <c r="D91" s="1331">
        <v>1</v>
      </c>
      <c r="E91" s="1332">
        <v>5</v>
      </c>
      <c r="F91" s="1350"/>
      <c r="G91" s="1346"/>
      <c r="H91" s="1346"/>
      <c r="I91" s="1347"/>
      <c r="J91" s="1178"/>
      <c r="K91" s="1178"/>
      <c r="L91" s="1178"/>
      <c r="M91" s="1178"/>
      <c r="N91" s="1271"/>
      <c r="O91" s="1178"/>
      <c r="P91" s="1178"/>
      <c r="Q91" s="1178"/>
      <c r="R91" s="1178"/>
      <c r="S91" s="1178"/>
      <c r="T91" s="1178"/>
      <c r="U91" s="1178"/>
      <c r="V91" s="1178"/>
      <c r="W91" s="1178"/>
      <c r="X91" s="1178"/>
      <c r="Y91" s="1178"/>
      <c r="Z91" s="1178"/>
      <c r="AA91" s="1178"/>
      <c r="AB91" s="1178"/>
      <c r="AC91" s="1178"/>
      <c r="AD91" s="1178"/>
      <c r="AE91" s="1178"/>
      <c r="AF91" s="1178"/>
      <c r="AG91" s="1178"/>
      <c r="AH91" s="1178"/>
      <c r="AI91" s="1178"/>
      <c r="AJ91" s="1178"/>
      <c r="AK91" s="1178"/>
      <c r="AL91" s="1178"/>
      <c r="AM91" s="1178"/>
      <c r="AN91" s="1178"/>
      <c r="AO91" s="1178"/>
      <c r="AP91" s="1178"/>
      <c r="AQ91" s="1178"/>
      <c r="AR91" s="1178"/>
      <c r="AS91" s="1178"/>
      <c r="AT91" s="1178"/>
      <c r="AU91" s="1178"/>
      <c r="AV91" s="1178"/>
      <c r="AW91" s="1178"/>
      <c r="AX91" s="1178"/>
      <c r="AY91" s="1178"/>
      <c r="AZ91" s="1178"/>
      <c r="BA91" s="1178"/>
      <c r="BB91" s="1178"/>
      <c r="BC91" s="1178"/>
      <c r="BD91" s="1178"/>
      <c r="BE91" s="1178"/>
      <c r="BF91" s="1178"/>
      <c r="BG91" s="1178"/>
      <c r="BH91" s="1178"/>
      <c r="BI91" s="1178"/>
      <c r="BJ91" s="1178"/>
      <c r="BK91" s="1178"/>
      <c r="BL91" s="1178"/>
      <c r="BM91" s="1178"/>
      <c r="BN91" s="1178"/>
      <c r="BO91" s="1178"/>
      <c r="BP91" s="1178"/>
      <c r="BQ91" s="1178"/>
      <c r="BR91" s="1178"/>
      <c r="BS91" s="1178"/>
      <c r="BT91" s="1178"/>
      <c r="BU91" s="1178"/>
      <c r="BV91" s="1178"/>
      <c r="BW91" s="1178"/>
      <c r="BX91" s="1178"/>
      <c r="BY91" s="1178"/>
      <c r="BZ91" s="1178"/>
      <c r="CA91" s="1178"/>
    </row>
    <row r="92" spans="1:79" ht="8.25" customHeight="1">
      <c r="B92" s="1293"/>
      <c r="C92" s="1294"/>
      <c r="D92" s="1294"/>
      <c r="E92" s="1294"/>
      <c r="F92" s="1359"/>
      <c r="G92" s="1297"/>
      <c r="H92" s="1297"/>
      <c r="I92" s="1178"/>
      <c r="J92" s="1178"/>
      <c r="K92" s="1178"/>
      <c r="L92" s="1178"/>
      <c r="M92" s="1178"/>
      <c r="N92" s="1271"/>
      <c r="O92" s="1178"/>
      <c r="P92" s="1178"/>
      <c r="Q92" s="1178"/>
      <c r="R92" s="1178"/>
      <c r="S92" s="1178"/>
      <c r="T92" s="1178"/>
      <c r="U92" s="1178"/>
      <c r="V92" s="1178"/>
      <c r="W92" s="1178"/>
      <c r="X92" s="1178"/>
      <c r="Y92" s="1178"/>
      <c r="Z92" s="1178"/>
      <c r="AA92" s="1178"/>
      <c r="AB92" s="1178"/>
      <c r="AC92" s="1178"/>
      <c r="AD92" s="1178"/>
      <c r="AE92" s="1178"/>
      <c r="AF92" s="1178"/>
      <c r="AG92" s="1178"/>
      <c r="AH92" s="1178"/>
      <c r="AI92" s="1178"/>
      <c r="AJ92" s="1178"/>
      <c r="AK92" s="1178"/>
      <c r="AL92" s="1178"/>
      <c r="AM92" s="1178"/>
      <c r="AN92" s="1178"/>
      <c r="AO92" s="1178"/>
      <c r="AP92" s="1178"/>
      <c r="AQ92" s="1178"/>
      <c r="AR92" s="1178"/>
      <c r="AS92" s="1178"/>
      <c r="AT92" s="1178"/>
      <c r="AU92" s="1178"/>
      <c r="AV92" s="1178"/>
      <c r="AW92" s="1178"/>
      <c r="AX92" s="1178"/>
      <c r="AY92" s="1178"/>
      <c r="AZ92" s="1178"/>
      <c r="BA92" s="1178"/>
      <c r="BB92" s="1178"/>
      <c r="BC92" s="1178"/>
      <c r="BD92" s="1178"/>
      <c r="BE92" s="1178"/>
      <c r="BF92" s="1178"/>
      <c r="BG92" s="1178"/>
      <c r="BH92" s="1178"/>
      <c r="BI92" s="1178"/>
      <c r="BJ92" s="1178"/>
      <c r="BK92" s="1178"/>
      <c r="BL92" s="1178"/>
      <c r="BM92" s="1178"/>
      <c r="BN92" s="1178"/>
      <c r="BO92" s="1178"/>
      <c r="BP92" s="1178"/>
      <c r="BQ92" s="1178"/>
      <c r="BR92" s="1178"/>
      <c r="BS92" s="1178"/>
      <c r="BT92" s="1178"/>
      <c r="BU92" s="1178"/>
      <c r="BV92" s="1178"/>
      <c r="BW92" s="1178"/>
      <c r="BX92" s="1178"/>
      <c r="BY92" s="1178"/>
      <c r="BZ92" s="1178"/>
      <c r="CA92" s="1178"/>
    </row>
    <row r="93" spans="1:79" ht="18" customHeight="1">
      <c r="A93" s="1253">
        <v>8</v>
      </c>
      <c r="B93" s="1293" t="s">
        <v>849</v>
      </c>
      <c r="C93" s="1294"/>
      <c r="D93" s="1294"/>
      <c r="E93" s="1294"/>
      <c r="F93" s="1295"/>
      <c r="G93" s="1297"/>
      <c r="H93" s="1297"/>
      <c r="I93" s="1178"/>
      <c r="J93" s="1178"/>
      <c r="K93" s="1178"/>
      <c r="L93" s="1178"/>
      <c r="M93" s="1178"/>
      <c r="N93" s="1271"/>
      <c r="O93" s="1178"/>
      <c r="P93" s="1178"/>
      <c r="Q93" s="1178"/>
      <c r="R93" s="1178"/>
      <c r="S93" s="1178"/>
      <c r="T93" s="1178"/>
      <c r="U93" s="1178"/>
      <c r="V93" s="1178"/>
      <c r="W93" s="1178"/>
      <c r="X93" s="1178"/>
      <c r="Y93" s="1178"/>
      <c r="Z93" s="1178"/>
      <c r="AA93" s="1178"/>
      <c r="AB93" s="1178"/>
      <c r="AC93" s="1178"/>
      <c r="AD93" s="1178"/>
      <c r="AE93" s="1178"/>
      <c r="AF93" s="1178"/>
      <c r="AG93" s="1178"/>
      <c r="AH93" s="1178"/>
      <c r="AI93" s="1178"/>
      <c r="AJ93" s="1178"/>
      <c r="AK93" s="1178"/>
      <c r="AL93" s="1178"/>
      <c r="AM93" s="1178"/>
      <c r="AN93" s="1178"/>
      <c r="AO93" s="1178"/>
      <c r="AP93" s="1178"/>
      <c r="AQ93" s="1178"/>
      <c r="AR93" s="1178"/>
      <c r="AS93" s="1178"/>
      <c r="AT93" s="1178"/>
      <c r="AU93" s="1178"/>
      <c r="AV93" s="1178"/>
      <c r="AW93" s="1178"/>
      <c r="AX93" s="1178"/>
      <c r="AY93" s="1178"/>
      <c r="AZ93" s="1178"/>
      <c r="BA93" s="1178"/>
      <c r="BB93" s="1178"/>
      <c r="BC93" s="1178"/>
      <c r="BD93" s="1178"/>
      <c r="BE93" s="1178"/>
      <c r="BF93" s="1178"/>
      <c r="BG93" s="1178"/>
      <c r="BH93" s="1178"/>
      <c r="BI93" s="1178"/>
      <c r="BJ93" s="1178"/>
      <c r="BK93" s="1178"/>
      <c r="BL93" s="1178"/>
      <c r="BM93" s="1178"/>
      <c r="BN93" s="1178"/>
      <c r="BO93" s="1178"/>
      <c r="BP93" s="1178"/>
      <c r="BQ93" s="1178"/>
      <c r="BR93" s="1178"/>
      <c r="BS93" s="1178"/>
      <c r="BT93" s="1178"/>
      <c r="BU93" s="1178"/>
      <c r="BV93" s="1178"/>
      <c r="BW93" s="1178"/>
      <c r="BX93" s="1178"/>
      <c r="BY93" s="1178"/>
      <c r="BZ93" s="1178"/>
      <c r="CA93" s="1178"/>
    </row>
    <row r="94" spans="1:79" ht="35.25" customHeight="1">
      <c r="B94" s="1298" t="s">
        <v>850</v>
      </c>
      <c r="C94" s="1299"/>
      <c r="D94" s="1299"/>
      <c r="E94" s="1300"/>
      <c r="F94" s="1295"/>
      <c r="G94" s="1297"/>
      <c r="H94" s="1297"/>
      <c r="I94" s="1178"/>
      <c r="J94" s="1178"/>
      <c r="K94" s="1178"/>
      <c r="L94" s="1178"/>
      <c r="M94" s="1178"/>
      <c r="N94" s="1271"/>
      <c r="O94" s="1178"/>
      <c r="P94" s="1178"/>
      <c r="Q94" s="1178"/>
      <c r="R94" s="1178"/>
      <c r="S94" s="1178"/>
      <c r="T94" s="1178"/>
      <c r="U94" s="1178"/>
      <c r="V94" s="1178"/>
      <c r="W94" s="1178"/>
      <c r="X94" s="1178"/>
      <c r="Y94" s="1178"/>
      <c r="Z94" s="1178"/>
      <c r="AA94" s="1178"/>
      <c r="AB94" s="1178"/>
      <c r="AC94" s="1178"/>
      <c r="AD94" s="1178"/>
      <c r="AE94" s="1178"/>
      <c r="AF94" s="1178"/>
      <c r="AG94" s="1178"/>
      <c r="AH94" s="1178"/>
      <c r="AI94" s="1178"/>
      <c r="AJ94" s="1178"/>
      <c r="AK94" s="1178"/>
      <c r="AL94" s="1178"/>
      <c r="AM94" s="1178"/>
      <c r="AN94" s="1178"/>
      <c r="AO94" s="1178"/>
      <c r="AP94" s="1178"/>
      <c r="AQ94" s="1178"/>
      <c r="AR94" s="1178"/>
      <c r="AS94" s="1178"/>
      <c r="AT94" s="1178"/>
      <c r="AU94" s="1178"/>
      <c r="AV94" s="1178"/>
      <c r="AW94" s="1178"/>
      <c r="AX94" s="1178"/>
      <c r="AY94" s="1178"/>
      <c r="AZ94" s="1178"/>
      <c r="BA94" s="1178"/>
      <c r="BB94" s="1178"/>
      <c r="BC94" s="1178"/>
      <c r="BD94" s="1178"/>
      <c r="BE94" s="1178"/>
      <c r="BF94" s="1178"/>
      <c r="BG94" s="1178"/>
      <c r="BH94" s="1178"/>
      <c r="BI94" s="1178"/>
      <c r="BJ94" s="1178"/>
      <c r="BK94" s="1178"/>
      <c r="BL94" s="1178"/>
      <c r="BM94" s="1178"/>
      <c r="BN94" s="1178"/>
      <c r="BO94" s="1178"/>
      <c r="BP94" s="1178"/>
      <c r="BQ94" s="1178"/>
      <c r="BR94" s="1178"/>
      <c r="BS94" s="1178"/>
      <c r="BT94" s="1178"/>
      <c r="BU94" s="1178"/>
      <c r="BV94" s="1178"/>
      <c r="BW94" s="1178"/>
      <c r="BX94" s="1178"/>
      <c r="BY94" s="1178"/>
      <c r="BZ94" s="1178"/>
      <c r="CA94" s="1178"/>
    </row>
    <row r="95" spans="1:79" ht="16.5" customHeight="1" thickBot="1">
      <c r="B95" s="1293" t="s">
        <v>841</v>
      </c>
      <c r="C95" s="1301"/>
      <c r="F95" s="1295"/>
      <c r="G95" s="1297"/>
      <c r="H95" s="1297"/>
      <c r="I95" s="1178"/>
      <c r="J95" s="1178"/>
      <c r="K95" s="1178"/>
      <c r="L95" s="1178"/>
      <c r="M95" s="1178"/>
      <c r="N95" s="1271"/>
      <c r="O95" s="1178"/>
      <c r="P95" s="1178"/>
      <c r="Q95" s="1178"/>
      <c r="R95" s="1178"/>
      <c r="S95" s="1178"/>
      <c r="T95" s="1178"/>
      <c r="U95" s="1178"/>
      <c r="V95" s="1178"/>
      <c r="W95" s="1178"/>
      <c r="X95" s="1178"/>
      <c r="Y95" s="1178"/>
      <c r="Z95" s="1178"/>
      <c r="AA95" s="1178"/>
      <c r="AB95" s="1178"/>
      <c r="AC95" s="1178"/>
      <c r="AD95" s="1178"/>
      <c r="AE95" s="1178"/>
      <c r="AF95" s="1178"/>
      <c r="AG95" s="1178"/>
      <c r="AH95" s="1178"/>
      <c r="AI95" s="1178"/>
      <c r="AJ95" s="1178"/>
      <c r="AK95" s="1178"/>
      <c r="AL95" s="1178"/>
      <c r="AM95" s="1178"/>
      <c r="AN95" s="1178"/>
      <c r="AO95" s="1178"/>
      <c r="AP95" s="1178"/>
      <c r="AQ95" s="1178"/>
      <c r="AR95" s="1178"/>
      <c r="AS95" s="1178"/>
      <c r="AT95" s="1178"/>
      <c r="AU95" s="1178"/>
      <c r="AV95" s="1178"/>
      <c r="AW95" s="1178"/>
      <c r="AX95" s="1178"/>
      <c r="AY95" s="1178"/>
      <c r="AZ95" s="1178"/>
      <c r="BA95" s="1178"/>
      <c r="BB95" s="1178"/>
      <c r="BC95" s="1178"/>
      <c r="BD95" s="1178"/>
      <c r="BE95" s="1178"/>
      <c r="BF95" s="1178"/>
      <c r="BG95" s="1178"/>
      <c r="BH95" s="1178"/>
      <c r="BI95" s="1178"/>
      <c r="BJ95" s="1178"/>
      <c r="BK95" s="1178"/>
      <c r="BL95" s="1178"/>
      <c r="BM95" s="1178"/>
      <c r="BN95" s="1178"/>
      <c r="BO95" s="1178"/>
      <c r="BP95" s="1178"/>
      <c r="BQ95" s="1178"/>
      <c r="BR95" s="1178"/>
      <c r="BS95" s="1178"/>
      <c r="BT95" s="1178"/>
      <c r="BU95" s="1178"/>
      <c r="BV95" s="1178"/>
      <c r="BW95" s="1178"/>
      <c r="BX95" s="1178"/>
      <c r="BY95" s="1178"/>
      <c r="BZ95" s="1178"/>
      <c r="CA95" s="1178"/>
    </row>
    <row r="96" spans="1:79" ht="33.75" customHeight="1" thickBot="1">
      <c r="B96" s="1352" t="s">
        <v>811</v>
      </c>
      <c r="C96" s="1353" t="s">
        <v>812</v>
      </c>
      <c r="D96" s="1353" t="s">
        <v>813</v>
      </c>
      <c r="E96" s="1354" t="s">
        <v>814</v>
      </c>
      <c r="F96" s="1348" t="s">
        <v>815</v>
      </c>
      <c r="G96" s="1341">
        <v>5</v>
      </c>
      <c r="H96" s="1297"/>
      <c r="I96" s="1178"/>
      <c r="J96" s="1178"/>
      <c r="K96" s="1178"/>
      <c r="L96" s="1178"/>
      <c r="M96" s="1178"/>
      <c r="N96" s="1271"/>
      <c r="O96" s="1178"/>
      <c r="P96" s="1178"/>
      <c r="Q96" s="1178"/>
      <c r="R96" s="1178"/>
      <c r="S96" s="1178"/>
      <c r="T96" s="1178"/>
      <c r="U96" s="1178"/>
      <c r="V96" s="1178"/>
      <c r="W96" s="1178"/>
      <c r="X96" s="1178"/>
      <c r="Y96" s="1178"/>
      <c r="Z96" s="1178"/>
      <c r="AA96" s="1178"/>
      <c r="AB96" s="1178"/>
      <c r="AC96" s="1178"/>
      <c r="AD96" s="1178"/>
      <c r="AE96" s="1178"/>
      <c r="AF96" s="1178"/>
      <c r="AG96" s="1178"/>
      <c r="AH96" s="1178"/>
      <c r="AI96" s="1178"/>
      <c r="AJ96" s="1178"/>
      <c r="AK96" s="1178"/>
      <c r="AL96" s="1178"/>
      <c r="AM96" s="1178"/>
      <c r="AN96" s="1178"/>
      <c r="AO96" s="1178"/>
      <c r="AP96" s="1178"/>
      <c r="AQ96" s="1178"/>
      <c r="AR96" s="1178"/>
      <c r="AS96" s="1178"/>
      <c r="AT96" s="1178"/>
      <c r="AU96" s="1178"/>
      <c r="AV96" s="1178"/>
      <c r="AW96" s="1178"/>
      <c r="AX96" s="1178"/>
      <c r="AY96" s="1178"/>
      <c r="AZ96" s="1178"/>
      <c r="BA96" s="1178"/>
      <c r="BB96" s="1178"/>
      <c r="BC96" s="1178"/>
      <c r="BD96" s="1178"/>
      <c r="BE96" s="1178"/>
      <c r="BF96" s="1178"/>
      <c r="BG96" s="1178"/>
      <c r="BH96" s="1178"/>
      <c r="BI96" s="1178"/>
      <c r="BJ96" s="1178"/>
      <c r="BK96" s="1178"/>
      <c r="BL96" s="1178"/>
      <c r="BM96" s="1178"/>
      <c r="BN96" s="1178"/>
      <c r="BO96" s="1178"/>
      <c r="BP96" s="1178"/>
      <c r="BQ96" s="1178"/>
      <c r="BR96" s="1178"/>
      <c r="BS96" s="1178"/>
      <c r="BT96" s="1178"/>
      <c r="BU96" s="1178"/>
      <c r="BV96" s="1178"/>
      <c r="BW96" s="1178"/>
      <c r="BX96" s="1178"/>
      <c r="BY96" s="1178"/>
      <c r="BZ96" s="1178"/>
      <c r="CA96" s="1178"/>
    </row>
    <row r="97" spans="1:79" ht="26.25" customHeight="1">
      <c r="B97" s="1323" t="s">
        <v>846</v>
      </c>
      <c r="C97" s="1355" t="s">
        <v>847</v>
      </c>
      <c r="D97" s="1356"/>
      <c r="E97" s="1357" t="s">
        <v>792</v>
      </c>
      <c r="F97" s="1349"/>
      <c r="G97" s="1342"/>
      <c r="H97" s="1342"/>
      <c r="I97" s="1343"/>
      <c r="J97" s="1178"/>
      <c r="K97" s="1178"/>
      <c r="L97" s="1178"/>
      <c r="M97" s="1178"/>
      <c r="N97" s="1271"/>
      <c r="O97" s="1178"/>
      <c r="P97" s="1178"/>
      <c r="Q97" s="1178"/>
      <c r="R97" s="1178"/>
      <c r="S97" s="1178"/>
      <c r="T97" s="1178"/>
      <c r="U97" s="1178"/>
      <c r="V97" s="1178"/>
      <c r="W97" s="1178"/>
      <c r="X97" s="1178"/>
      <c r="Y97" s="1178"/>
      <c r="Z97" s="1178"/>
      <c r="AA97" s="1178"/>
      <c r="AB97" s="1178"/>
      <c r="AC97" s="1178"/>
      <c r="AD97" s="1178"/>
      <c r="AE97" s="1178"/>
      <c r="AF97" s="1178"/>
      <c r="AG97" s="1178"/>
      <c r="AH97" s="1178"/>
      <c r="AI97" s="1178"/>
      <c r="AJ97" s="1178"/>
      <c r="AK97" s="1178"/>
      <c r="AL97" s="1178"/>
      <c r="AM97" s="1178"/>
      <c r="AN97" s="1178"/>
      <c r="AO97" s="1178"/>
      <c r="AP97" s="1178"/>
      <c r="AQ97" s="1178"/>
      <c r="AR97" s="1178"/>
      <c r="AS97" s="1178"/>
      <c r="AT97" s="1178"/>
      <c r="AU97" s="1178"/>
      <c r="AV97" s="1178"/>
      <c r="AW97" s="1178"/>
      <c r="AX97" s="1178"/>
      <c r="AY97" s="1178"/>
      <c r="AZ97" s="1178"/>
      <c r="BA97" s="1178"/>
      <c r="BB97" s="1178"/>
      <c r="BC97" s="1178"/>
      <c r="BD97" s="1178"/>
      <c r="BE97" s="1178"/>
      <c r="BF97" s="1178"/>
      <c r="BG97" s="1178"/>
      <c r="BH97" s="1178"/>
      <c r="BI97" s="1178"/>
      <c r="BJ97" s="1178"/>
      <c r="BK97" s="1178"/>
      <c r="BL97" s="1178"/>
      <c r="BM97" s="1178"/>
      <c r="BN97" s="1178"/>
      <c r="BO97" s="1178"/>
      <c r="BP97" s="1178"/>
      <c r="BQ97" s="1178"/>
      <c r="BR97" s="1178"/>
      <c r="BS97" s="1178"/>
      <c r="BT97" s="1178"/>
      <c r="BU97" s="1178"/>
      <c r="BV97" s="1178"/>
      <c r="BW97" s="1178"/>
      <c r="BX97" s="1178"/>
      <c r="BY97" s="1178"/>
      <c r="BZ97" s="1178"/>
      <c r="CA97" s="1178"/>
    </row>
    <row r="98" spans="1:79" ht="27" customHeight="1" thickBot="1">
      <c r="B98" s="1329" t="s">
        <v>848</v>
      </c>
      <c r="C98" s="1358">
        <v>5</v>
      </c>
      <c r="D98" s="1331">
        <v>1</v>
      </c>
      <c r="E98" s="1332">
        <v>5</v>
      </c>
      <c r="F98" s="1350"/>
      <c r="G98" s="1346"/>
      <c r="H98" s="1346"/>
      <c r="I98" s="1347"/>
      <c r="J98" s="1178"/>
      <c r="K98" s="1178"/>
      <c r="L98" s="1178"/>
      <c r="M98" s="1178"/>
      <c r="N98" s="1271"/>
      <c r="O98" s="1178"/>
      <c r="P98" s="1178"/>
      <c r="Q98" s="1178"/>
      <c r="R98" s="1178"/>
      <c r="S98" s="1178"/>
      <c r="T98" s="1178"/>
      <c r="U98" s="1178"/>
      <c r="V98" s="1178"/>
      <c r="W98" s="1178"/>
      <c r="X98" s="1178"/>
      <c r="Y98" s="1178"/>
      <c r="Z98" s="1178"/>
      <c r="AA98" s="1178"/>
      <c r="AB98" s="1178"/>
      <c r="AC98" s="1178"/>
      <c r="AD98" s="1178"/>
      <c r="AE98" s="1178"/>
      <c r="AF98" s="1178"/>
      <c r="AG98" s="1178"/>
      <c r="AH98" s="1178"/>
      <c r="AI98" s="1178"/>
      <c r="AJ98" s="1178"/>
      <c r="AK98" s="1178"/>
      <c r="AL98" s="1178"/>
      <c r="AM98" s="1178"/>
      <c r="AN98" s="1178"/>
      <c r="AO98" s="1178"/>
      <c r="AP98" s="1178"/>
      <c r="AQ98" s="1178"/>
      <c r="AR98" s="1178"/>
      <c r="AS98" s="1178"/>
      <c r="AT98" s="1178"/>
      <c r="AU98" s="1178"/>
      <c r="AV98" s="1178"/>
      <c r="AW98" s="1178"/>
      <c r="AX98" s="1178"/>
      <c r="AY98" s="1178"/>
      <c r="AZ98" s="1178"/>
      <c r="BA98" s="1178"/>
      <c r="BB98" s="1178"/>
      <c r="BC98" s="1178"/>
      <c r="BD98" s="1178"/>
      <c r="BE98" s="1178"/>
      <c r="BF98" s="1178"/>
      <c r="BG98" s="1178"/>
      <c r="BH98" s="1178"/>
      <c r="BI98" s="1178"/>
      <c r="BJ98" s="1178"/>
      <c r="BK98" s="1178"/>
      <c r="BL98" s="1178"/>
      <c r="BM98" s="1178"/>
      <c r="BN98" s="1178"/>
      <c r="BO98" s="1178"/>
      <c r="BP98" s="1178"/>
      <c r="BQ98" s="1178"/>
      <c r="BR98" s="1178"/>
      <c r="BS98" s="1178"/>
      <c r="BT98" s="1178"/>
      <c r="BU98" s="1178"/>
      <c r="BV98" s="1178"/>
      <c r="BW98" s="1178"/>
      <c r="BX98" s="1178"/>
      <c r="BY98" s="1178"/>
      <c r="BZ98" s="1178"/>
      <c r="CA98" s="1178"/>
    </row>
    <row r="99" spans="1:79" ht="8.25" customHeight="1">
      <c r="B99" s="1293"/>
      <c r="C99" s="1294"/>
      <c r="D99" s="1294"/>
      <c r="E99" s="1294"/>
      <c r="F99" s="1359"/>
      <c r="G99" s="1297"/>
      <c r="H99" s="1297"/>
      <c r="I99" s="1178"/>
      <c r="J99" s="1178"/>
      <c r="K99" s="1178"/>
      <c r="L99" s="1178"/>
      <c r="M99" s="1178"/>
      <c r="N99" s="1271"/>
      <c r="O99" s="1178"/>
      <c r="P99" s="1178"/>
      <c r="Q99" s="1178"/>
      <c r="R99" s="1178"/>
      <c r="S99" s="1178"/>
      <c r="T99" s="1178"/>
      <c r="U99" s="1178"/>
      <c r="V99" s="1178"/>
      <c r="W99" s="1178"/>
      <c r="X99" s="1178"/>
      <c r="Y99" s="1178"/>
      <c r="Z99" s="1178"/>
      <c r="AA99" s="1178"/>
      <c r="AB99" s="1178"/>
      <c r="AC99" s="1178"/>
      <c r="AD99" s="1178"/>
      <c r="AE99" s="1178"/>
      <c r="AF99" s="1178"/>
      <c r="AG99" s="1178"/>
      <c r="AH99" s="1178"/>
      <c r="AI99" s="1178"/>
      <c r="AJ99" s="1178"/>
      <c r="AK99" s="1178"/>
      <c r="AL99" s="1178"/>
      <c r="AM99" s="1178"/>
      <c r="AN99" s="1178"/>
      <c r="AO99" s="1178"/>
      <c r="AP99" s="1178"/>
      <c r="AQ99" s="1178"/>
      <c r="AR99" s="1178"/>
      <c r="AS99" s="1178"/>
      <c r="AT99" s="1178"/>
      <c r="AU99" s="1178"/>
      <c r="AV99" s="1178"/>
      <c r="AW99" s="1178"/>
      <c r="AX99" s="1178"/>
      <c r="AY99" s="1178"/>
      <c r="AZ99" s="1178"/>
      <c r="BA99" s="1178"/>
      <c r="BB99" s="1178"/>
      <c r="BC99" s="1178"/>
      <c r="BD99" s="1178"/>
      <c r="BE99" s="1178"/>
      <c r="BF99" s="1178"/>
      <c r="BG99" s="1178"/>
      <c r="BH99" s="1178"/>
      <c r="BI99" s="1178"/>
      <c r="BJ99" s="1178"/>
      <c r="BK99" s="1178"/>
      <c r="BL99" s="1178"/>
      <c r="BM99" s="1178"/>
      <c r="BN99" s="1178"/>
      <c r="BO99" s="1178"/>
      <c r="BP99" s="1178"/>
      <c r="BQ99" s="1178"/>
      <c r="BR99" s="1178"/>
      <c r="BS99" s="1178"/>
      <c r="BT99" s="1178"/>
      <c r="BU99" s="1178"/>
      <c r="BV99" s="1178"/>
      <c r="BW99" s="1178"/>
      <c r="BX99" s="1178"/>
      <c r="BY99" s="1178"/>
      <c r="BZ99" s="1178"/>
      <c r="CA99" s="1178"/>
    </row>
    <row r="100" spans="1:79" ht="18" customHeight="1">
      <c r="A100" s="1253">
        <v>9</v>
      </c>
      <c r="B100" s="1293" t="s">
        <v>851</v>
      </c>
      <c r="C100" s="1294"/>
      <c r="D100" s="1294"/>
      <c r="E100" s="1294"/>
      <c r="F100" s="1360"/>
      <c r="G100" s="1297"/>
      <c r="H100" s="1297"/>
      <c r="I100" s="1178"/>
      <c r="J100" s="1178"/>
      <c r="K100" s="1178"/>
      <c r="L100" s="1178"/>
      <c r="M100" s="1178"/>
      <c r="N100" s="1271"/>
      <c r="O100" s="1178"/>
      <c r="P100" s="1178"/>
      <c r="Q100" s="1178"/>
      <c r="R100" s="1178"/>
      <c r="S100" s="1178"/>
      <c r="T100" s="1178"/>
      <c r="U100" s="1178"/>
      <c r="V100" s="1178"/>
      <c r="W100" s="1178"/>
      <c r="X100" s="1178"/>
      <c r="Y100" s="1178"/>
      <c r="Z100" s="1178"/>
      <c r="AA100" s="1178"/>
      <c r="AB100" s="1178"/>
      <c r="AC100" s="1178"/>
      <c r="AD100" s="1178"/>
      <c r="AE100" s="1178"/>
      <c r="AF100" s="1178"/>
      <c r="AG100" s="1178"/>
      <c r="AH100" s="1178"/>
      <c r="AI100" s="1178"/>
      <c r="AJ100" s="1178"/>
      <c r="AK100" s="1178"/>
      <c r="AL100" s="1178"/>
      <c r="AM100" s="1178"/>
      <c r="AN100" s="1178"/>
      <c r="AO100" s="1178"/>
      <c r="AP100" s="1178"/>
      <c r="AQ100" s="1178"/>
      <c r="AR100" s="1178"/>
      <c r="AS100" s="1178"/>
      <c r="AT100" s="1178"/>
      <c r="AU100" s="1178"/>
      <c r="AV100" s="1178"/>
      <c r="AW100" s="1178"/>
      <c r="AX100" s="1178"/>
      <c r="AY100" s="1178"/>
      <c r="AZ100" s="1178"/>
      <c r="BA100" s="1178"/>
      <c r="BB100" s="1178"/>
      <c r="BC100" s="1178"/>
      <c r="BD100" s="1178"/>
      <c r="BE100" s="1178"/>
      <c r="BF100" s="1178"/>
      <c r="BG100" s="1178"/>
      <c r="BH100" s="1178"/>
      <c r="BI100" s="1178"/>
      <c r="BJ100" s="1178"/>
      <c r="BK100" s="1178"/>
      <c r="BL100" s="1178"/>
      <c r="BM100" s="1178"/>
      <c r="BN100" s="1178"/>
      <c r="BO100" s="1178"/>
      <c r="BP100" s="1178"/>
      <c r="BQ100" s="1178"/>
      <c r="BR100" s="1178"/>
      <c r="BS100" s="1178"/>
      <c r="BT100" s="1178"/>
      <c r="BU100" s="1178"/>
      <c r="BV100" s="1178"/>
      <c r="BW100" s="1178"/>
      <c r="BX100" s="1178"/>
      <c r="BY100" s="1178"/>
      <c r="BZ100" s="1178"/>
      <c r="CA100" s="1178"/>
    </row>
    <row r="101" spans="1:79" ht="35.25" customHeight="1">
      <c r="B101" s="1298" t="s">
        <v>852</v>
      </c>
      <c r="C101" s="1299"/>
      <c r="D101" s="1299"/>
      <c r="E101" s="1300"/>
      <c r="F101" s="1360"/>
      <c r="G101" s="1297"/>
      <c r="H101" s="1297"/>
      <c r="I101" s="1178"/>
      <c r="J101" s="1178"/>
      <c r="K101" s="1178"/>
      <c r="L101" s="1178"/>
      <c r="M101" s="1178"/>
      <c r="N101" s="1271"/>
      <c r="O101" s="1178"/>
      <c r="P101" s="1178"/>
      <c r="Q101" s="1178"/>
      <c r="R101" s="1178"/>
      <c r="S101" s="1178"/>
      <c r="T101" s="1178"/>
      <c r="U101" s="1178"/>
      <c r="V101" s="1178"/>
      <c r="W101" s="1178"/>
      <c r="X101" s="1178"/>
      <c r="Y101" s="1178"/>
      <c r="Z101" s="1178"/>
      <c r="AA101" s="1178"/>
      <c r="AB101" s="1178"/>
      <c r="AC101" s="1178"/>
      <c r="AD101" s="1178"/>
      <c r="AE101" s="1178"/>
      <c r="AF101" s="1178"/>
      <c r="AG101" s="1178"/>
      <c r="AH101" s="1178"/>
      <c r="AI101" s="1178"/>
      <c r="AJ101" s="1178"/>
      <c r="AK101" s="1178"/>
      <c r="AL101" s="1178"/>
      <c r="AM101" s="1178"/>
      <c r="AN101" s="1178"/>
      <c r="AO101" s="1178"/>
      <c r="AP101" s="1178"/>
      <c r="AQ101" s="1178"/>
      <c r="AR101" s="1178"/>
      <c r="AS101" s="1178"/>
      <c r="AT101" s="1178"/>
      <c r="AU101" s="1178"/>
      <c r="AV101" s="1178"/>
      <c r="AW101" s="1178"/>
      <c r="AX101" s="1178"/>
      <c r="AY101" s="1178"/>
      <c r="AZ101" s="1178"/>
      <c r="BA101" s="1178"/>
      <c r="BB101" s="1178"/>
      <c r="BC101" s="1178"/>
      <c r="BD101" s="1178"/>
      <c r="BE101" s="1178"/>
      <c r="BF101" s="1178"/>
      <c r="BG101" s="1178"/>
      <c r="BH101" s="1178"/>
      <c r="BI101" s="1178"/>
      <c r="BJ101" s="1178"/>
      <c r="BK101" s="1178"/>
      <c r="BL101" s="1178"/>
      <c r="BM101" s="1178"/>
      <c r="BN101" s="1178"/>
      <c r="BO101" s="1178"/>
      <c r="BP101" s="1178"/>
      <c r="BQ101" s="1178"/>
      <c r="BR101" s="1178"/>
      <c r="BS101" s="1178"/>
      <c r="BT101" s="1178"/>
      <c r="BU101" s="1178"/>
      <c r="BV101" s="1178"/>
      <c r="BW101" s="1178"/>
      <c r="BX101" s="1178"/>
      <c r="BY101" s="1178"/>
      <c r="BZ101" s="1178"/>
      <c r="CA101" s="1178"/>
    </row>
    <row r="102" spans="1:79" ht="16.5" customHeight="1" thickBot="1">
      <c r="B102" s="1293" t="s">
        <v>841</v>
      </c>
      <c r="C102" s="1301"/>
      <c r="F102" s="1360"/>
      <c r="G102" s="1297"/>
      <c r="H102" s="1297"/>
      <c r="I102" s="1178"/>
      <c r="J102" s="1178"/>
      <c r="K102" s="1178"/>
      <c r="L102" s="1178"/>
      <c r="M102" s="1178"/>
      <c r="N102" s="1271"/>
      <c r="O102" s="1178"/>
      <c r="P102" s="1178"/>
      <c r="Q102" s="1178"/>
      <c r="R102" s="1178"/>
      <c r="S102" s="1178"/>
      <c r="T102" s="1178"/>
      <c r="U102" s="1178"/>
      <c r="V102" s="1178"/>
      <c r="W102" s="1178"/>
      <c r="X102" s="1178"/>
      <c r="Y102" s="1178"/>
      <c r="Z102" s="1178"/>
      <c r="AA102" s="1178"/>
      <c r="AB102" s="1178"/>
      <c r="AC102" s="1178"/>
      <c r="AD102" s="1178"/>
      <c r="AE102" s="1178"/>
      <c r="AF102" s="1178"/>
      <c r="AG102" s="1178"/>
      <c r="AH102" s="1178"/>
      <c r="AI102" s="1178"/>
      <c r="AJ102" s="1178"/>
      <c r="AK102" s="1178"/>
      <c r="AL102" s="1178"/>
      <c r="AM102" s="1178"/>
      <c r="AN102" s="1178"/>
      <c r="AO102" s="1178"/>
      <c r="AP102" s="1178"/>
      <c r="AQ102" s="1178"/>
      <c r="AR102" s="1178"/>
      <c r="AS102" s="1178"/>
      <c r="AT102" s="1178"/>
      <c r="AU102" s="1178"/>
      <c r="AV102" s="1178"/>
      <c r="AW102" s="1178"/>
      <c r="AX102" s="1178"/>
      <c r="AY102" s="1178"/>
      <c r="AZ102" s="1178"/>
      <c r="BA102" s="1178"/>
      <c r="BB102" s="1178"/>
      <c r="BC102" s="1178"/>
      <c r="BD102" s="1178"/>
      <c r="BE102" s="1178"/>
      <c r="BF102" s="1178"/>
      <c r="BG102" s="1178"/>
      <c r="BH102" s="1178"/>
      <c r="BI102" s="1178"/>
      <c r="BJ102" s="1178"/>
      <c r="BK102" s="1178"/>
      <c r="BL102" s="1178"/>
      <c r="BM102" s="1178"/>
      <c r="BN102" s="1178"/>
      <c r="BO102" s="1178"/>
      <c r="BP102" s="1178"/>
      <c r="BQ102" s="1178"/>
      <c r="BR102" s="1178"/>
      <c r="BS102" s="1178"/>
      <c r="BT102" s="1178"/>
      <c r="BU102" s="1178"/>
      <c r="BV102" s="1178"/>
      <c r="BW102" s="1178"/>
      <c r="BX102" s="1178"/>
      <c r="BY102" s="1178"/>
      <c r="BZ102" s="1178"/>
      <c r="CA102" s="1178"/>
    </row>
    <row r="103" spans="1:79" ht="33.75" customHeight="1" thickBot="1">
      <c r="B103" s="1302" t="s">
        <v>811</v>
      </c>
      <c r="C103" s="1303" t="s">
        <v>812</v>
      </c>
      <c r="D103" s="1303" t="s">
        <v>813</v>
      </c>
      <c r="E103" s="1304" t="s">
        <v>814</v>
      </c>
      <c r="F103" s="1348" t="s">
        <v>815</v>
      </c>
      <c r="G103" s="1341">
        <v>2</v>
      </c>
      <c r="H103" s="1297"/>
      <c r="I103" s="1178"/>
      <c r="J103" s="1178"/>
      <c r="K103" s="1178"/>
      <c r="L103" s="1178"/>
      <c r="M103" s="1178"/>
      <c r="N103" s="1271"/>
      <c r="O103" s="1178"/>
      <c r="P103" s="1178"/>
      <c r="Q103" s="1178"/>
      <c r="R103" s="1178"/>
      <c r="S103" s="1178"/>
      <c r="T103" s="1178"/>
      <c r="U103" s="1178"/>
      <c r="V103" s="1178"/>
      <c r="W103" s="1178"/>
      <c r="X103" s="1178"/>
      <c r="Y103" s="1178"/>
      <c r="Z103" s="1178"/>
      <c r="AA103" s="1178"/>
      <c r="AB103" s="1178"/>
      <c r="AC103" s="1178"/>
      <c r="AD103" s="1178"/>
      <c r="AE103" s="1178"/>
      <c r="AF103" s="1178"/>
      <c r="AG103" s="1178"/>
      <c r="AH103" s="1178"/>
      <c r="AI103" s="1178"/>
      <c r="AJ103" s="1178"/>
      <c r="AK103" s="1178"/>
      <c r="AL103" s="1178"/>
      <c r="AM103" s="1178"/>
      <c r="AN103" s="1178"/>
      <c r="AO103" s="1178"/>
      <c r="AP103" s="1178"/>
      <c r="AQ103" s="1178"/>
      <c r="AR103" s="1178"/>
      <c r="AS103" s="1178"/>
      <c r="AT103" s="1178"/>
      <c r="AU103" s="1178"/>
      <c r="AV103" s="1178"/>
      <c r="AW103" s="1178"/>
      <c r="AX103" s="1178"/>
      <c r="AY103" s="1178"/>
      <c r="AZ103" s="1178"/>
      <c r="BA103" s="1178"/>
      <c r="BB103" s="1178"/>
      <c r="BC103" s="1178"/>
      <c r="BD103" s="1178"/>
      <c r="BE103" s="1178"/>
      <c r="BF103" s="1178"/>
      <c r="BG103" s="1178"/>
      <c r="BH103" s="1178"/>
      <c r="BI103" s="1178"/>
      <c r="BJ103" s="1178"/>
      <c r="BK103" s="1178"/>
      <c r="BL103" s="1178"/>
      <c r="BM103" s="1178"/>
      <c r="BN103" s="1178"/>
      <c r="BO103" s="1178"/>
      <c r="BP103" s="1178"/>
      <c r="BQ103" s="1178"/>
      <c r="BR103" s="1178"/>
      <c r="BS103" s="1178"/>
      <c r="BT103" s="1178"/>
      <c r="BU103" s="1178"/>
      <c r="BV103" s="1178"/>
      <c r="BW103" s="1178"/>
      <c r="BX103" s="1178"/>
      <c r="BY103" s="1178"/>
      <c r="BZ103" s="1178"/>
      <c r="CA103" s="1178"/>
    </row>
    <row r="104" spans="1:79" ht="21" customHeight="1">
      <c r="B104" s="1313" t="s">
        <v>853</v>
      </c>
      <c r="C104" s="1314">
        <v>1</v>
      </c>
      <c r="D104" s="1315">
        <v>2</v>
      </c>
      <c r="E104" s="1316">
        <v>2</v>
      </c>
      <c r="F104" s="1349"/>
      <c r="G104" s="1342"/>
      <c r="H104" s="1342"/>
      <c r="I104" s="1343"/>
      <c r="J104" s="1178"/>
      <c r="K104" s="1178"/>
      <c r="L104" s="1178"/>
      <c r="M104" s="1178"/>
      <c r="N104" s="1271"/>
      <c r="O104" s="1178"/>
      <c r="P104" s="1178"/>
      <c r="Q104" s="1178"/>
      <c r="R104" s="1178"/>
      <c r="S104" s="1178"/>
      <c r="T104" s="1178"/>
      <c r="U104" s="1178"/>
      <c r="V104" s="1178"/>
      <c r="W104" s="1178"/>
      <c r="X104" s="1178"/>
      <c r="Y104" s="1178"/>
      <c r="Z104" s="1178"/>
      <c r="AA104" s="1178"/>
      <c r="AB104" s="1178"/>
      <c r="AC104" s="1178"/>
      <c r="AD104" s="1178"/>
      <c r="AE104" s="1178"/>
      <c r="AF104" s="1178"/>
      <c r="AG104" s="1178"/>
      <c r="AH104" s="1178"/>
      <c r="AI104" s="1178"/>
      <c r="AJ104" s="1178"/>
      <c r="AK104" s="1178"/>
      <c r="AL104" s="1178"/>
      <c r="AM104" s="1178"/>
      <c r="AN104" s="1178"/>
      <c r="AO104" s="1178"/>
      <c r="AP104" s="1178"/>
      <c r="AQ104" s="1178"/>
      <c r="AR104" s="1178"/>
      <c r="AS104" s="1178"/>
      <c r="AT104" s="1178"/>
      <c r="AU104" s="1178"/>
      <c r="AV104" s="1178"/>
      <c r="AW104" s="1178"/>
      <c r="AX104" s="1178"/>
      <c r="AY104" s="1178"/>
      <c r="AZ104" s="1178"/>
      <c r="BA104" s="1178"/>
      <c r="BB104" s="1178"/>
      <c r="BC104" s="1178"/>
      <c r="BD104" s="1178"/>
      <c r="BE104" s="1178"/>
      <c r="BF104" s="1178"/>
      <c r="BG104" s="1178"/>
      <c r="BH104" s="1178"/>
      <c r="BI104" s="1178"/>
      <c r="BJ104" s="1178"/>
      <c r="BK104" s="1178"/>
      <c r="BL104" s="1178"/>
      <c r="BM104" s="1178"/>
      <c r="BN104" s="1178"/>
      <c r="BO104" s="1178"/>
      <c r="BP104" s="1178"/>
      <c r="BQ104" s="1178"/>
      <c r="BR104" s="1178"/>
      <c r="BS104" s="1178"/>
      <c r="BT104" s="1178"/>
      <c r="BU104" s="1178"/>
      <c r="BV104" s="1178"/>
      <c r="BW104" s="1178"/>
      <c r="BX104" s="1178"/>
      <c r="BY104" s="1178"/>
      <c r="BZ104" s="1178"/>
      <c r="CA104" s="1178"/>
    </row>
    <row r="105" spans="1:79" ht="20.25" customHeight="1">
      <c r="B105" s="1323" t="s">
        <v>854</v>
      </c>
      <c r="C105" s="1324">
        <v>2</v>
      </c>
      <c r="D105" s="1325">
        <v>2</v>
      </c>
      <c r="E105" s="1326">
        <v>4</v>
      </c>
      <c r="F105" s="1349"/>
      <c r="G105" s="1344"/>
      <c r="H105" s="1344"/>
      <c r="I105" s="1345"/>
      <c r="J105" s="1178"/>
      <c r="K105" s="1178"/>
      <c r="L105" s="1178"/>
      <c r="M105" s="1178"/>
      <c r="N105" s="1271"/>
      <c r="O105" s="1178"/>
      <c r="P105" s="1178"/>
      <c r="Q105" s="1178"/>
      <c r="R105" s="1178"/>
      <c r="S105" s="1178"/>
      <c r="T105" s="1178"/>
      <c r="U105" s="1178"/>
      <c r="V105" s="1178"/>
      <c r="W105" s="1178"/>
      <c r="X105" s="1178"/>
      <c r="Y105" s="1178"/>
      <c r="Z105" s="1178"/>
      <c r="AA105" s="1178"/>
      <c r="AB105" s="1178"/>
      <c r="AC105" s="1178"/>
      <c r="AD105" s="1178"/>
      <c r="AE105" s="1178"/>
      <c r="AF105" s="1178"/>
      <c r="AG105" s="1178"/>
      <c r="AH105" s="1178"/>
      <c r="AI105" s="1178"/>
      <c r="AJ105" s="1178"/>
      <c r="AK105" s="1178"/>
      <c r="AL105" s="1178"/>
      <c r="AM105" s="1178"/>
      <c r="AN105" s="1178"/>
      <c r="AO105" s="1178"/>
      <c r="AP105" s="1178"/>
      <c r="AQ105" s="1178"/>
      <c r="AR105" s="1178"/>
      <c r="AS105" s="1178"/>
      <c r="AT105" s="1178"/>
      <c r="AU105" s="1178"/>
      <c r="AV105" s="1178"/>
      <c r="AW105" s="1178"/>
      <c r="AX105" s="1178"/>
      <c r="AY105" s="1178"/>
      <c r="AZ105" s="1178"/>
      <c r="BA105" s="1178"/>
      <c r="BB105" s="1178"/>
      <c r="BC105" s="1178"/>
      <c r="BD105" s="1178"/>
      <c r="BE105" s="1178"/>
      <c r="BF105" s="1178"/>
      <c r="BG105" s="1178"/>
      <c r="BH105" s="1178"/>
      <c r="BI105" s="1178"/>
      <c r="BJ105" s="1178"/>
      <c r="BK105" s="1178"/>
      <c r="BL105" s="1178"/>
      <c r="BM105" s="1178"/>
      <c r="BN105" s="1178"/>
      <c r="BO105" s="1178"/>
      <c r="BP105" s="1178"/>
      <c r="BQ105" s="1178"/>
      <c r="BR105" s="1178"/>
      <c r="BS105" s="1178"/>
      <c r="BT105" s="1178"/>
      <c r="BU105" s="1178"/>
      <c r="BV105" s="1178"/>
      <c r="BW105" s="1178"/>
      <c r="BX105" s="1178"/>
      <c r="BY105" s="1178"/>
      <c r="BZ105" s="1178"/>
      <c r="CA105" s="1178"/>
    </row>
    <row r="106" spans="1:79" ht="39" customHeight="1" thickBot="1">
      <c r="B106" s="1329" t="s">
        <v>855</v>
      </c>
      <c r="C106" s="1330">
        <v>3</v>
      </c>
      <c r="D106" s="1331">
        <v>2</v>
      </c>
      <c r="E106" s="1332">
        <v>6</v>
      </c>
      <c r="F106" s="1350"/>
      <c r="G106" s="1346"/>
      <c r="H106" s="1346"/>
      <c r="I106" s="1347"/>
      <c r="J106" s="1178"/>
      <c r="K106" s="1178"/>
      <c r="L106" s="1178"/>
      <c r="M106" s="1178"/>
      <c r="N106" s="1271"/>
      <c r="O106" s="1178"/>
      <c r="P106" s="1178"/>
      <c r="Q106" s="1178"/>
      <c r="R106" s="1178"/>
      <c r="S106" s="1178"/>
      <c r="T106" s="1178"/>
      <c r="U106" s="1178"/>
      <c r="V106" s="1178"/>
      <c r="W106" s="1178"/>
      <c r="X106" s="1178"/>
      <c r="Y106" s="1178"/>
      <c r="Z106" s="1178"/>
      <c r="AA106" s="1178"/>
      <c r="AB106" s="1178"/>
      <c r="AC106" s="1178"/>
      <c r="AD106" s="1178"/>
      <c r="AE106" s="1178"/>
      <c r="AF106" s="1178"/>
      <c r="AG106" s="1178"/>
      <c r="AH106" s="1178"/>
      <c r="AI106" s="1178"/>
      <c r="AJ106" s="1178"/>
      <c r="AK106" s="1178"/>
      <c r="AL106" s="1178"/>
      <c r="AM106" s="1178"/>
      <c r="AN106" s="1178"/>
      <c r="AO106" s="1178"/>
      <c r="AP106" s="1178"/>
      <c r="AQ106" s="1178"/>
      <c r="AR106" s="1178"/>
      <c r="AS106" s="1178"/>
      <c r="AT106" s="1178"/>
      <c r="AU106" s="1178"/>
      <c r="AV106" s="1178"/>
      <c r="AW106" s="1178"/>
      <c r="AX106" s="1178"/>
      <c r="AY106" s="1178"/>
      <c r="AZ106" s="1178"/>
      <c r="BA106" s="1178"/>
      <c r="BB106" s="1178"/>
      <c r="BC106" s="1178"/>
      <c r="BD106" s="1178"/>
      <c r="BE106" s="1178"/>
      <c r="BF106" s="1178"/>
      <c r="BG106" s="1178"/>
      <c r="BH106" s="1178"/>
      <c r="BI106" s="1178"/>
      <c r="BJ106" s="1178"/>
      <c r="BK106" s="1178"/>
      <c r="BL106" s="1178"/>
      <c r="BM106" s="1178"/>
      <c r="BN106" s="1178"/>
      <c r="BO106" s="1178"/>
      <c r="BP106" s="1178"/>
      <c r="BQ106" s="1178"/>
      <c r="BR106" s="1178"/>
      <c r="BS106" s="1178"/>
      <c r="BT106" s="1178"/>
      <c r="BU106" s="1178"/>
      <c r="BV106" s="1178"/>
      <c r="BW106" s="1178"/>
      <c r="BX106" s="1178"/>
      <c r="BY106" s="1178"/>
      <c r="BZ106" s="1178"/>
      <c r="CA106" s="1178"/>
    </row>
    <row r="107" spans="1:79" ht="9" customHeight="1">
      <c r="B107" s="1339"/>
      <c r="C107" s="1340"/>
      <c r="D107" s="1340"/>
      <c r="E107" s="1340"/>
      <c r="F107" s="1360"/>
      <c r="G107" s="1297"/>
      <c r="H107" s="1297"/>
      <c r="I107" s="1178"/>
      <c r="J107" s="1178"/>
      <c r="K107" s="1178"/>
      <c r="L107" s="1178"/>
      <c r="M107" s="1178"/>
      <c r="N107" s="1271"/>
      <c r="O107" s="1178"/>
      <c r="P107" s="1178"/>
      <c r="Q107" s="1178"/>
      <c r="R107" s="1178"/>
      <c r="S107" s="1178"/>
      <c r="T107" s="1178"/>
      <c r="U107" s="1178"/>
      <c r="V107" s="1178"/>
      <c r="W107" s="1178"/>
      <c r="X107" s="1178"/>
      <c r="Y107" s="1178"/>
      <c r="Z107" s="1178"/>
      <c r="AA107" s="1178"/>
      <c r="AB107" s="1178"/>
      <c r="AC107" s="1178"/>
      <c r="AD107" s="1178"/>
      <c r="AE107" s="1178"/>
      <c r="AF107" s="1178"/>
      <c r="AG107" s="1178"/>
      <c r="AH107" s="1178"/>
      <c r="AI107" s="1178"/>
      <c r="AJ107" s="1178"/>
      <c r="AK107" s="1178"/>
      <c r="AL107" s="1178"/>
      <c r="AM107" s="1178"/>
      <c r="AN107" s="1178"/>
      <c r="AO107" s="1178"/>
      <c r="AP107" s="1178"/>
      <c r="AQ107" s="1178"/>
      <c r="AR107" s="1178"/>
      <c r="AS107" s="1178"/>
      <c r="AT107" s="1178"/>
      <c r="AU107" s="1178"/>
      <c r="AV107" s="1178"/>
      <c r="AW107" s="1178"/>
      <c r="AX107" s="1178"/>
      <c r="AY107" s="1178"/>
      <c r="AZ107" s="1178"/>
      <c r="BA107" s="1178"/>
      <c r="BB107" s="1178"/>
      <c r="BC107" s="1178"/>
      <c r="BD107" s="1178"/>
      <c r="BE107" s="1178"/>
      <c r="BF107" s="1178"/>
      <c r="BG107" s="1178"/>
      <c r="BH107" s="1178"/>
      <c r="BI107" s="1178"/>
      <c r="BJ107" s="1178"/>
      <c r="BK107" s="1178"/>
      <c r="BL107" s="1178"/>
      <c r="BM107" s="1178"/>
      <c r="BN107" s="1178"/>
      <c r="BO107" s="1178"/>
      <c r="BP107" s="1178"/>
      <c r="BQ107" s="1178"/>
      <c r="BR107" s="1178"/>
      <c r="BS107" s="1178"/>
      <c r="BT107" s="1178"/>
      <c r="BU107" s="1178"/>
      <c r="BV107" s="1178"/>
      <c r="BW107" s="1178"/>
      <c r="BX107" s="1178"/>
      <c r="BY107" s="1178"/>
      <c r="BZ107" s="1178"/>
      <c r="CA107" s="1178"/>
    </row>
    <row r="108" spans="1:79" ht="18" customHeight="1">
      <c r="A108" s="1253">
        <v>10</v>
      </c>
      <c r="B108" s="1293" t="s">
        <v>856</v>
      </c>
      <c r="C108" s="1294"/>
      <c r="D108" s="1294"/>
      <c r="E108" s="1294"/>
      <c r="F108" s="1360"/>
      <c r="G108" s="1297"/>
      <c r="H108" s="1297"/>
      <c r="I108" s="1178"/>
      <c r="J108" s="1178"/>
      <c r="K108" s="1178"/>
      <c r="L108" s="1178"/>
      <c r="M108" s="1178"/>
      <c r="N108" s="1271"/>
      <c r="O108" s="1178"/>
      <c r="P108" s="1178"/>
      <c r="Q108" s="1178"/>
      <c r="R108" s="1178"/>
      <c r="S108" s="1178"/>
      <c r="T108" s="1178"/>
      <c r="U108" s="1178"/>
      <c r="V108" s="1178"/>
      <c r="W108" s="1178"/>
      <c r="X108" s="1178"/>
      <c r="Y108" s="1178"/>
      <c r="Z108" s="1178"/>
      <c r="AA108" s="1178"/>
      <c r="AB108" s="1178"/>
      <c r="AC108" s="1178"/>
      <c r="AD108" s="1178"/>
      <c r="AE108" s="1178"/>
      <c r="AF108" s="1178"/>
      <c r="AG108" s="1178"/>
      <c r="AH108" s="1178"/>
      <c r="AI108" s="1178"/>
      <c r="AJ108" s="1178"/>
      <c r="AK108" s="1178"/>
      <c r="AL108" s="1178"/>
      <c r="AM108" s="1178"/>
      <c r="AN108" s="1178"/>
      <c r="AO108" s="1178"/>
      <c r="AP108" s="1178"/>
      <c r="AQ108" s="1178"/>
      <c r="AR108" s="1178"/>
      <c r="AS108" s="1178"/>
      <c r="AT108" s="1178"/>
      <c r="AU108" s="1178"/>
      <c r="AV108" s="1178"/>
      <c r="AW108" s="1178"/>
      <c r="AX108" s="1178"/>
      <c r="AY108" s="1178"/>
      <c r="AZ108" s="1178"/>
      <c r="BA108" s="1178"/>
      <c r="BB108" s="1178"/>
      <c r="BC108" s="1178"/>
      <c r="BD108" s="1178"/>
      <c r="BE108" s="1178"/>
      <c r="BF108" s="1178"/>
      <c r="BG108" s="1178"/>
      <c r="BH108" s="1178"/>
      <c r="BI108" s="1178"/>
      <c r="BJ108" s="1178"/>
      <c r="BK108" s="1178"/>
      <c r="BL108" s="1178"/>
      <c r="BM108" s="1178"/>
      <c r="BN108" s="1178"/>
      <c r="BO108" s="1178"/>
      <c r="BP108" s="1178"/>
      <c r="BQ108" s="1178"/>
      <c r="BR108" s="1178"/>
      <c r="BS108" s="1178"/>
      <c r="BT108" s="1178"/>
      <c r="BU108" s="1178"/>
      <c r="BV108" s="1178"/>
      <c r="BW108" s="1178"/>
      <c r="BX108" s="1178"/>
      <c r="BY108" s="1178"/>
      <c r="BZ108" s="1178"/>
      <c r="CA108" s="1178"/>
    </row>
    <row r="109" spans="1:79" ht="35.25" customHeight="1">
      <c r="B109" s="1298" t="s">
        <v>857</v>
      </c>
      <c r="C109" s="1299"/>
      <c r="D109" s="1299"/>
      <c r="E109" s="1300"/>
      <c r="F109" s="1360"/>
      <c r="G109" s="1297"/>
      <c r="H109" s="1297"/>
      <c r="I109" s="1178"/>
      <c r="J109" s="1178"/>
      <c r="K109" s="1178"/>
      <c r="L109" s="1178"/>
      <c r="M109" s="1178"/>
      <c r="N109" s="1271"/>
      <c r="O109" s="1178"/>
      <c r="P109" s="1178"/>
      <c r="Q109" s="1178"/>
      <c r="R109" s="1178"/>
      <c r="S109" s="1178"/>
      <c r="T109" s="1178"/>
      <c r="U109" s="1178"/>
      <c r="V109" s="1178"/>
      <c r="W109" s="1178"/>
      <c r="X109" s="1178"/>
      <c r="Y109" s="1178"/>
      <c r="Z109" s="1178"/>
      <c r="AA109" s="1178"/>
      <c r="AB109" s="1178"/>
      <c r="AC109" s="1178"/>
      <c r="AD109" s="1178"/>
      <c r="AE109" s="1178"/>
      <c r="AF109" s="1178"/>
      <c r="AG109" s="1178"/>
      <c r="AH109" s="1178"/>
      <c r="AI109" s="1178"/>
      <c r="AJ109" s="1178"/>
      <c r="AK109" s="1178"/>
      <c r="AL109" s="1178"/>
      <c r="AM109" s="1178"/>
      <c r="AN109" s="1178"/>
      <c r="AO109" s="1178"/>
      <c r="AP109" s="1178"/>
      <c r="AQ109" s="1178"/>
      <c r="AR109" s="1178"/>
      <c r="AS109" s="1178"/>
      <c r="AT109" s="1178"/>
      <c r="AU109" s="1178"/>
      <c r="AV109" s="1178"/>
      <c r="AW109" s="1178"/>
      <c r="AX109" s="1178"/>
      <c r="AY109" s="1178"/>
      <c r="AZ109" s="1178"/>
      <c r="BA109" s="1178"/>
      <c r="BB109" s="1178"/>
      <c r="BC109" s="1178"/>
      <c r="BD109" s="1178"/>
      <c r="BE109" s="1178"/>
      <c r="BF109" s="1178"/>
      <c r="BG109" s="1178"/>
      <c r="BH109" s="1178"/>
      <c r="BI109" s="1178"/>
      <c r="BJ109" s="1178"/>
      <c r="BK109" s="1178"/>
      <c r="BL109" s="1178"/>
      <c r="BM109" s="1178"/>
      <c r="BN109" s="1178"/>
      <c r="BO109" s="1178"/>
      <c r="BP109" s="1178"/>
      <c r="BQ109" s="1178"/>
      <c r="BR109" s="1178"/>
      <c r="BS109" s="1178"/>
      <c r="BT109" s="1178"/>
      <c r="BU109" s="1178"/>
      <c r="BV109" s="1178"/>
      <c r="BW109" s="1178"/>
      <c r="BX109" s="1178"/>
      <c r="BY109" s="1178"/>
      <c r="BZ109" s="1178"/>
      <c r="CA109" s="1178"/>
    </row>
    <row r="110" spans="1:79" ht="16.5" customHeight="1" thickBot="1">
      <c r="B110" s="1293" t="s">
        <v>841</v>
      </c>
      <c r="C110" s="1301"/>
      <c r="F110" s="1360"/>
      <c r="G110" s="1297"/>
      <c r="H110" s="1297"/>
      <c r="I110" s="1178"/>
      <c r="J110" s="1178"/>
      <c r="K110" s="1178"/>
      <c r="L110" s="1178"/>
      <c r="M110" s="1178"/>
      <c r="N110" s="1271"/>
      <c r="O110" s="1178"/>
      <c r="P110" s="1178"/>
      <c r="Q110" s="1178"/>
      <c r="R110" s="1178"/>
      <c r="S110" s="1178"/>
      <c r="T110" s="1178"/>
      <c r="U110" s="1178"/>
      <c r="V110" s="1178"/>
      <c r="W110" s="1178"/>
      <c r="X110" s="1178"/>
      <c r="Y110" s="1178"/>
      <c r="Z110" s="1178"/>
      <c r="AA110" s="1178"/>
      <c r="AB110" s="1178"/>
      <c r="AC110" s="1178"/>
      <c r="AD110" s="1178"/>
      <c r="AE110" s="1178"/>
      <c r="AF110" s="1178"/>
      <c r="AG110" s="1178"/>
      <c r="AH110" s="1178"/>
      <c r="AI110" s="1178"/>
      <c r="AJ110" s="1178"/>
      <c r="AK110" s="1178"/>
      <c r="AL110" s="1178"/>
      <c r="AM110" s="1178"/>
      <c r="AN110" s="1178"/>
      <c r="AO110" s="1178"/>
      <c r="AP110" s="1178"/>
      <c r="AQ110" s="1178"/>
      <c r="AR110" s="1178"/>
      <c r="AS110" s="1178"/>
      <c r="AT110" s="1178"/>
      <c r="AU110" s="1178"/>
      <c r="AV110" s="1178"/>
      <c r="AW110" s="1178"/>
      <c r="AX110" s="1178"/>
      <c r="AY110" s="1178"/>
      <c r="AZ110" s="1178"/>
      <c r="BA110" s="1178"/>
      <c r="BB110" s="1178"/>
      <c r="BC110" s="1178"/>
      <c r="BD110" s="1178"/>
      <c r="BE110" s="1178"/>
      <c r="BF110" s="1178"/>
      <c r="BG110" s="1178"/>
      <c r="BH110" s="1178"/>
      <c r="BI110" s="1178"/>
      <c r="BJ110" s="1178"/>
      <c r="BK110" s="1178"/>
      <c r="BL110" s="1178"/>
      <c r="BM110" s="1178"/>
      <c r="BN110" s="1178"/>
      <c r="BO110" s="1178"/>
      <c r="BP110" s="1178"/>
      <c r="BQ110" s="1178"/>
      <c r="BR110" s="1178"/>
      <c r="BS110" s="1178"/>
      <c r="BT110" s="1178"/>
      <c r="BU110" s="1178"/>
      <c r="BV110" s="1178"/>
      <c r="BW110" s="1178"/>
      <c r="BX110" s="1178"/>
      <c r="BY110" s="1178"/>
      <c r="BZ110" s="1178"/>
      <c r="CA110" s="1178"/>
    </row>
    <row r="111" spans="1:79" ht="33.75" customHeight="1" thickBot="1">
      <c r="B111" s="1352" t="s">
        <v>811</v>
      </c>
      <c r="C111" s="1353" t="s">
        <v>812</v>
      </c>
      <c r="D111" s="1353" t="s">
        <v>813</v>
      </c>
      <c r="E111" s="1354" t="s">
        <v>814</v>
      </c>
      <c r="F111" s="1348" t="s">
        <v>815</v>
      </c>
      <c r="G111" s="1341">
        <v>5</v>
      </c>
      <c r="H111" s="1297"/>
      <c r="I111" s="1178"/>
      <c r="J111" s="1178"/>
      <c r="K111" s="1178"/>
      <c r="L111" s="1178"/>
      <c r="M111" s="1178"/>
      <c r="N111" s="1271"/>
      <c r="O111" s="1178"/>
      <c r="P111" s="1178"/>
      <c r="Q111" s="1178"/>
      <c r="R111" s="1178"/>
      <c r="S111" s="1178"/>
      <c r="T111" s="1178"/>
      <c r="U111" s="1178"/>
      <c r="V111" s="1178"/>
      <c r="W111" s="1178"/>
      <c r="X111" s="1178"/>
      <c r="Y111" s="1178"/>
      <c r="Z111" s="1178"/>
      <c r="AA111" s="1178"/>
      <c r="AB111" s="1178"/>
      <c r="AC111" s="1178"/>
      <c r="AD111" s="1178"/>
      <c r="AE111" s="1178"/>
      <c r="AF111" s="1178"/>
      <c r="AG111" s="1178"/>
      <c r="AH111" s="1178"/>
      <c r="AI111" s="1178"/>
      <c r="AJ111" s="1178"/>
      <c r="AK111" s="1178"/>
      <c r="AL111" s="1178"/>
      <c r="AM111" s="1178"/>
      <c r="AN111" s="1178"/>
      <c r="AO111" s="1178"/>
      <c r="AP111" s="1178"/>
      <c r="AQ111" s="1178"/>
      <c r="AR111" s="1178"/>
      <c r="AS111" s="1178"/>
      <c r="AT111" s="1178"/>
      <c r="AU111" s="1178"/>
      <c r="AV111" s="1178"/>
      <c r="AW111" s="1178"/>
      <c r="AX111" s="1178"/>
      <c r="AY111" s="1178"/>
      <c r="AZ111" s="1178"/>
      <c r="BA111" s="1178"/>
      <c r="BB111" s="1178"/>
      <c r="BC111" s="1178"/>
      <c r="BD111" s="1178"/>
      <c r="BE111" s="1178"/>
      <c r="BF111" s="1178"/>
      <c r="BG111" s="1178"/>
      <c r="BH111" s="1178"/>
      <c r="BI111" s="1178"/>
      <c r="BJ111" s="1178"/>
      <c r="BK111" s="1178"/>
      <c r="BL111" s="1178"/>
      <c r="BM111" s="1178"/>
      <c r="BN111" s="1178"/>
      <c r="BO111" s="1178"/>
      <c r="BP111" s="1178"/>
      <c r="BQ111" s="1178"/>
      <c r="BR111" s="1178"/>
      <c r="BS111" s="1178"/>
      <c r="BT111" s="1178"/>
      <c r="BU111" s="1178"/>
      <c r="BV111" s="1178"/>
      <c r="BW111" s="1178"/>
      <c r="BX111" s="1178"/>
      <c r="BY111" s="1178"/>
      <c r="BZ111" s="1178"/>
      <c r="CA111" s="1178"/>
    </row>
    <row r="112" spans="1:79" ht="26.25" customHeight="1">
      <c r="B112" s="1323" t="s">
        <v>846</v>
      </c>
      <c r="C112" s="1355" t="s">
        <v>847</v>
      </c>
      <c r="D112" s="1356"/>
      <c r="E112" s="1357" t="s">
        <v>792</v>
      </c>
      <c r="F112" s="1349"/>
      <c r="G112" s="1342"/>
      <c r="H112" s="1342"/>
      <c r="I112" s="1343"/>
      <c r="J112" s="1178"/>
      <c r="K112" s="1178"/>
      <c r="L112" s="1178"/>
      <c r="M112" s="1178"/>
      <c r="N112" s="1271"/>
      <c r="O112" s="1178"/>
      <c r="P112" s="1178"/>
      <c r="Q112" s="1178"/>
      <c r="R112" s="1178"/>
      <c r="S112" s="1178"/>
      <c r="T112" s="1178"/>
      <c r="U112" s="1178"/>
      <c r="V112" s="1178"/>
      <c r="W112" s="1178"/>
      <c r="X112" s="1178"/>
      <c r="Y112" s="1178"/>
      <c r="Z112" s="1178"/>
      <c r="AA112" s="1178"/>
      <c r="AB112" s="1178"/>
      <c r="AC112" s="1178"/>
      <c r="AD112" s="1178"/>
      <c r="AE112" s="1178"/>
      <c r="AF112" s="1178"/>
      <c r="AG112" s="1178"/>
      <c r="AH112" s="1178"/>
      <c r="AI112" s="1178"/>
      <c r="AJ112" s="1178"/>
      <c r="AK112" s="1178"/>
      <c r="AL112" s="1178"/>
      <c r="AM112" s="1178"/>
      <c r="AN112" s="1178"/>
      <c r="AO112" s="1178"/>
      <c r="AP112" s="1178"/>
      <c r="AQ112" s="1178"/>
      <c r="AR112" s="1178"/>
      <c r="AS112" s="1178"/>
      <c r="AT112" s="1178"/>
      <c r="AU112" s="1178"/>
      <c r="AV112" s="1178"/>
      <c r="AW112" s="1178"/>
      <c r="AX112" s="1178"/>
      <c r="AY112" s="1178"/>
      <c r="AZ112" s="1178"/>
      <c r="BA112" s="1178"/>
      <c r="BB112" s="1178"/>
      <c r="BC112" s="1178"/>
      <c r="BD112" s="1178"/>
      <c r="BE112" s="1178"/>
      <c r="BF112" s="1178"/>
      <c r="BG112" s="1178"/>
      <c r="BH112" s="1178"/>
      <c r="BI112" s="1178"/>
      <c r="BJ112" s="1178"/>
      <c r="BK112" s="1178"/>
      <c r="BL112" s="1178"/>
      <c r="BM112" s="1178"/>
      <c r="BN112" s="1178"/>
      <c r="BO112" s="1178"/>
      <c r="BP112" s="1178"/>
      <c r="BQ112" s="1178"/>
      <c r="BR112" s="1178"/>
      <c r="BS112" s="1178"/>
      <c r="BT112" s="1178"/>
      <c r="BU112" s="1178"/>
      <c r="BV112" s="1178"/>
      <c r="BW112" s="1178"/>
      <c r="BX112" s="1178"/>
      <c r="BY112" s="1178"/>
      <c r="BZ112" s="1178"/>
      <c r="CA112" s="1178"/>
    </row>
    <row r="113" spans="1:79" ht="27" customHeight="1" thickBot="1">
      <c r="B113" s="1329" t="s">
        <v>848</v>
      </c>
      <c r="C113" s="1358">
        <v>5</v>
      </c>
      <c r="D113" s="1331">
        <v>1</v>
      </c>
      <c r="E113" s="1332">
        <v>5</v>
      </c>
      <c r="F113" s="1350"/>
      <c r="G113" s="1346"/>
      <c r="H113" s="1346"/>
      <c r="I113" s="1347"/>
      <c r="J113" s="1178"/>
      <c r="K113" s="1178"/>
      <c r="L113" s="1178"/>
      <c r="M113" s="1178"/>
      <c r="N113" s="1271"/>
      <c r="O113" s="1178"/>
      <c r="P113" s="1178"/>
      <c r="Q113" s="1178"/>
      <c r="R113" s="1178"/>
      <c r="S113" s="1178"/>
      <c r="T113" s="1178"/>
      <c r="U113" s="1178"/>
      <c r="V113" s="1178"/>
      <c r="W113" s="1178"/>
      <c r="X113" s="1178"/>
      <c r="Y113" s="1178"/>
      <c r="Z113" s="1178"/>
      <c r="AA113" s="1178"/>
      <c r="AB113" s="1178"/>
      <c r="AC113" s="1178"/>
      <c r="AD113" s="1178"/>
      <c r="AE113" s="1178"/>
      <c r="AF113" s="1178"/>
      <c r="AG113" s="1178"/>
      <c r="AH113" s="1178"/>
      <c r="AI113" s="1178"/>
      <c r="AJ113" s="1178"/>
      <c r="AK113" s="1178"/>
      <c r="AL113" s="1178"/>
      <c r="AM113" s="1178"/>
      <c r="AN113" s="1178"/>
      <c r="AO113" s="1178"/>
      <c r="AP113" s="1178"/>
      <c r="AQ113" s="1178"/>
      <c r="AR113" s="1178"/>
      <c r="AS113" s="1178"/>
      <c r="AT113" s="1178"/>
      <c r="AU113" s="1178"/>
      <c r="AV113" s="1178"/>
      <c r="AW113" s="1178"/>
      <c r="AX113" s="1178"/>
      <c r="AY113" s="1178"/>
      <c r="AZ113" s="1178"/>
      <c r="BA113" s="1178"/>
      <c r="BB113" s="1178"/>
      <c r="BC113" s="1178"/>
      <c r="BD113" s="1178"/>
      <c r="BE113" s="1178"/>
      <c r="BF113" s="1178"/>
      <c r="BG113" s="1178"/>
      <c r="BH113" s="1178"/>
      <c r="BI113" s="1178"/>
      <c r="BJ113" s="1178"/>
      <c r="BK113" s="1178"/>
      <c r="BL113" s="1178"/>
      <c r="BM113" s="1178"/>
      <c r="BN113" s="1178"/>
      <c r="BO113" s="1178"/>
      <c r="BP113" s="1178"/>
      <c r="BQ113" s="1178"/>
      <c r="BR113" s="1178"/>
      <c r="BS113" s="1178"/>
      <c r="BT113" s="1178"/>
      <c r="BU113" s="1178"/>
      <c r="BV113" s="1178"/>
      <c r="BW113" s="1178"/>
      <c r="BX113" s="1178"/>
      <c r="BY113" s="1178"/>
      <c r="BZ113" s="1178"/>
      <c r="CA113" s="1178"/>
    </row>
    <row r="114" spans="1:79" ht="8.25" customHeight="1">
      <c r="B114" s="1293"/>
      <c r="C114" s="1294"/>
      <c r="D114" s="1294"/>
      <c r="E114" s="1294"/>
      <c r="F114" s="1294"/>
      <c r="G114" s="1297"/>
      <c r="H114" s="1297"/>
      <c r="I114" s="1178"/>
      <c r="J114" s="1178"/>
      <c r="K114" s="1178"/>
      <c r="L114" s="1178"/>
      <c r="M114" s="1178"/>
      <c r="N114" s="1271"/>
      <c r="O114" s="1178"/>
      <c r="P114" s="1178"/>
      <c r="Q114" s="1178"/>
      <c r="R114" s="1178"/>
      <c r="S114" s="1178"/>
      <c r="T114" s="1178"/>
      <c r="U114" s="1178"/>
      <c r="V114" s="1178"/>
      <c r="W114" s="1178"/>
      <c r="X114" s="1178"/>
      <c r="Y114" s="1178"/>
      <c r="Z114" s="1178"/>
      <c r="AA114" s="1178"/>
      <c r="AB114" s="1178"/>
      <c r="AC114" s="1178"/>
      <c r="AD114" s="1178"/>
      <c r="AE114" s="1178"/>
      <c r="AF114" s="1178"/>
      <c r="AG114" s="1178"/>
      <c r="AH114" s="1178"/>
      <c r="AI114" s="1178"/>
      <c r="AJ114" s="1178"/>
      <c r="AK114" s="1178"/>
      <c r="AL114" s="1178"/>
      <c r="AM114" s="1178"/>
      <c r="AN114" s="1178"/>
      <c r="AO114" s="1178"/>
      <c r="AP114" s="1178"/>
      <c r="AQ114" s="1178"/>
      <c r="AR114" s="1178"/>
      <c r="AS114" s="1178"/>
      <c r="AT114" s="1178"/>
      <c r="AU114" s="1178"/>
      <c r="AV114" s="1178"/>
      <c r="AW114" s="1178"/>
      <c r="AX114" s="1178"/>
      <c r="AY114" s="1178"/>
      <c r="AZ114" s="1178"/>
      <c r="BA114" s="1178"/>
      <c r="BB114" s="1178"/>
      <c r="BC114" s="1178"/>
      <c r="BD114" s="1178"/>
      <c r="BE114" s="1178"/>
      <c r="BF114" s="1178"/>
      <c r="BG114" s="1178"/>
      <c r="BH114" s="1178"/>
      <c r="BI114" s="1178"/>
      <c r="BJ114" s="1178"/>
      <c r="BK114" s="1178"/>
      <c r="BL114" s="1178"/>
      <c r="BM114" s="1178"/>
      <c r="BN114" s="1178"/>
      <c r="BO114" s="1178"/>
      <c r="BP114" s="1178"/>
      <c r="BQ114" s="1178"/>
      <c r="BR114" s="1178"/>
      <c r="BS114" s="1178"/>
      <c r="BT114" s="1178"/>
      <c r="BU114" s="1178"/>
      <c r="BV114" s="1178"/>
      <c r="BW114" s="1178"/>
      <c r="BX114" s="1178"/>
      <c r="BY114" s="1178"/>
      <c r="BZ114" s="1178"/>
      <c r="CA114" s="1178"/>
    </row>
    <row r="115" spans="1:79" ht="18" customHeight="1">
      <c r="A115" s="1253">
        <v>11</v>
      </c>
      <c r="B115" s="1293" t="s">
        <v>858</v>
      </c>
      <c r="C115" s="1294"/>
      <c r="D115" s="1294"/>
      <c r="E115" s="1294"/>
      <c r="F115" s="1360"/>
      <c r="G115" s="1297"/>
      <c r="H115" s="1297"/>
      <c r="I115" s="1178"/>
      <c r="J115" s="1178"/>
      <c r="K115" s="1178"/>
      <c r="L115" s="1178"/>
      <c r="M115" s="1178"/>
      <c r="N115" s="1271"/>
      <c r="O115" s="1178"/>
      <c r="P115" s="1178"/>
      <c r="Q115" s="1178"/>
      <c r="R115" s="1178"/>
      <c r="S115" s="1178"/>
      <c r="T115" s="1178"/>
      <c r="U115" s="1178"/>
      <c r="V115" s="1178"/>
      <c r="W115" s="1178"/>
      <c r="X115" s="1178"/>
      <c r="Y115" s="1178"/>
      <c r="Z115" s="1178"/>
      <c r="AA115" s="1178"/>
      <c r="AB115" s="1178"/>
      <c r="AC115" s="1178"/>
      <c r="AD115" s="1178"/>
      <c r="AE115" s="1178"/>
      <c r="AF115" s="1178"/>
      <c r="AG115" s="1178"/>
      <c r="AH115" s="1178"/>
      <c r="AI115" s="1178"/>
      <c r="AJ115" s="1178"/>
      <c r="AK115" s="1178"/>
      <c r="AL115" s="1178"/>
      <c r="AM115" s="1178"/>
      <c r="AN115" s="1178"/>
      <c r="AO115" s="1178"/>
      <c r="AP115" s="1178"/>
      <c r="AQ115" s="1178"/>
      <c r="AR115" s="1178"/>
      <c r="AS115" s="1178"/>
      <c r="AT115" s="1178"/>
      <c r="AU115" s="1178"/>
      <c r="AV115" s="1178"/>
      <c r="AW115" s="1178"/>
      <c r="AX115" s="1178"/>
      <c r="AY115" s="1178"/>
      <c r="AZ115" s="1178"/>
      <c r="BA115" s="1178"/>
      <c r="BB115" s="1178"/>
      <c r="BC115" s="1178"/>
      <c r="BD115" s="1178"/>
      <c r="BE115" s="1178"/>
      <c r="BF115" s="1178"/>
      <c r="BG115" s="1178"/>
      <c r="BH115" s="1178"/>
      <c r="BI115" s="1178"/>
      <c r="BJ115" s="1178"/>
      <c r="BK115" s="1178"/>
      <c r="BL115" s="1178"/>
      <c r="BM115" s="1178"/>
      <c r="BN115" s="1178"/>
      <c r="BO115" s="1178"/>
      <c r="BP115" s="1178"/>
      <c r="BQ115" s="1178"/>
      <c r="BR115" s="1178"/>
      <c r="BS115" s="1178"/>
      <c r="BT115" s="1178"/>
      <c r="BU115" s="1178"/>
      <c r="BV115" s="1178"/>
      <c r="BW115" s="1178"/>
      <c r="BX115" s="1178"/>
      <c r="BY115" s="1178"/>
      <c r="BZ115" s="1178"/>
      <c r="CA115" s="1178"/>
    </row>
    <row r="116" spans="1:79" ht="35.25" customHeight="1">
      <c r="B116" s="1298" t="s">
        <v>859</v>
      </c>
      <c r="C116" s="1299"/>
      <c r="D116" s="1299"/>
      <c r="E116" s="1300"/>
      <c r="F116" s="1360"/>
      <c r="G116" s="1297"/>
      <c r="H116" s="1297"/>
      <c r="I116" s="1178"/>
      <c r="J116" s="1178"/>
      <c r="K116" s="1178"/>
      <c r="L116" s="1178"/>
      <c r="M116" s="1178"/>
      <c r="N116" s="1271"/>
      <c r="O116" s="1178"/>
      <c r="P116" s="1178"/>
      <c r="Q116" s="1178"/>
      <c r="R116" s="1178"/>
      <c r="S116" s="1178"/>
      <c r="T116" s="1178"/>
      <c r="U116" s="1178"/>
      <c r="V116" s="1178"/>
      <c r="W116" s="1178"/>
      <c r="X116" s="1178"/>
      <c r="Y116" s="1178"/>
      <c r="Z116" s="1178"/>
      <c r="AA116" s="1178"/>
      <c r="AB116" s="1178"/>
      <c r="AC116" s="1178"/>
      <c r="AD116" s="1178"/>
      <c r="AE116" s="1178"/>
      <c r="AF116" s="1178"/>
      <c r="AG116" s="1178"/>
      <c r="AH116" s="1178"/>
      <c r="AI116" s="1178"/>
      <c r="AJ116" s="1178"/>
      <c r="AK116" s="1178"/>
      <c r="AL116" s="1178"/>
      <c r="AM116" s="1178"/>
      <c r="AN116" s="1178"/>
      <c r="AO116" s="1178"/>
      <c r="AP116" s="1178"/>
      <c r="AQ116" s="1178"/>
      <c r="AR116" s="1178"/>
      <c r="AS116" s="1178"/>
      <c r="AT116" s="1178"/>
      <c r="AU116" s="1178"/>
      <c r="AV116" s="1178"/>
      <c r="AW116" s="1178"/>
      <c r="AX116" s="1178"/>
      <c r="AY116" s="1178"/>
      <c r="AZ116" s="1178"/>
      <c r="BA116" s="1178"/>
      <c r="BB116" s="1178"/>
      <c r="BC116" s="1178"/>
      <c r="BD116" s="1178"/>
      <c r="BE116" s="1178"/>
      <c r="BF116" s="1178"/>
      <c r="BG116" s="1178"/>
      <c r="BH116" s="1178"/>
      <c r="BI116" s="1178"/>
      <c r="BJ116" s="1178"/>
      <c r="BK116" s="1178"/>
      <c r="BL116" s="1178"/>
      <c r="BM116" s="1178"/>
      <c r="BN116" s="1178"/>
      <c r="BO116" s="1178"/>
      <c r="BP116" s="1178"/>
      <c r="BQ116" s="1178"/>
      <c r="BR116" s="1178"/>
      <c r="BS116" s="1178"/>
      <c r="BT116" s="1178"/>
      <c r="BU116" s="1178"/>
      <c r="BV116" s="1178"/>
      <c r="BW116" s="1178"/>
      <c r="BX116" s="1178"/>
      <c r="BY116" s="1178"/>
      <c r="BZ116" s="1178"/>
      <c r="CA116" s="1178"/>
    </row>
    <row r="117" spans="1:79" ht="16.5" customHeight="1" thickBot="1">
      <c r="B117" s="1293" t="s">
        <v>810</v>
      </c>
      <c r="C117" s="1301"/>
      <c r="F117" s="1360"/>
      <c r="G117" s="1297"/>
      <c r="H117" s="1297"/>
      <c r="I117" s="1178"/>
      <c r="J117" s="1178"/>
      <c r="K117" s="1178"/>
      <c r="L117" s="1178"/>
      <c r="M117" s="1178"/>
      <c r="N117" s="1271"/>
      <c r="O117" s="1178"/>
      <c r="P117" s="1178"/>
      <c r="Q117" s="1178"/>
      <c r="R117" s="1178"/>
      <c r="S117" s="1178"/>
      <c r="T117" s="1178"/>
      <c r="U117" s="1178"/>
      <c r="V117" s="1178"/>
      <c r="W117" s="1178"/>
      <c r="X117" s="1178"/>
      <c r="Y117" s="1178"/>
      <c r="Z117" s="1178"/>
      <c r="AA117" s="1178"/>
      <c r="AB117" s="1178"/>
      <c r="AC117" s="1178"/>
      <c r="AD117" s="1178"/>
      <c r="AE117" s="1178"/>
      <c r="AF117" s="1178"/>
      <c r="AG117" s="1178"/>
      <c r="AH117" s="1178"/>
      <c r="AI117" s="1178"/>
      <c r="AJ117" s="1178"/>
      <c r="AK117" s="1178"/>
      <c r="AL117" s="1178"/>
      <c r="AM117" s="1178"/>
      <c r="AN117" s="1178"/>
      <c r="AO117" s="1178"/>
      <c r="AP117" s="1178"/>
      <c r="AQ117" s="1178"/>
      <c r="AR117" s="1178"/>
      <c r="AS117" s="1178"/>
      <c r="AT117" s="1178"/>
      <c r="AU117" s="1178"/>
      <c r="AV117" s="1178"/>
      <c r="AW117" s="1178"/>
      <c r="AX117" s="1178"/>
      <c r="AY117" s="1178"/>
      <c r="AZ117" s="1178"/>
      <c r="BA117" s="1178"/>
      <c r="BB117" s="1178"/>
      <c r="BC117" s="1178"/>
      <c r="BD117" s="1178"/>
      <c r="BE117" s="1178"/>
      <c r="BF117" s="1178"/>
      <c r="BG117" s="1178"/>
      <c r="BH117" s="1178"/>
      <c r="BI117" s="1178"/>
      <c r="BJ117" s="1178"/>
      <c r="BK117" s="1178"/>
      <c r="BL117" s="1178"/>
      <c r="BM117" s="1178"/>
      <c r="BN117" s="1178"/>
      <c r="BO117" s="1178"/>
      <c r="BP117" s="1178"/>
      <c r="BQ117" s="1178"/>
      <c r="BR117" s="1178"/>
      <c r="BS117" s="1178"/>
      <c r="BT117" s="1178"/>
      <c r="BU117" s="1178"/>
      <c r="BV117" s="1178"/>
      <c r="BW117" s="1178"/>
      <c r="BX117" s="1178"/>
      <c r="BY117" s="1178"/>
      <c r="BZ117" s="1178"/>
      <c r="CA117" s="1178"/>
    </row>
    <row r="118" spans="1:79" ht="33.75" customHeight="1" thickBot="1">
      <c r="B118" s="1361" t="s">
        <v>811</v>
      </c>
      <c r="C118" s="1362" t="s">
        <v>812</v>
      </c>
      <c r="D118" s="1363" t="s">
        <v>813</v>
      </c>
      <c r="E118" s="1364" t="s">
        <v>814</v>
      </c>
      <c r="F118" s="1348" t="s">
        <v>815</v>
      </c>
      <c r="G118" s="1341">
        <v>6</v>
      </c>
      <c r="H118" s="1297"/>
      <c r="I118" s="1178"/>
      <c r="J118" s="1178"/>
      <c r="K118" s="1178"/>
      <c r="L118" s="1178"/>
      <c r="M118" s="1178"/>
      <c r="N118" s="1271"/>
      <c r="O118" s="1178"/>
      <c r="P118" s="1178"/>
      <c r="Q118" s="1178"/>
      <c r="R118" s="1178"/>
      <c r="S118" s="1178"/>
      <c r="T118" s="1178"/>
      <c r="U118" s="1178"/>
      <c r="V118" s="1178"/>
      <c r="W118" s="1178"/>
      <c r="X118" s="1178"/>
      <c r="Y118" s="1178"/>
      <c r="Z118" s="1178"/>
      <c r="AA118" s="1178"/>
      <c r="AB118" s="1178"/>
      <c r="AC118" s="1178"/>
      <c r="AD118" s="1178"/>
      <c r="AE118" s="1178"/>
      <c r="AF118" s="1178"/>
      <c r="AG118" s="1178"/>
      <c r="AH118" s="1178"/>
      <c r="AI118" s="1178"/>
      <c r="AJ118" s="1178"/>
      <c r="AK118" s="1178"/>
      <c r="AL118" s="1178"/>
      <c r="AM118" s="1178"/>
      <c r="AN118" s="1178"/>
      <c r="AO118" s="1178"/>
      <c r="AP118" s="1178"/>
      <c r="AQ118" s="1178"/>
      <c r="AR118" s="1178"/>
      <c r="AS118" s="1178"/>
      <c r="AT118" s="1178"/>
      <c r="AU118" s="1178"/>
      <c r="AV118" s="1178"/>
      <c r="AW118" s="1178"/>
      <c r="AX118" s="1178"/>
      <c r="AY118" s="1178"/>
      <c r="AZ118" s="1178"/>
      <c r="BA118" s="1178"/>
      <c r="BB118" s="1178"/>
      <c r="BC118" s="1178"/>
      <c r="BD118" s="1178"/>
      <c r="BE118" s="1178"/>
      <c r="BF118" s="1178"/>
      <c r="BG118" s="1178"/>
      <c r="BH118" s="1178"/>
      <c r="BI118" s="1178"/>
      <c r="BJ118" s="1178"/>
      <c r="BK118" s="1178"/>
      <c r="BL118" s="1178"/>
      <c r="BM118" s="1178"/>
      <c r="BN118" s="1178"/>
      <c r="BO118" s="1178"/>
      <c r="BP118" s="1178"/>
      <c r="BQ118" s="1178"/>
      <c r="BR118" s="1178"/>
      <c r="BS118" s="1178"/>
      <c r="BT118" s="1178"/>
      <c r="BU118" s="1178"/>
      <c r="BV118" s="1178"/>
      <c r="BW118" s="1178"/>
      <c r="BX118" s="1178"/>
      <c r="BY118" s="1178"/>
      <c r="BZ118" s="1178"/>
      <c r="CA118" s="1178"/>
    </row>
    <row r="119" spans="1:79" ht="39.950000000000003" customHeight="1" thickTop="1" thickBot="1">
      <c r="B119" s="1365" t="s">
        <v>860</v>
      </c>
      <c r="C119" s="1366">
        <v>1</v>
      </c>
      <c r="D119" s="1367">
        <v>3</v>
      </c>
      <c r="E119" s="1368">
        <v>3</v>
      </c>
      <c r="F119" s="1349"/>
      <c r="G119" s="1342"/>
      <c r="H119" s="1342"/>
      <c r="I119" s="1343"/>
      <c r="J119" s="1178"/>
      <c r="K119" s="1178"/>
      <c r="L119" s="1178"/>
      <c r="M119" s="1178"/>
      <c r="N119" s="1271"/>
      <c r="O119" s="1178"/>
      <c r="P119" s="1178"/>
      <c r="Q119" s="1178"/>
      <c r="R119" s="1178"/>
      <c r="S119" s="1178"/>
      <c r="T119" s="1178"/>
      <c r="U119" s="1178"/>
      <c r="V119" s="1178"/>
      <c r="W119" s="1178"/>
      <c r="X119" s="1178"/>
      <c r="Y119" s="1178"/>
      <c r="Z119" s="1178"/>
      <c r="AA119" s="1178"/>
      <c r="AB119" s="1178"/>
      <c r="AC119" s="1178"/>
      <c r="AD119" s="1178"/>
      <c r="AE119" s="1178"/>
      <c r="AF119" s="1178"/>
      <c r="AG119" s="1178"/>
      <c r="AH119" s="1178"/>
      <c r="AI119" s="1178"/>
      <c r="AJ119" s="1178"/>
      <c r="AK119" s="1178"/>
      <c r="AL119" s="1178"/>
      <c r="AM119" s="1178"/>
      <c r="AN119" s="1178"/>
      <c r="AO119" s="1178"/>
      <c r="AP119" s="1178"/>
      <c r="AQ119" s="1178"/>
      <c r="AR119" s="1178"/>
      <c r="AS119" s="1178"/>
      <c r="AT119" s="1178"/>
      <c r="AU119" s="1178"/>
      <c r="AV119" s="1178"/>
      <c r="AW119" s="1178"/>
      <c r="AX119" s="1178"/>
      <c r="AY119" s="1178"/>
      <c r="AZ119" s="1178"/>
      <c r="BA119" s="1178"/>
      <c r="BB119" s="1178"/>
      <c r="BC119" s="1178"/>
      <c r="BD119" s="1178"/>
      <c r="BE119" s="1178"/>
      <c r="BF119" s="1178"/>
      <c r="BG119" s="1178"/>
      <c r="BH119" s="1178"/>
      <c r="BI119" s="1178"/>
      <c r="BJ119" s="1178"/>
      <c r="BK119" s="1178"/>
      <c r="BL119" s="1178"/>
      <c r="BM119" s="1178"/>
      <c r="BN119" s="1178"/>
      <c r="BO119" s="1178"/>
      <c r="BP119" s="1178"/>
      <c r="BQ119" s="1178"/>
      <c r="BR119" s="1178"/>
      <c r="BS119" s="1178"/>
      <c r="BT119" s="1178"/>
      <c r="BU119" s="1178"/>
      <c r="BV119" s="1178"/>
      <c r="BW119" s="1178"/>
      <c r="BX119" s="1178"/>
      <c r="BY119" s="1178"/>
      <c r="BZ119" s="1178"/>
      <c r="CA119" s="1178"/>
    </row>
    <row r="120" spans="1:79" ht="27" customHeight="1" thickBot="1">
      <c r="B120" s="1369" t="s">
        <v>861</v>
      </c>
      <c r="C120" s="1370">
        <v>2</v>
      </c>
      <c r="D120" s="1371">
        <v>3</v>
      </c>
      <c r="E120" s="1370">
        <v>6</v>
      </c>
      <c r="F120" s="1349"/>
      <c r="G120" s="1344"/>
      <c r="H120" s="1344"/>
      <c r="I120" s="1345"/>
      <c r="J120" s="1178"/>
      <c r="K120" s="1178"/>
      <c r="L120" s="1178"/>
      <c r="M120" s="1178"/>
      <c r="N120" s="1271"/>
      <c r="O120" s="1178"/>
      <c r="P120" s="1178"/>
      <c r="Q120" s="1178"/>
      <c r="R120" s="1178"/>
      <c r="S120" s="1178"/>
      <c r="T120" s="1178"/>
      <c r="U120" s="1178"/>
      <c r="V120" s="1178"/>
      <c r="W120" s="1178"/>
      <c r="X120" s="1178"/>
      <c r="Y120" s="1178"/>
      <c r="Z120" s="1178"/>
      <c r="AA120" s="1178"/>
      <c r="AB120" s="1178"/>
      <c r="AC120" s="1178"/>
      <c r="AD120" s="1178"/>
      <c r="AE120" s="1178"/>
      <c r="AF120" s="1178"/>
      <c r="AG120" s="1178"/>
      <c r="AH120" s="1178"/>
      <c r="AI120" s="1178"/>
      <c r="AJ120" s="1178"/>
      <c r="AK120" s="1178"/>
      <c r="AL120" s="1178"/>
      <c r="AM120" s="1178"/>
      <c r="AN120" s="1178"/>
      <c r="AO120" s="1178"/>
      <c r="AP120" s="1178"/>
      <c r="AQ120" s="1178"/>
      <c r="AR120" s="1178"/>
      <c r="AS120" s="1178"/>
      <c r="AT120" s="1178"/>
      <c r="AU120" s="1178"/>
      <c r="AV120" s="1178"/>
      <c r="AW120" s="1178"/>
      <c r="AX120" s="1178"/>
      <c r="AY120" s="1178"/>
      <c r="AZ120" s="1178"/>
      <c r="BA120" s="1178"/>
      <c r="BB120" s="1178"/>
      <c r="BC120" s="1178"/>
      <c r="BD120" s="1178"/>
      <c r="BE120" s="1178"/>
      <c r="BF120" s="1178"/>
      <c r="BG120" s="1178"/>
      <c r="BH120" s="1178"/>
      <c r="BI120" s="1178"/>
      <c r="BJ120" s="1178"/>
      <c r="BK120" s="1178"/>
      <c r="BL120" s="1178"/>
      <c r="BM120" s="1178"/>
      <c r="BN120" s="1178"/>
      <c r="BO120" s="1178"/>
      <c r="BP120" s="1178"/>
      <c r="BQ120" s="1178"/>
      <c r="BR120" s="1178"/>
      <c r="BS120" s="1178"/>
      <c r="BT120" s="1178"/>
      <c r="BU120" s="1178"/>
      <c r="BV120" s="1178"/>
      <c r="BW120" s="1178"/>
      <c r="BX120" s="1178"/>
      <c r="BY120" s="1178"/>
      <c r="BZ120" s="1178"/>
      <c r="CA120" s="1178"/>
    </row>
    <row r="121" spans="1:79" ht="27" customHeight="1" thickBot="1">
      <c r="B121" s="1369" t="s">
        <v>862</v>
      </c>
      <c r="C121" s="1372">
        <v>3</v>
      </c>
      <c r="D121" s="1373">
        <v>3</v>
      </c>
      <c r="E121" s="1372">
        <v>9</v>
      </c>
      <c r="F121" s="1350"/>
      <c r="G121" s="1346"/>
      <c r="H121" s="1346"/>
      <c r="I121" s="1347"/>
      <c r="J121" s="1178"/>
      <c r="K121" s="1178"/>
      <c r="L121" s="1178"/>
      <c r="M121" s="1178"/>
      <c r="N121" s="1271"/>
      <c r="O121" s="1178"/>
      <c r="P121" s="1178"/>
      <c r="Q121" s="1178"/>
      <c r="R121" s="1178"/>
      <c r="S121" s="1178"/>
      <c r="T121" s="1178"/>
      <c r="U121" s="1178"/>
      <c r="V121" s="1178"/>
      <c r="W121" s="1178"/>
      <c r="X121" s="1178"/>
      <c r="Y121" s="1178"/>
      <c r="Z121" s="1178"/>
      <c r="AA121" s="1178"/>
      <c r="AB121" s="1178"/>
      <c r="AC121" s="1178"/>
      <c r="AD121" s="1178"/>
      <c r="AE121" s="1178"/>
      <c r="AF121" s="1178"/>
      <c r="AG121" s="1178"/>
      <c r="AH121" s="1178"/>
      <c r="AI121" s="1178"/>
      <c r="AJ121" s="1178"/>
      <c r="AK121" s="1178"/>
      <c r="AL121" s="1178"/>
      <c r="AM121" s="1178"/>
      <c r="AN121" s="1178"/>
      <c r="AO121" s="1178"/>
      <c r="AP121" s="1178"/>
      <c r="AQ121" s="1178"/>
      <c r="AR121" s="1178"/>
      <c r="AS121" s="1178"/>
      <c r="AT121" s="1178"/>
      <c r="AU121" s="1178"/>
      <c r="AV121" s="1178"/>
      <c r="AW121" s="1178"/>
      <c r="AX121" s="1178"/>
      <c r="AY121" s="1178"/>
      <c r="AZ121" s="1178"/>
      <c r="BA121" s="1178"/>
      <c r="BB121" s="1178"/>
      <c r="BC121" s="1178"/>
      <c r="BD121" s="1178"/>
      <c r="BE121" s="1178"/>
      <c r="BF121" s="1178"/>
      <c r="BG121" s="1178"/>
      <c r="BH121" s="1178"/>
      <c r="BI121" s="1178"/>
      <c r="BJ121" s="1178"/>
      <c r="BK121" s="1178"/>
      <c r="BL121" s="1178"/>
      <c r="BM121" s="1178"/>
      <c r="BN121" s="1178"/>
      <c r="BO121" s="1178"/>
      <c r="BP121" s="1178"/>
      <c r="BQ121" s="1178"/>
      <c r="BR121" s="1178"/>
      <c r="BS121" s="1178"/>
      <c r="BT121" s="1178"/>
      <c r="BU121" s="1178"/>
      <c r="BV121" s="1178"/>
      <c r="BW121" s="1178"/>
      <c r="BX121" s="1178"/>
      <c r="BY121" s="1178"/>
      <c r="BZ121" s="1178"/>
      <c r="CA121" s="1178"/>
    </row>
    <row r="122" spans="1:79" ht="9" customHeight="1">
      <c r="B122" s="1339"/>
      <c r="C122" s="1359"/>
      <c r="D122" s="1359"/>
      <c r="E122" s="1359"/>
      <c r="F122" s="1360"/>
      <c r="G122" s="1297"/>
      <c r="H122" s="1297"/>
      <c r="I122" s="1178"/>
      <c r="J122" s="1178"/>
      <c r="K122" s="1178"/>
      <c r="L122" s="1178"/>
      <c r="M122" s="1178"/>
      <c r="N122" s="1271"/>
      <c r="O122" s="1178"/>
      <c r="P122" s="1178"/>
      <c r="Q122" s="1178"/>
      <c r="R122" s="1178"/>
      <c r="S122" s="1178"/>
      <c r="T122" s="1178"/>
      <c r="U122" s="1178"/>
      <c r="V122" s="1178"/>
      <c r="W122" s="1178"/>
      <c r="X122" s="1178"/>
      <c r="Y122" s="1178"/>
      <c r="Z122" s="1178"/>
      <c r="AA122" s="1178"/>
      <c r="AB122" s="1178"/>
      <c r="AC122" s="1178"/>
      <c r="AD122" s="1178"/>
      <c r="AE122" s="1178"/>
      <c r="AF122" s="1178"/>
      <c r="AG122" s="1178"/>
      <c r="AH122" s="1178"/>
      <c r="AI122" s="1178"/>
      <c r="AJ122" s="1178"/>
      <c r="AK122" s="1178"/>
      <c r="AL122" s="1178"/>
      <c r="AM122" s="1178"/>
      <c r="AN122" s="1178"/>
      <c r="AO122" s="1178"/>
      <c r="AP122" s="1178"/>
      <c r="AQ122" s="1178"/>
      <c r="AR122" s="1178"/>
      <c r="AS122" s="1178"/>
      <c r="AT122" s="1178"/>
      <c r="AU122" s="1178"/>
      <c r="AV122" s="1178"/>
      <c r="AW122" s="1178"/>
      <c r="AX122" s="1178"/>
      <c r="AY122" s="1178"/>
      <c r="AZ122" s="1178"/>
      <c r="BA122" s="1178"/>
      <c r="BB122" s="1178"/>
      <c r="BC122" s="1178"/>
      <c r="BD122" s="1178"/>
      <c r="BE122" s="1178"/>
      <c r="BF122" s="1178"/>
      <c r="BG122" s="1178"/>
      <c r="BH122" s="1178"/>
      <c r="BI122" s="1178"/>
      <c r="BJ122" s="1178"/>
      <c r="BK122" s="1178"/>
      <c r="BL122" s="1178"/>
      <c r="BM122" s="1178"/>
      <c r="BN122" s="1178"/>
      <c r="BO122" s="1178"/>
      <c r="BP122" s="1178"/>
      <c r="BQ122" s="1178"/>
      <c r="BR122" s="1178"/>
      <c r="BS122" s="1178"/>
      <c r="BT122" s="1178"/>
      <c r="BU122" s="1178"/>
      <c r="BV122" s="1178"/>
      <c r="BW122" s="1178"/>
      <c r="BX122" s="1178"/>
      <c r="BY122" s="1178"/>
      <c r="BZ122" s="1178"/>
      <c r="CA122" s="1178"/>
    </row>
    <row r="123" spans="1:79" ht="18" customHeight="1">
      <c r="A123" s="1253">
        <v>12</v>
      </c>
      <c r="B123" s="1293" t="s">
        <v>863</v>
      </c>
      <c r="C123" s="1294"/>
      <c r="D123" s="1294"/>
      <c r="E123" s="1294"/>
      <c r="F123" s="1360"/>
      <c r="G123" s="1297"/>
      <c r="H123" s="1297"/>
      <c r="I123" s="1178"/>
      <c r="J123" s="1178"/>
      <c r="K123" s="1178"/>
      <c r="L123" s="1178"/>
      <c r="M123" s="1178"/>
      <c r="N123" s="1271"/>
      <c r="O123" s="1178"/>
      <c r="P123" s="1178"/>
      <c r="Q123" s="1178"/>
      <c r="R123" s="1178"/>
      <c r="S123" s="1178"/>
      <c r="T123" s="1178"/>
      <c r="U123" s="1178"/>
      <c r="V123" s="1178"/>
      <c r="W123" s="1178"/>
      <c r="X123" s="1178"/>
      <c r="Y123" s="1178"/>
      <c r="Z123" s="1178"/>
      <c r="AA123" s="1178"/>
      <c r="AB123" s="1178"/>
      <c r="AC123" s="1178"/>
      <c r="AD123" s="1178"/>
      <c r="AE123" s="1178"/>
      <c r="AF123" s="1178"/>
      <c r="AG123" s="1178"/>
      <c r="AH123" s="1178"/>
      <c r="AI123" s="1178"/>
      <c r="AJ123" s="1178"/>
      <c r="AK123" s="1178"/>
      <c r="AL123" s="1178"/>
      <c r="AM123" s="1178"/>
      <c r="AN123" s="1178"/>
      <c r="AO123" s="1178"/>
      <c r="AP123" s="1178"/>
      <c r="AQ123" s="1178"/>
      <c r="AR123" s="1178"/>
      <c r="AS123" s="1178"/>
      <c r="AT123" s="1178"/>
      <c r="AU123" s="1178"/>
      <c r="AV123" s="1178"/>
      <c r="AW123" s="1178"/>
      <c r="AX123" s="1178"/>
      <c r="AY123" s="1178"/>
      <c r="AZ123" s="1178"/>
      <c r="BA123" s="1178"/>
      <c r="BB123" s="1178"/>
      <c r="BC123" s="1178"/>
      <c r="BD123" s="1178"/>
      <c r="BE123" s="1178"/>
      <c r="BF123" s="1178"/>
      <c r="BG123" s="1178"/>
      <c r="BH123" s="1178"/>
      <c r="BI123" s="1178"/>
      <c r="BJ123" s="1178"/>
      <c r="BK123" s="1178"/>
      <c r="BL123" s="1178"/>
      <c r="BM123" s="1178"/>
      <c r="BN123" s="1178"/>
      <c r="BO123" s="1178"/>
      <c r="BP123" s="1178"/>
      <c r="BQ123" s="1178"/>
      <c r="BR123" s="1178"/>
      <c r="BS123" s="1178"/>
      <c r="BT123" s="1178"/>
      <c r="BU123" s="1178"/>
      <c r="BV123" s="1178"/>
      <c r="BW123" s="1178"/>
      <c r="BX123" s="1178"/>
      <c r="BY123" s="1178"/>
      <c r="BZ123" s="1178"/>
      <c r="CA123" s="1178"/>
    </row>
    <row r="124" spans="1:79" ht="35.25" customHeight="1">
      <c r="B124" s="1298" t="s">
        <v>864</v>
      </c>
      <c r="C124" s="1299"/>
      <c r="D124" s="1299"/>
      <c r="E124" s="1300"/>
      <c r="F124" s="1360"/>
      <c r="G124" s="1297"/>
      <c r="H124" s="1297"/>
      <c r="I124" s="1178"/>
      <c r="J124" s="1178"/>
      <c r="K124" s="1178"/>
      <c r="L124" s="1178"/>
      <c r="M124" s="1178"/>
      <c r="N124" s="1271"/>
      <c r="O124" s="1178"/>
      <c r="P124" s="1178"/>
      <c r="Q124" s="1178"/>
      <c r="R124" s="1178"/>
      <c r="S124" s="1178"/>
      <c r="T124" s="1178"/>
      <c r="U124" s="1178"/>
      <c r="V124" s="1178"/>
      <c r="W124" s="1178"/>
      <c r="X124" s="1178"/>
      <c r="Y124" s="1178"/>
      <c r="Z124" s="1178"/>
      <c r="AA124" s="1178"/>
      <c r="AB124" s="1178"/>
      <c r="AC124" s="1178"/>
      <c r="AD124" s="1178"/>
      <c r="AE124" s="1178"/>
      <c r="AF124" s="1178"/>
      <c r="AG124" s="1178"/>
      <c r="AH124" s="1178"/>
      <c r="AI124" s="1178"/>
      <c r="AJ124" s="1178"/>
      <c r="AK124" s="1178"/>
      <c r="AL124" s="1178"/>
      <c r="AM124" s="1178"/>
      <c r="AN124" s="1178"/>
      <c r="AO124" s="1178"/>
      <c r="AP124" s="1178"/>
      <c r="AQ124" s="1178"/>
      <c r="AR124" s="1178"/>
      <c r="AS124" s="1178"/>
      <c r="AT124" s="1178"/>
      <c r="AU124" s="1178"/>
      <c r="AV124" s="1178"/>
      <c r="AW124" s="1178"/>
      <c r="AX124" s="1178"/>
      <c r="AY124" s="1178"/>
      <c r="AZ124" s="1178"/>
      <c r="BA124" s="1178"/>
      <c r="BB124" s="1178"/>
      <c r="BC124" s="1178"/>
      <c r="BD124" s="1178"/>
      <c r="BE124" s="1178"/>
      <c r="BF124" s="1178"/>
      <c r="BG124" s="1178"/>
      <c r="BH124" s="1178"/>
      <c r="BI124" s="1178"/>
      <c r="BJ124" s="1178"/>
      <c r="BK124" s="1178"/>
      <c r="BL124" s="1178"/>
      <c r="BM124" s="1178"/>
      <c r="BN124" s="1178"/>
      <c r="BO124" s="1178"/>
      <c r="BP124" s="1178"/>
      <c r="BQ124" s="1178"/>
      <c r="BR124" s="1178"/>
      <c r="BS124" s="1178"/>
      <c r="BT124" s="1178"/>
      <c r="BU124" s="1178"/>
      <c r="BV124" s="1178"/>
      <c r="BW124" s="1178"/>
      <c r="BX124" s="1178"/>
      <c r="BY124" s="1178"/>
      <c r="BZ124" s="1178"/>
      <c r="CA124" s="1178"/>
    </row>
    <row r="125" spans="1:79" ht="16.5" customHeight="1" thickBot="1">
      <c r="B125" s="1293" t="s">
        <v>810</v>
      </c>
      <c r="C125" s="1301"/>
      <c r="F125" s="1360"/>
      <c r="G125" s="1297"/>
      <c r="H125" s="1297"/>
      <c r="I125" s="1178"/>
      <c r="J125" s="1178"/>
      <c r="K125" s="1178"/>
      <c r="L125" s="1178"/>
      <c r="M125" s="1178"/>
      <c r="N125" s="1271"/>
      <c r="O125" s="1178"/>
      <c r="P125" s="1178"/>
      <c r="Q125" s="1178"/>
      <c r="R125" s="1178"/>
      <c r="S125" s="1178"/>
      <c r="T125" s="1178"/>
      <c r="U125" s="1178"/>
      <c r="V125" s="1178"/>
      <c r="W125" s="1178"/>
      <c r="X125" s="1178"/>
      <c r="Y125" s="1178"/>
      <c r="Z125" s="1178"/>
      <c r="AA125" s="1178"/>
      <c r="AB125" s="1178"/>
      <c r="AC125" s="1178"/>
      <c r="AD125" s="1178"/>
      <c r="AE125" s="1178"/>
      <c r="AF125" s="1178"/>
      <c r="AG125" s="1178"/>
      <c r="AH125" s="1178"/>
      <c r="AI125" s="1178"/>
      <c r="AJ125" s="1178"/>
      <c r="AK125" s="1178"/>
      <c r="AL125" s="1178"/>
      <c r="AM125" s="1178"/>
      <c r="AN125" s="1178"/>
      <c r="AO125" s="1178"/>
      <c r="AP125" s="1178"/>
      <c r="AQ125" s="1178"/>
      <c r="AR125" s="1178"/>
      <c r="AS125" s="1178"/>
      <c r="AT125" s="1178"/>
      <c r="AU125" s="1178"/>
      <c r="AV125" s="1178"/>
      <c r="AW125" s="1178"/>
      <c r="AX125" s="1178"/>
      <c r="AY125" s="1178"/>
      <c r="AZ125" s="1178"/>
      <c r="BA125" s="1178"/>
      <c r="BB125" s="1178"/>
      <c r="BC125" s="1178"/>
      <c r="BD125" s="1178"/>
      <c r="BE125" s="1178"/>
      <c r="BF125" s="1178"/>
      <c r="BG125" s="1178"/>
      <c r="BH125" s="1178"/>
      <c r="BI125" s="1178"/>
      <c r="BJ125" s="1178"/>
      <c r="BK125" s="1178"/>
      <c r="BL125" s="1178"/>
      <c r="BM125" s="1178"/>
      <c r="BN125" s="1178"/>
      <c r="BO125" s="1178"/>
      <c r="BP125" s="1178"/>
      <c r="BQ125" s="1178"/>
      <c r="BR125" s="1178"/>
      <c r="BS125" s="1178"/>
      <c r="BT125" s="1178"/>
      <c r="BU125" s="1178"/>
      <c r="BV125" s="1178"/>
      <c r="BW125" s="1178"/>
      <c r="BX125" s="1178"/>
      <c r="BY125" s="1178"/>
      <c r="BZ125" s="1178"/>
      <c r="CA125" s="1178"/>
    </row>
    <row r="126" spans="1:79" ht="33.75" customHeight="1" thickBot="1">
      <c r="B126" s="1361" t="s">
        <v>811</v>
      </c>
      <c r="C126" s="1362" t="s">
        <v>812</v>
      </c>
      <c r="D126" s="1363" t="s">
        <v>813</v>
      </c>
      <c r="E126" s="1364" t="s">
        <v>814</v>
      </c>
      <c r="F126" s="1348" t="s">
        <v>815</v>
      </c>
      <c r="G126" s="1341">
        <v>4</v>
      </c>
      <c r="H126" s="1297"/>
      <c r="I126" s="1178"/>
      <c r="J126" s="1178"/>
      <c r="K126" s="1178"/>
      <c r="L126" s="1178"/>
      <c r="M126" s="1178"/>
      <c r="N126" s="1271"/>
      <c r="O126" s="1178"/>
      <c r="P126" s="1178"/>
      <c r="Q126" s="1178"/>
      <c r="R126" s="1178"/>
      <c r="S126" s="1178"/>
      <c r="T126" s="1178"/>
      <c r="U126" s="1178"/>
      <c r="V126" s="1178"/>
      <c r="W126" s="1178"/>
      <c r="X126" s="1178"/>
      <c r="Y126" s="1178"/>
      <c r="Z126" s="1178"/>
      <c r="AA126" s="1178"/>
      <c r="AB126" s="1178"/>
      <c r="AC126" s="1178"/>
      <c r="AD126" s="1178"/>
      <c r="AE126" s="1178"/>
      <c r="AF126" s="1178"/>
      <c r="AG126" s="1178"/>
      <c r="AH126" s="1178"/>
      <c r="AI126" s="1178"/>
      <c r="AJ126" s="1178"/>
      <c r="AK126" s="1178"/>
      <c r="AL126" s="1178"/>
      <c r="AM126" s="1178"/>
      <c r="AN126" s="1178"/>
      <c r="AO126" s="1178"/>
      <c r="AP126" s="1178"/>
      <c r="AQ126" s="1178"/>
      <c r="AR126" s="1178"/>
      <c r="AS126" s="1178"/>
      <c r="AT126" s="1178"/>
      <c r="AU126" s="1178"/>
      <c r="AV126" s="1178"/>
      <c r="AW126" s="1178"/>
      <c r="AX126" s="1178"/>
      <c r="AY126" s="1178"/>
      <c r="AZ126" s="1178"/>
      <c r="BA126" s="1178"/>
      <c r="BB126" s="1178"/>
      <c r="BC126" s="1178"/>
      <c r="BD126" s="1178"/>
      <c r="BE126" s="1178"/>
      <c r="BF126" s="1178"/>
      <c r="BG126" s="1178"/>
      <c r="BH126" s="1178"/>
      <c r="BI126" s="1178"/>
      <c r="BJ126" s="1178"/>
      <c r="BK126" s="1178"/>
      <c r="BL126" s="1178"/>
      <c r="BM126" s="1178"/>
      <c r="BN126" s="1178"/>
      <c r="BO126" s="1178"/>
      <c r="BP126" s="1178"/>
      <c r="BQ126" s="1178"/>
      <c r="BR126" s="1178"/>
      <c r="BS126" s="1178"/>
      <c r="BT126" s="1178"/>
      <c r="BU126" s="1178"/>
      <c r="BV126" s="1178"/>
      <c r="BW126" s="1178"/>
      <c r="BX126" s="1178"/>
      <c r="BY126" s="1178"/>
      <c r="BZ126" s="1178"/>
      <c r="CA126" s="1178"/>
    </row>
    <row r="127" spans="1:79" ht="27.75" customHeight="1" thickTop="1" thickBot="1">
      <c r="B127" s="1365" t="s">
        <v>817</v>
      </c>
      <c r="C127" s="1366">
        <v>1</v>
      </c>
      <c r="D127" s="1367">
        <v>2</v>
      </c>
      <c r="E127" s="1368">
        <f>C127*D127</f>
        <v>2</v>
      </c>
      <c r="F127" s="1349"/>
      <c r="G127" s="1342"/>
      <c r="H127" s="1342"/>
      <c r="I127" s="1343"/>
      <c r="J127" s="1178"/>
      <c r="K127" s="1178"/>
      <c r="L127" s="1178"/>
      <c r="M127" s="1178"/>
      <c r="N127" s="1271"/>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8"/>
      <c r="AK127" s="1178"/>
      <c r="AL127" s="1178"/>
      <c r="AM127" s="1178"/>
      <c r="AN127" s="1178"/>
      <c r="AO127" s="1178"/>
      <c r="AP127" s="1178"/>
      <c r="AQ127" s="1178"/>
      <c r="AR127" s="1178"/>
      <c r="AS127" s="1178"/>
      <c r="AT127" s="1178"/>
      <c r="AU127" s="1178"/>
      <c r="AV127" s="1178"/>
      <c r="AW127" s="1178"/>
      <c r="AX127" s="1178"/>
      <c r="AY127" s="1178"/>
      <c r="AZ127" s="1178"/>
      <c r="BA127" s="1178"/>
      <c r="BB127" s="1178"/>
      <c r="BC127" s="1178"/>
      <c r="BD127" s="1178"/>
      <c r="BE127" s="1178"/>
      <c r="BF127" s="1178"/>
      <c r="BG127" s="1178"/>
      <c r="BH127" s="1178"/>
      <c r="BI127" s="1178"/>
      <c r="BJ127" s="1178"/>
      <c r="BK127" s="1178"/>
      <c r="BL127" s="1178"/>
      <c r="BM127" s="1178"/>
      <c r="BN127" s="1178"/>
      <c r="BO127" s="1178"/>
      <c r="BP127" s="1178"/>
      <c r="BQ127" s="1178"/>
      <c r="BR127" s="1178"/>
      <c r="BS127" s="1178"/>
      <c r="BT127" s="1178"/>
      <c r="BU127" s="1178"/>
      <c r="BV127" s="1178"/>
      <c r="BW127" s="1178"/>
      <c r="BX127" s="1178"/>
      <c r="BY127" s="1178"/>
      <c r="BZ127" s="1178"/>
      <c r="CA127" s="1178"/>
    </row>
    <row r="128" spans="1:79" ht="39" customHeight="1" thickBot="1">
      <c r="B128" s="1369" t="s">
        <v>865</v>
      </c>
      <c r="C128" s="1370">
        <v>2</v>
      </c>
      <c r="D128" s="1371">
        <v>2</v>
      </c>
      <c r="E128" s="1370">
        <f>C128*D128</f>
        <v>4</v>
      </c>
      <c r="F128" s="1349"/>
      <c r="G128" s="1344"/>
      <c r="H128" s="1344"/>
      <c r="I128" s="1345"/>
      <c r="J128" s="1178"/>
      <c r="K128" s="1178"/>
      <c r="L128" s="1178"/>
      <c r="M128" s="1178"/>
      <c r="N128" s="1271"/>
      <c r="O128" s="1178"/>
      <c r="P128" s="1178"/>
      <c r="Q128" s="1178"/>
      <c r="R128" s="1178"/>
      <c r="S128" s="1178"/>
      <c r="T128" s="1178"/>
      <c r="U128" s="1178"/>
      <c r="V128" s="1178"/>
      <c r="W128" s="1178"/>
      <c r="X128" s="1178"/>
      <c r="Y128" s="1178"/>
      <c r="Z128" s="1178"/>
      <c r="AA128" s="1178"/>
      <c r="AB128" s="1178"/>
      <c r="AC128" s="1178"/>
      <c r="AD128" s="1178"/>
      <c r="AE128" s="1178"/>
      <c r="AF128" s="1178"/>
      <c r="AG128" s="1178"/>
      <c r="AH128" s="1178"/>
      <c r="AI128" s="1178"/>
      <c r="AJ128" s="1178"/>
      <c r="AK128" s="1178"/>
      <c r="AL128" s="1178"/>
      <c r="AM128" s="1178"/>
      <c r="AN128" s="1178"/>
      <c r="AO128" s="1178"/>
      <c r="AP128" s="1178"/>
      <c r="AQ128" s="1178"/>
      <c r="AR128" s="1178"/>
      <c r="AS128" s="1178"/>
      <c r="AT128" s="1178"/>
      <c r="AU128" s="1178"/>
      <c r="AV128" s="1178"/>
      <c r="AW128" s="1178"/>
      <c r="AX128" s="1178"/>
      <c r="AY128" s="1178"/>
      <c r="AZ128" s="1178"/>
      <c r="BA128" s="1178"/>
      <c r="BB128" s="1178"/>
      <c r="BC128" s="1178"/>
      <c r="BD128" s="1178"/>
      <c r="BE128" s="1178"/>
      <c r="BF128" s="1178"/>
      <c r="BG128" s="1178"/>
      <c r="BH128" s="1178"/>
      <c r="BI128" s="1178"/>
      <c r="BJ128" s="1178"/>
      <c r="BK128" s="1178"/>
      <c r="BL128" s="1178"/>
      <c r="BM128" s="1178"/>
      <c r="BN128" s="1178"/>
      <c r="BO128" s="1178"/>
      <c r="BP128" s="1178"/>
      <c r="BQ128" s="1178"/>
      <c r="BR128" s="1178"/>
      <c r="BS128" s="1178"/>
      <c r="BT128" s="1178"/>
      <c r="BU128" s="1178"/>
      <c r="BV128" s="1178"/>
      <c r="BW128" s="1178"/>
      <c r="BX128" s="1178"/>
      <c r="BY128" s="1178"/>
      <c r="BZ128" s="1178"/>
      <c r="CA128" s="1178"/>
    </row>
    <row r="129" spans="1:79" ht="48.95" customHeight="1" thickBot="1">
      <c r="B129" s="1369" t="s">
        <v>866</v>
      </c>
      <c r="C129" s="1372">
        <v>3</v>
      </c>
      <c r="D129" s="1373">
        <v>2</v>
      </c>
      <c r="E129" s="1372">
        <f>C129*D129</f>
        <v>6</v>
      </c>
      <c r="F129" s="1350"/>
      <c r="G129" s="1346"/>
      <c r="H129" s="1346"/>
      <c r="I129" s="1347"/>
      <c r="J129" s="1178"/>
      <c r="K129" s="1178"/>
      <c r="L129" s="1178"/>
      <c r="M129" s="1178"/>
      <c r="N129" s="1271"/>
      <c r="O129" s="1178"/>
      <c r="P129" s="1178"/>
      <c r="Q129" s="1178"/>
      <c r="R129" s="1178"/>
      <c r="S129" s="1178"/>
      <c r="T129" s="1178"/>
      <c r="U129" s="1178"/>
      <c r="V129" s="1178"/>
      <c r="W129" s="1178"/>
      <c r="X129" s="1178"/>
      <c r="Y129" s="1178"/>
      <c r="Z129" s="1178"/>
      <c r="AA129" s="1178"/>
      <c r="AB129" s="1178"/>
      <c r="AC129" s="1178"/>
      <c r="AD129" s="1178"/>
      <c r="AE129" s="1178"/>
      <c r="AF129" s="1178"/>
      <c r="AG129" s="1178"/>
      <c r="AH129" s="1178"/>
      <c r="AI129" s="1178"/>
      <c r="AJ129" s="1178"/>
      <c r="AK129" s="1178"/>
      <c r="AL129" s="1178"/>
      <c r="AM129" s="1178"/>
      <c r="AN129" s="1178"/>
      <c r="AO129" s="1178"/>
      <c r="AP129" s="1178"/>
      <c r="AQ129" s="1178"/>
      <c r="AR129" s="1178"/>
      <c r="AS129" s="1178"/>
      <c r="AT129" s="1178"/>
      <c r="AU129" s="1178"/>
      <c r="AV129" s="1178"/>
      <c r="AW129" s="1178"/>
      <c r="AX129" s="1178"/>
      <c r="AY129" s="1178"/>
      <c r="AZ129" s="1178"/>
      <c r="BA129" s="1178"/>
      <c r="BB129" s="1178"/>
      <c r="BC129" s="1178"/>
      <c r="BD129" s="1178"/>
      <c r="BE129" s="1178"/>
      <c r="BF129" s="1178"/>
      <c r="BG129" s="1178"/>
      <c r="BH129" s="1178"/>
      <c r="BI129" s="1178"/>
      <c r="BJ129" s="1178"/>
      <c r="BK129" s="1178"/>
      <c r="BL129" s="1178"/>
      <c r="BM129" s="1178"/>
      <c r="BN129" s="1178"/>
      <c r="BO129" s="1178"/>
      <c r="BP129" s="1178"/>
      <c r="BQ129" s="1178"/>
      <c r="BR129" s="1178"/>
      <c r="BS129" s="1178"/>
      <c r="BT129" s="1178"/>
      <c r="BU129" s="1178"/>
      <c r="BV129" s="1178"/>
      <c r="BW129" s="1178"/>
      <c r="BX129" s="1178"/>
      <c r="BY129" s="1178"/>
      <c r="BZ129" s="1178"/>
      <c r="CA129" s="1178"/>
    </row>
    <row r="130" spans="1:79" ht="9" customHeight="1">
      <c r="B130" s="1339"/>
      <c r="C130" s="1359"/>
      <c r="D130" s="1359"/>
      <c r="E130" s="1359"/>
      <c r="F130" s="1360"/>
      <c r="G130" s="1297"/>
      <c r="H130" s="1297"/>
      <c r="I130" s="1178"/>
      <c r="J130" s="1178"/>
      <c r="K130" s="1178"/>
      <c r="L130" s="1178"/>
      <c r="M130" s="1178"/>
      <c r="N130" s="1271"/>
      <c r="O130" s="1178"/>
      <c r="P130" s="1178"/>
      <c r="Q130" s="1178"/>
      <c r="R130" s="1178"/>
      <c r="S130" s="1178"/>
      <c r="T130" s="1178"/>
      <c r="U130" s="1178"/>
      <c r="V130" s="1178"/>
      <c r="W130" s="1178"/>
      <c r="X130" s="1178"/>
      <c r="Y130" s="1178"/>
      <c r="Z130" s="1178"/>
      <c r="AA130" s="1178"/>
      <c r="AB130" s="1178"/>
      <c r="AC130" s="1178"/>
      <c r="AD130" s="1178"/>
      <c r="AE130" s="1178"/>
      <c r="AF130" s="1178"/>
      <c r="AG130" s="1178"/>
      <c r="AH130" s="1178"/>
      <c r="AI130" s="1178"/>
      <c r="AJ130" s="1178"/>
      <c r="AK130" s="1178"/>
      <c r="AL130" s="1178"/>
      <c r="AM130" s="1178"/>
      <c r="AN130" s="1178"/>
      <c r="AO130" s="1178"/>
      <c r="AP130" s="1178"/>
      <c r="AQ130" s="1178"/>
      <c r="AR130" s="1178"/>
      <c r="AS130" s="1178"/>
      <c r="AT130" s="1178"/>
      <c r="AU130" s="1178"/>
      <c r="AV130" s="1178"/>
      <c r="AW130" s="1178"/>
      <c r="AX130" s="1178"/>
      <c r="AY130" s="1178"/>
      <c r="AZ130" s="1178"/>
      <c r="BA130" s="1178"/>
      <c r="BB130" s="1178"/>
      <c r="BC130" s="1178"/>
      <c r="BD130" s="1178"/>
      <c r="BE130" s="1178"/>
      <c r="BF130" s="1178"/>
      <c r="BG130" s="1178"/>
      <c r="BH130" s="1178"/>
      <c r="BI130" s="1178"/>
      <c r="BJ130" s="1178"/>
      <c r="BK130" s="1178"/>
      <c r="BL130" s="1178"/>
      <c r="BM130" s="1178"/>
      <c r="BN130" s="1178"/>
      <c r="BO130" s="1178"/>
      <c r="BP130" s="1178"/>
      <c r="BQ130" s="1178"/>
      <c r="BR130" s="1178"/>
      <c r="BS130" s="1178"/>
      <c r="BT130" s="1178"/>
      <c r="BU130" s="1178"/>
      <c r="BV130" s="1178"/>
      <c r="BW130" s="1178"/>
      <c r="BX130" s="1178"/>
      <c r="BY130" s="1178"/>
      <c r="BZ130" s="1178"/>
      <c r="CA130" s="1178"/>
    </row>
    <row r="131" spans="1:79" ht="18" customHeight="1">
      <c r="A131" s="1253">
        <v>13</v>
      </c>
      <c r="B131" s="1293" t="s">
        <v>867</v>
      </c>
      <c r="C131" s="1294"/>
      <c r="D131" s="1294"/>
      <c r="E131" s="1294"/>
      <c r="F131" s="1360"/>
      <c r="G131" s="1297"/>
      <c r="H131" s="1297"/>
      <c r="I131" s="1178"/>
      <c r="J131" s="1178"/>
      <c r="K131" s="1178"/>
      <c r="L131" s="1178"/>
      <c r="M131" s="1178"/>
      <c r="N131" s="1271"/>
      <c r="O131" s="1178"/>
      <c r="P131" s="1178"/>
      <c r="Q131" s="1178"/>
      <c r="R131" s="1178"/>
      <c r="S131" s="1178"/>
      <c r="T131" s="1178"/>
      <c r="U131" s="1178"/>
      <c r="V131" s="1178"/>
      <c r="W131" s="1178"/>
      <c r="X131" s="1178"/>
      <c r="Y131" s="1178"/>
      <c r="Z131" s="1178"/>
      <c r="AA131" s="1178"/>
      <c r="AB131" s="1178"/>
      <c r="AC131" s="1178"/>
      <c r="AD131" s="1178"/>
      <c r="AE131" s="1178"/>
      <c r="AF131" s="1178"/>
      <c r="AG131" s="1178"/>
      <c r="AH131" s="1178"/>
      <c r="AI131" s="1178"/>
      <c r="AJ131" s="1178"/>
      <c r="AK131" s="1178"/>
      <c r="AL131" s="1178"/>
      <c r="AM131" s="1178"/>
      <c r="AN131" s="1178"/>
      <c r="AO131" s="1178"/>
      <c r="AP131" s="1178"/>
      <c r="AQ131" s="1178"/>
      <c r="AR131" s="1178"/>
      <c r="AS131" s="1178"/>
      <c r="AT131" s="1178"/>
      <c r="AU131" s="1178"/>
      <c r="AV131" s="1178"/>
      <c r="AW131" s="1178"/>
      <c r="AX131" s="1178"/>
      <c r="AY131" s="1178"/>
      <c r="AZ131" s="1178"/>
      <c r="BA131" s="1178"/>
      <c r="BB131" s="1178"/>
      <c r="BC131" s="1178"/>
      <c r="BD131" s="1178"/>
      <c r="BE131" s="1178"/>
      <c r="BF131" s="1178"/>
      <c r="BG131" s="1178"/>
      <c r="BH131" s="1178"/>
      <c r="BI131" s="1178"/>
      <c r="BJ131" s="1178"/>
      <c r="BK131" s="1178"/>
      <c r="BL131" s="1178"/>
      <c r="BM131" s="1178"/>
      <c r="BN131" s="1178"/>
      <c r="BO131" s="1178"/>
      <c r="BP131" s="1178"/>
      <c r="BQ131" s="1178"/>
      <c r="BR131" s="1178"/>
      <c r="BS131" s="1178"/>
      <c r="BT131" s="1178"/>
      <c r="BU131" s="1178"/>
      <c r="BV131" s="1178"/>
      <c r="BW131" s="1178"/>
      <c r="BX131" s="1178"/>
      <c r="BY131" s="1178"/>
      <c r="BZ131" s="1178"/>
      <c r="CA131" s="1178"/>
    </row>
    <row r="132" spans="1:79" ht="35.25" customHeight="1">
      <c r="B132" s="1298" t="s">
        <v>868</v>
      </c>
      <c r="C132" s="1299"/>
      <c r="D132" s="1299"/>
      <c r="E132" s="1300"/>
      <c r="F132" s="1360"/>
      <c r="G132" s="1297"/>
      <c r="H132" s="1297"/>
      <c r="I132" s="1178"/>
      <c r="J132" s="1178"/>
      <c r="K132" s="1178"/>
      <c r="L132" s="1178"/>
      <c r="M132" s="1178"/>
      <c r="N132" s="1271"/>
      <c r="O132" s="1178"/>
      <c r="P132" s="1178"/>
      <c r="Q132" s="1178"/>
      <c r="R132" s="1178"/>
      <c r="S132" s="1178"/>
      <c r="T132" s="1178"/>
      <c r="U132" s="1178"/>
      <c r="V132" s="1178"/>
      <c r="W132" s="1178"/>
      <c r="X132" s="1178"/>
      <c r="Y132" s="1178"/>
      <c r="Z132" s="1178"/>
      <c r="AA132" s="1178"/>
      <c r="AB132" s="1178"/>
      <c r="AC132" s="1178"/>
      <c r="AD132" s="1178"/>
      <c r="AE132" s="1178"/>
      <c r="AF132" s="1178"/>
      <c r="AG132" s="1178"/>
      <c r="AH132" s="1178"/>
      <c r="AI132" s="1178"/>
      <c r="AJ132" s="1178"/>
      <c r="AK132" s="1178"/>
      <c r="AL132" s="1178"/>
      <c r="AM132" s="1178"/>
      <c r="AN132" s="1178"/>
      <c r="AO132" s="1178"/>
      <c r="AP132" s="1178"/>
      <c r="AQ132" s="1178"/>
      <c r="AR132" s="1178"/>
      <c r="AS132" s="1178"/>
      <c r="AT132" s="1178"/>
      <c r="AU132" s="1178"/>
      <c r="AV132" s="1178"/>
      <c r="AW132" s="1178"/>
      <c r="AX132" s="1178"/>
      <c r="AY132" s="1178"/>
      <c r="AZ132" s="1178"/>
      <c r="BA132" s="1178"/>
      <c r="BB132" s="1178"/>
      <c r="BC132" s="1178"/>
      <c r="BD132" s="1178"/>
      <c r="BE132" s="1178"/>
      <c r="BF132" s="1178"/>
      <c r="BG132" s="1178"/>
      <c r="BH132" s="1178"/>
      <c r="BI132" s="1178"/>
      <c r="BJ132" s="1178"/>
      <c r="BK132" s="1178"/>
      <c r="BL132" s="1178"/>
      <c r="BM132" s="1178"/>
      <c r="BN132" s="1178"/>
      <c r="BO132" s="1178"/>
      <c r="BP132" s="1178"/>
      <c r="BQ132" s="1178"/>
      <c r="BR132" s="1178"/>
      <c r="BS132" s="1178"/>
      <c r="BT132" s="1178"/>
      <c r="BU132" s="1178"/>
      <c r="BV132" s="1178"/>
      <c r="BW132" s="1178"/>
      <c r="BX132" s="1178"/>
      <c r="BY132" s="1178"/>
      <c r="BZ132" s="1178"/>
      <c r="CA132" s="1178"/>
    </row>
    <row r="133" spans="1:79" ht="16.5" customHeight="1" thickBot="1">
      <c r="B133" s="1293" t="s">
        <v>810</v>
      </c>
      <c r="C133" s="1301"/>
      <c r="F133" s="1360"/>
      <c r="G133" s="1297"/>
      <c r="H133" s="1297"/>
      <c r="I133" s="1178"/>
      <c r="J133" s="1178"/>
      <c r="K133" s="1178"/>
      <c r="L133" s="1178"/>
      <c r="M133" s="1178"/>
      <c r="N133" s="1271"/>
      <c r="O133" s="1178"/>
      <c r="P133" s="1178"/>
      <c r="Q133" s="1178"/>
      <c r="R133" s="1178"/>
      <c r="S133" s="1178"/>
      <c r="T133" s="1178"/>
      <c r="U133" s="1178"/>
      <c r="V133" s="1178"/>
      <c r="W133" s="1178"/>
      <c r="X133" s="1178"/>
      <c r="Y133" s="1178"/>
      <c r="Z133" s="1178"/>
      <c r="AA133" s="1178"/>
      <c r="AB133" s="1178"/>
      <c r="AC133" s="1178"/>
      <c r="AD133" s="1178"/>
      <c r="AE133" s="1178"/>
      <c r="AF133" s="1178"/>
      <c r="AG133" s="1178"/>
      <c r="AH133" s="1178"/>
      <c r="AI133" s="1178"/>
      <c r="AJ133" s="1178"/>
      <c r="AK133" s="1178"/>
      <c r="AL133" s="1178"/>
      <c r="AM133" s="1178"/>
      <c r="AN133" s="1178"/>
      <c r="AO133" s="1178"/>
      <c r="AP133" s="1178"/>
      <c r="AQ133" s="1178"/>
      <c r="AR133" s="1178"/>
      <c r="AS133" s="1178"/>
      <c r="AT133" s="1178"/>
      <c r="AU133" s="1178"/>
      <c r="AV133" s="1178"/>
      <c r="AW133" s="1178"/>
      <c r="AX133" s="1178"/>
      <c r="AY133" s="1178"/>
      <c r="AZ133" s="1178"/>
      <c r="BA133" s="1178"/>
      <c r="BB133" s="1178"/>
      <c r="BC133" s="1178"/>
      <c r="BD133" s="1178"/>
      <c r="BE133" s="1178"/>
      <c r="BF133" s="1178"/>
      <c r="BG133" s="1178"/>
      <c r="BH133" s="1178"/>
      <c r="BI133" s="1178"/>
      <c r="BJ133" s="1178"/>
      <c r="BK133" s="1178"/>
      <c r="BL133" s="1178"/>
      <c r="BM133" s="1178"/>
      <c r="BN133" s="1178"/>
      <c r="BO133" s="1178"/>
      <c r="BP133" s="1178"/>
      <c r="BQ133" s="1178"/>
      <c r="BR133" s="1178"/>
      <c r="BS133" s="1178"/>
      <c r="BT133" s="1178"/>
      <c r="BU133" s="1178"/>
      <c r="BV133" s="1178"/>
      <c r="BW133" s="1178"/>
      <c r="BX133" s="1178"/>
      <c r="BY133" s="1178"/>
      <c r="BZ133" s="1178"/>
      <c r="CA133" s="1178"/>
    </row>
    <row r="134" spans="1:79" ht="33.75" customHeight="1" thickBot="1">
      <c r="B134" s="1361" t="s">
        <v>811</v>
      </c>
      <c r="C134" s="1362" t="s">
        <v>812</v>
      </c>
      <c r="D134" s="1363" t="s">
        <v>813</v>
      </c>
      <c r="E134" s="1364" t="s">
        <v>814</v>
      </c>
      <c r="F134" s="1348" t="s">
        <v>815</v>
      </c>
      <c r="G134" s="1341">
        <v>2</v>
      </c>
      <c r="H134" s="1297"/>
      <c r="I134" s="1178"/>
      <c r="J134" s="1178"/>
      <c r="K134" s="1178"/>
      <c r="L134" s="1178"/>
      <c r="M134" s="1178"/>
      <c r="N134" s="1271"/>
      <c r="O134" s="1178"/>
      <c r="P134" s="1178"/>
      <c r="Q134" s="1178"/>
      <c r="R134" s="1178"/>
      <c r="S134" s="1178"/>
      <c r="T134" s="1178"/>
      <c r="U134" s="1178"/>
      <c r="V134" s="1178"/>
      <c r="W134" s="1178"/>
      <c r="X134" s="1178"/>
      <c r="Y134" s="1178"/>
      <c r="Z134" s="1178"/>
      <c r="AA134" s="1178"/>
      <c r="AB134" s="1178"/>
      <c r="AC134" s="1178"/>
      <c r="AD134" s="1178"/>
      <c r="AE134" s="1178"/>
      <c r="AF134" s="1178"/>
      <c r="AG134" s="1178"/>
      <c r="AH134" s="1178"/>
      <c r="AI134" s="1178"/>
      <c r="AJ134" s="1178"/>
      <c r="AK134" s="1178"/>
      <c r="AL134" s="1178"/>
      <c r="AM134" s="1178"/>
      <c r="AN134" s="1178"/>
      <c r="AO134" s="1178"/>
      <c r="AP134" s="1178"/>
      <c r="AQ134" s="1178"/>
      <c r="AR134" s="1178"/>
      <c r="AS134" s="1178"/>
      <c r="AT134" s="1178"/>
      <c r="AU134" s="1178"/>
      <c r="AV134" s="1178"/>
      <c r="AW134" s="1178"/>
      <c r="AX134" s="1178"/>
      <c r="AY134" s="1178"/>
      <c r="AZ134" s="1178"/>
      <c r="BA134" s="1178"/>
      <c r="BB134" s="1178"/>
      <c r="BC134" s="1178"/>
      <c r="BD134" s="1178"/>
      <c r="BE134" s="1178"/>
      <c r="BF134" s="1178"/>
      <c r="BG134" s="1178"/>
      <c r="BH134" s="1178"/>
      <c r="BI134" s="1178"/>
      <c r="BJ134" s="1178"/>
      <c r="BK134" s="1178"/>
      <c r="BL134" s="1178"/>
      <c r="BM134" s="1178"/>
      <c r="BN134" s="1178"/>
      <c r="BO134" s="1178"/>
      <c r="BP134" s="1178"/>
      <c r="BQ134" s="1178"/>
      <c r="BR134" s="1178"/>
      <c r="BS134" s="1178"/>
      <c r="BT134" s="1178"/>
      <c r="BU134" s="1178"/>
      <c r="BV134" s="1178"/>
      <c r="BW134" s="1178"/>
      <c r="BX134" s="1178"/>
      <c r="BY134" s="1178"/>
      <c r="BZ134" s="1178"/>
      <c r="CA134" s="1178"/>
    </row>
    <row r="135" spans="1:79" ht="50.1" customHeight="1" thickTop="1" thickBot="1">
      <c r="B135" s="1365" t="s">
        <v>869</v>
      </c>
      <c r="C135" s="1366">
        <v>0</v>
      </c>
      <c r="D135" s="1367">
        <v>2</v>
      </c>
      <c r="E135" s="1368">
        <v>0</v>
      </c>
      <c r="F135" s="1349"/>
      <c r="G135" s="1342"/>
      <c r="H135" s="1342"/>
      <c r="I135" s="1343"/>
      <c r="J135" s="1178"/>
      <c r="K135" s="1178"/>
      <c r="L135" s="1178"/>
      <c r="M135" s="1178"/>
      <c r="N135" s="1271"/>
      <c r="O135" s="1178"/>
      <c r="P135" s="1178"/>
      <c r="Q135" s="1178"/>
      <c r="R135" s="1178"/>
      <c r="S135" s="1178"/>
      <c r="T135" s="1178"/>
      <c r="U135" s="1178"/>
      <c r="V135" s="1178"/>
      <c r="W135" s="1178"/>
      <c r="X135" s="1178"/>
      <c r="Y135" s="1178"/>
      <c r="Z135" s="1178"/>
      <c r="AA135" s="1178"/>
      <c r="AB135" s="1178"/>
      <c r="AC135" s="1178"/>
      <c r="AD135" s="1178"/>
      <c r="AE135" s="1178"/>
      <c r="AF135" s="1178"/>
      <c r="AG135" s="1178"/>
      <c r="AH135" s="1178"/>
      <c r="AI135" s="1178"/>
      <c r="AJ135" s="1178"/>
      <c r="AK135" s="1178"/>
      <c r="AL135" s="1178"/>
      <c r="AM135" s="1178"/>
      <c r="AN135" s="1178"/>
      <c r="AO135" s="1178"/>
      <c r="AP135" s="1178"/>
      <c r="AQ135" s="1178"/>
      <c r="AR135" s="1178"/>
      <c r="AS135" s="1178"/>
      <c r="AT135" s="1178"/>
      <c r="AU135" s="1178"/>
      <c r="AV135" s="1178"/>
      <c r="AW135" s="1178"/>
      <c r="AX135" s="1178"/>
      <c r="AY135" s="1178"/>
      <c r="AZ135" s="1178"/>
      <c r="BA135" s="1178"/>
      <c r="BB135" s="1178"/>
      <c r="BC135" s="1178"/>
      <c r="BD135" s="1178"/>
      <c r="BE135" s="1178"/>
      <c r="BF135" s="1178"/>
      <c r="BG135" s="1178"/>
      <c r="BH135" s="1178"/>
      <c r="BI135" s="1178"/>
      <c r="BJ135" s="1178"/>
      <c r="BK135" s="1178"/>
      <c r="BL135" s="1178"/>
      <c r="BM135" s="1178"/>
      <c r="BN135" s="1178"/>
      <c r="BO135" s="1178"/>
      <c r="BP135" s="1178"/>
      <c r="BQ135" s="1178"/>
      <c r="BR135" s="1178"/>
      <c r="BS135" s="1178"/>
      <c r="BT135" s="1178"/>
      <c r="BU135" s="1178"/>
      <c r="BV135" s="1178"/>
      <c r="BW135" s="1178"/>
      <c r="BX135" s="1178"/>
      <c r="BY135" s="1178"/>
      <c r="BZ135" s="1178"/>
      <c r="CA135" s="1178"/>
    </row>
    <row r="136" spans="1:79" ht="39.950000000000003" customHeight="1" thickBot="1">
      <c r="B136" s="1369" t="s">
        <v>870</v>
      </c>
      <c r="C136" s="1370">
        <v>1</v>
      </c>
      <c r="D136" s="1371">
        <v>2</v>
      </c>
      <c r="E136" s="1370">
        <v>2</v>
      </c>
      <c r="F136" s="1349"/>
      <c r="G136" s="1344"/>
      <c r="H136" s="1344"/>
      <c r="I136" s="1345"/>
      <c r="J136" s="1178"/>
      <c r="K136" s="1178"/>
      <c r="L136" s="1178"/>
      <c r="M136" s="1178"/>
      <c r="N136" s="1271"/>
      <c r="O136" s="1178"/>
      <c r="P136" s="1178"/>
      <c r="Q136" s="1178"/>
      <c r="R136" s="1178"/>
      <c r="S136" s="1178"/>
      <c r="T136" s="1178"/>
      <c r="U136" s="1178"/>
      <c r="V136" s="1178"/>
      <c r="W136" s="1178"/>
      <c r="X136" s="1178"/>
      <c r="Y136" s="1178"/>
      <c r="Z136" s="1178"/>
      <c r="AA136" s="1178"/>
      <c r="AB136" s="1178"/>
      <c r="AC136" s="1178"/>
      <c r="AD136" s="1178"/>
      <c r="AE136" s="1178"/>
      <c r="AF136" s="1178"/>
      <c r="AG136" s="1178"/>
      <c r="AH136" s="1178"/>
      <c r="AI136" s="1178"/>
      <c r="AJ136" s="1178"/>
      <c r="AK136" s="1178"/>
      <c r="AL136" s="1178"/>
      <c r="AM136" s="1178"/>
      <c r="AN136" s="1178"/>
      <c r="AO136" s="1178"/>
      <c r="AP136" s="1178"/>
      <c r="AQ136" s="1178"/>
      <c r="AR136" s="1178"/>
      <c r="AS136" s="1178"/>
      <c r="AT136" s="1178"/>
      <c r="AU136" s="1178"/>
      <c r="AV136" s="1178"/>
      <c r="AW136" s="1178"/>
      <c r="AX136" s="1178"/>
      <c r="AY136" s="1178"/>
      <c r="AZ136" s="1178"/>
      <c r="BA136" s="1178"/>
      <c r="BB136" s="1178"/>
      <c r="BC136" s="1178"/>
      <c r="BD136" s="1178"/>
      <c r="BE136" s="1178"/>
      <c r="BF136" s="1178"/>
      <c r="BG136" s="1178"/>
      <c r="BH136" s="1178"/>
      <c r="BI136" s="1178"/>
      <c r="BJ136" s="1178"/>
      <c r="BK136" s="1178"/>
      <c r="BL136" s="1178"/>
      <c r="BM136" s="1178"/>
      <c r="BN136" s="1178"/>
      <c r="BO136" s="1178"/>
      <c r="BP136" s="1178"/>
      <c r="BQ136" s="1178"/>
      <c r="BR136" s="1178"/>
      <c r="BS136" s="1178"/>
      <c r="BT136" s="1178"/>
      <c r="BU136" s="1178"/>
      <c r="BV136" s="1178"/>
      <c r="BW136" s="1178"/>
      <c r="BX136" s="1178"/>
      <c r="BY136" s="1178"/>
      <c r="BZ136" s="1178"/>
      <c r="CA136" s="1178"/>
    </row>
    <row r="137" spans="1:79" ht="44.45" customHeight="1" thickBot="1">
      <c r="B137" s="1369" t="s">
        <v>871</v>
      </c>
      <c r="C137" s="1372">
        <v>2</v>
      </c>
      <c r="D137" s="1373">
        <v>2</v>
      </c>
      <c r="E137" s="1372">
        <v>4</v>
      </c>
      <c r="F137" s="1350"/>
      <c r="G137" s="1346"/>
      <c r="H137" s="1346"/>
      <c r="I137" s="1347"/>
      <c r="J137" s="1178"/>
      <c r="K137" s="1178"/>
      <c r="L137" s="1178"/>
      <c r="M137" s="1178"/>
      <c r="N137" s="1271"/>
      <c r="O137" s="1178"/>
      <c r="P137" s="1178"/>
      <c r="Q137" s="1178"/>
      <c r="R137" s="1178"/>
      <c r="S137" s="1178"/>
      <c r="T137" s="1178"/>
      <c r="U137" s="1178"/>
      <c r="V137" s="1178"/>
      <c r="W137" s="1178"/>
      <c r="X137" s="1178"/>
      <c r="Y137" s="1178"/>
      <c r="Z137" s="1178"/>
      <c r="AA137" s="1178"/>
      <c r="AB137" s="1178"/>
      <c r="AC137" s="1178"/>
      <c r="AD137" s="1178"/>
      <c r="AE137" s="1178"/>
      <c r="AF137" s="1178"/>
      <c r="AG137" s="1178"/>
      <c r="AH137" s="1178"/>
      <c r="AI137" s="1178"/>
      <c r="AJ137" s="1178"/>
      <c r="AK137" s="1178"/>
      <c r="AL137" s="1178"/>
      <c r="AM137" s="1178"/>
      <c r="AN137" s="1178"/>
      <c r="AO137" s="1178"/>
      <c r="AP137" s="1178"/>
      <c r="AQ137" s="1178"/>
      <c r="AR137" s="1178"/>
      <c r="AS137" s="1178"/>
      <c r="AT137" s="1178"/>
      <c r="AU137" s="1178"/>
      <c r="AV137" s="1178"/>
      <c r="AW137" s="1178"/>
      <c r="AX137" s="1178"/>
      <c r="AY137" s="1178"/>
      <c r="AZ137" s="1178"/>
      <c r="BA137" s="1178"/>
      <c r="BB137" s="1178"/>
      <c r="BC137" s="1178"/>
      <c r="BD137" s="1178"/>
      <c r="BE137" s="1178"/>
      <c r="BF137" s="1178"/>
      <c r="BG137" s="1178"/>
      <c r="BH137" s="1178"/>
      <c r="BI137" s="1178"/>
      <c r="BJ137" s="1178"/>
      <c r="BK137" s="1178"/>
      <c r="BL137" s="1178"/>
      <c r="BM137" s="1178"/>
      <c r="BN137" s="1178"/>
      <c r="BO137" s="1178"/>
      <c r="BP137" s="1178"/>
      <c r="BQ137" s="1178"/>
      <c r="BR137" s="1178"/>
      <c r="BS137" s="1178"/>
      <c r="BT137" s="1178"/>
      <c r="BU137" s="1178"/>
      <c r="BV137" s="1178"/>
      <c r="BW137" s="1178"/>
      <c r="BX137" s="1178"/>
      <c r="BY137" s="1178"/>
      <c r="BZ137" s="1178"/>
      <c r="CA137" s="1178"/>
    </row>
    <row r="138" spans="1:79" ht="9" customHeight="1">
      <c r="B138" s="1339"/>
      <c r="C138" s="1359"/>
      <c r="D138" s="1359"/>
      <c r="E138" s="1359"/>
      <c r="F138" s="1360"/>
      <c r="G138" s="1297"/>
      <c r="H138" s="1297"/>
      <c r="I138" s="1178"/>
      <c r="J138" s="1178"/>
      <c r="K138" s="1178"/>
      <c r="L138" s="1178"/>
      <c r="M138" s="1178"/>
      <c r="N138" s="1271"/>
      <c r="O138" s="1178"/>
      <c r="P138" s="1178"/>
      <c r="Q138" s="1178"/>
      <c r="R138" s="1178"/>
      <c r="S138" s="1178"/>
      <c r="T138" s="1178"/>
      <c r="U138" s="1178"/>
      <c r="V138" s="1178"/>
      <c r="W138" s="1178"/>
      <c r="X138" s="1178"/>
      <c r="Y138" s="1178"/>
      <c r="Z138" s="1178"/>
      <c r="AA138" s="1178"/>
      <c r="AB138" s="1178"/>
      <c r="AC138" s="1178"/>
      <c r="AD138" s="1178"/>
      <c r="AE138" s="1178"/>
      <c r="AF138" s="1178"/>
      <c r="AG138" s="1178"/>
      <c r="AH138" s="1178"/>
      <c r="AI138" s="1178"/>
      <c r="AJ138" s="1178"/>
      <c r="AK138" s="1178"/>
      <c r="AL138" s="1178"/>
      <c r="AM138" s="1178"/>
      <c r="AN138" s="1178"/>
      <c r="AO138" s="1178"/>
      <c r="AP138" s="1178"/>
      <c r="AQ138" s="1178"/>
      <c r="AR138" s="1178"/>
      <c r="AS138" s="1178"/>
      <c r="AT138" s="1178"/>
      <c r="AU138" s="1178"/>
      <c r="AV138" s="1178"/>
      <c r="AW138" s="1178"/>
      <c r="AX138" s="1178"/>
      <c r="AY138" s="1178"/>
      <c r="AZ138" s="1178"/>
      <c r="BA138" s="1178"/>
      <c r="BB138" s="1178"/>
      <c r="BC138" s="1178"/>
      <c r="BD138" s="1178"/>
      <c r="BE138" s="1178"/>
      <c r="BF138" s="1178"/>
      <c r="BG138" s="1178"/>
      <c r="BH138" s="1178"/>
      <c r="BI138" s="1178"/>
      <c r="BJ138" s="1178"/>
      <c r="BK138" s="1178"/>
      <c r="BL138" s="1178"/>
      <c r="BM138" s="1178"/>
      <c r="BN138" s="1178"/>
      <c r="BO138" s="1178"/>
      <c r="BP138" s="1178"/>
      <c r="BQ138" s="1178"/>
      <c r="BR138" s="1178"/>
      <c r="BS138" s="1178"/>
      <c r="BT138" s="1178"/>
      <c r="BU138" s="1178"/>
      <c r="BV138" s="1178"/>
      <c r="BW138" s="1178"/>
      <c r="BX138" s="1178"/>
      <c r="BY138" s="1178"/>
      <c r="BZ138" s="1178"/>
      <c r="CA138" s="1178"/>
    </row>
    <row r="139" spans="1:79" ht="11.1" customHeight="1">
      <c r="F139" s="1360"/>
      <c r="I139" s="1178"/>
      <c r="J139" s="1178"/>
      <c r="K139" s="1178"/>
      <c r="L139" s="1178"/>
      <c r="M139" s="1178"/>
      <c r="N139" s="1271"/>
      <c r="O139" s="1178"/>
      <c r="P139" s="1178"/>
      <c r="Q139" s="1178"/>
      <c r="R139" s="1178"/>
      <c r="S139" s="1178"/>
      <c r="T139" s="1178"/>
      <c r="U139" s="1178"/>
      <c r="V139" s="1178"/>
      <c r="W139" s="1178"/>
      <c r="X139" s="1178"/>
      <c r="Y139" s="1178"/>
      <c r="Z139" s="1178"/>
      <c r="AA139" s="1178"/>
      <c r="AB139" s="1178"/>
      <c r="AC139" s="1178"/>
      <c r="AD139" s="1178"/>
      <c r="AE139" s="1178"/>
      <c r="AF139" s="1178"/>
      <c r="AG139" s="1178"/>
      <c r="AH139" s="1178"/>
      <c r="AI139" s="1178"/>
      <c r="AJ139" s="1178"/>
      <c r="AK139" s="1178"/>
      <c r="AL139" s="1178"/>
      <c r="AM139" s="1178"/>
      <c r="AN139" s="1178"/>
      <c r="AO139" s="1178"/>
      <c r="AP139" s="1178"/>
      <c r="AQ139" s="1178"/>
      <c r="AR139" s="1178"/>
      <c r="AS139" s="1178"/>
      <c r="AT139" s="1178"/>
      <c r="AU139" s="1178"/>
      <c r="AV139" s="1178"/>
      <c r="AW139" s="1178"/>
      <c r="AX139" s="1178"/>
      <c r="AY139" s="1178"/>
      <c r="AZ139" s="1178"/>
      <c r="BA139" s="1178"/>
      <c r="BB139" s="1178"/>
      <c r="BC139" s="1178"/>
      <c r="BD139" s="1178"/>
      <c r="BE139" s="1178"/>
      <c r="BF139" s="1178"/>
      <c r="BG139" s="1178"/>
      <c r="BH139" s="1178"/>
      <c r="BI139" s="1178"/>
      <c r="BJ139" s="1178"/>
      <c r="BK139" s="1178"/>
      <c r="BL139" s="1178"/>
      <c r="BM139" s="1178"/>
      <c r="BN139" s="1178"/>
      <c r="BO139" s="1178"/>
      <c r="BP139" s="1178"/>
      <c r="BQ139" s="1178"/>
      <c r="BR139" s="1178"/>
      <c r="BS139" s="1178"/>
      <c r="BT139" s="1178"/>
      <c r="BU139" s="1178"/>
      <c r="BV139" s="1178"/>
      <c r="BW139" s="1178"/>
      <c r="BX139" s="1178"/>
      <c r="BY139" s="1178"/>
      <c r="BZ139" s="1178"/>
      <c r="CA139" s="1178"/>
    </row>
    <row r="140" spans="1:79" ht="12" customHeight="1" thickBot="1">
      <c r="F140" s="1360"/>
      <c r="I140" s="1131"/>
      <c r="J140" s="1178"/>
      <c r="K140" s="1178"/>
      <c r="L140" s="1178"/>
      <c r="M140" s="1178"/>
      <c r="N140" s="1271"/>
      <c r="O140" s="1178"/>
      <c r="P140" s="1178"/>
      <c r="Q140" s="1178"/>
      <c r="R140" s="1178"/>
      <c r="S140" s="1178"/>
      <c r="T140" s="1178"/>
      <c r="U140" s="1178"/>
      <c r="V140" s="1178"/>
      <c r="W140" s="1178"/>
      <c r="X140" s="1178"/>
      <c r="Y140" s="1178"/>
      <c r="Z140" s="1178"/>
      <c r="AA140" s="1178"/>
      <c r="AB140" s="1178"/>
      <c r="AC140" s="1178"/>
      <c r="AD140" s="1178"/>
      <c r="AE140" s="1178"/>
      <c r="AF140" s="1178"/>
      <c r="AG140" s="1178"/>
      <c r="AH140" s="1178"/>
      <c r="AI140" s="1178"/>
      <c r="AJ140" s="1178"/>
      <c r="AK140" s="1178"/>
      <c r="AL140" s="1178"/>
      <c r="AM140" s="1178"/>
      <c r="AN140" s="1178"/>
      <c r="AO140" s="1178"/>
      <c r="AP140" s="1178"/>
      <c r="AQ140" s="1178"/>
      <c r="AR140" s="1178"/>
      <c r="AS140" s="1178"/>
      <c r="AT140" s="1178"/>
      <c r="AU140" s="1178"/>
      <c r="AV140" s="1178"/>
      <c r="AW140" s="1178"/>
      <c r="AX140" s="1178"/>
      <c r="AY140" s="1178"/>
      <c r="AZ140" s="1178"/>
      <c r="BA140" s="1178"/>
      <c r="BB140" s="1178"/>
      <c r="BC140" s="1178"/>
      <c r="BD140" s="1178"/>
      <c r="BE140" s="1178"/>
      <c r="BF140" s="1178"/>
      <c r="BG140" s="1178"/>
      <c r="BH140" s="1178"/>
      <c r="BI140" s="1178"/>
      <c r="BJ140" s="1178"/>
      <c r="BK140" s="1178"/>
      <c r="BL140" s="1178"/>
      <c r="BM140" s="1178"/>
      <c r="BN140" s="1178"/>
      <c r="BO140" s="1178"/>
      <c r="BP140" s="1178"/>
      <c r="BQ140" s="1178"/>
      <c r="BR140" s="1178"/>
      <c r="BS140" s="1178"/>
      <c r="BT140" s="1178"/>
      <c r="BU140" s="1178"/>
      <c r="BV140" s="1178"/>
      <c r="BW140" s="1178"/>
      <c r="BX140" s="1178"/>
      <c r="BY140" s="1178"/>
      <c r="BZ140" s="1178"/>
      <c r="CA140" s="1178"/>
    </row>
    <row r="141" spans="1:79" s="1285" customFormat="1" ht="23.25" customHeight="1" thickBot="1">
      <c r="A141" s="1278"/>
      <c r="B141" s="1279"/>
      <c r="C141" s="1280"/>
      <c r="D141" s="1280"/>
      <c r="E141" s="1281"/>
      <c r="F141" s="1282" t="s">
        <v>804</v>
      </c>
      <c r="G141" s="1283"/>
      <c r="H141" s="1282" t="s">
        <v>805</v>
      </c>
      <c r="I141" s="1284"/>
      <c r="J141" s="1178"/>
      <c r="K141" s="1178"/>
      <c r="L141" s="1178"/>
      <c r="M141" s="1178"/>
      <c r="N141" s="1271"/>
      <c r="O141" s="1178"/>
      <c r="P141" s="1178"/>
      <c r="Q141" s="1178"/>
      <c r="R141" s="1178"/>
      <c r="S141" s="1178"/>
      <c r="T141" s="1178"/>
      <c r="U141" s="1178"/>
      <c r="V141" s="1178"/>
      <c r="W141" s="1178"/>
      <c r="X141" s="1178"/>
      <c r="Y141" s="1178"/>
      <c r="Z141" s="1178"/>
      <c r="AA141" s="1178"/>
      <c r="AB141" s="1178"/>
      <c r="AC141" s="1178"/>
      <c r="AD141" s="1178"/>
      <c r="AE141" s="1178"/>
      <c r="AF141" s="1178"/>
      <c r="AG141" s="1178"/>
      <c r="AH141" s="1178"/>
      <c r="AI141" s="1178"/>
      <c r="AJ141" s="1178"/>
      <c r="AK141" s="1178"/>
      <c r="AL141" s="1178"/>
      <c r="AM141" s="1178"/>
      <c r="AN141" s="1178"/>
      <c r="AO141" s="1178"/>
      <c r="AP141" s="1178"/>
      <c r="AQ141" s="1178"/>
      <c r="AR141" s="1178"/>
      <c r="AS141" s="1178"/>
      <c r="AT141" s="1178"/>
      <c r="AU141" s="1178"/>
      <c r="AV141" s="1178"/>
      <c r="AW141" s="1178"/>
      <c r="AX141" s="1178"/>
      <c r="AY141" s="1178"/>
      <c r="AZ141" s="1178"/>
      <c r="BA141" s="1178"/>
      <c r="BB141" s="1178"/>
      <c r="BC141" s="1178"/>
      <c r="BD141" s="1178"/>
      <c r="BE141" s="1178"/>
      <c r="BF141" s="1178"/>
      <c r="BG141" s="1178"/>
      <c r="BH141" s="1178"/>
      <c r="BI141" s="1178"/>
      <c r="BJ141" s="1178"/>
      <c r="BK141" s="1178"/>
      <c r="BL141" s="1178"/>
      <c r="BM141" s="1178"/>
      <c r="BN141" s="1178"/>
      <c r="BO141" s="1178"/>
      <c r="BP141" s="1178"/>
      <c r="BQ141" s="1178"/>
      <c r="BR141" s="1178"/>
      <c r="BS141" s="1178"/>
      <c r="BT141" s="1178"/>
      <c r="BU141" s="1178"/>
      <c r="BV141" s="1178"/>
      <c r="BW141" s="1178"/>
      <c r="BX141" s="1178"/>
      <c r="BY141" s="1178"/>
      <c r="BZ141" s="1178"/>
      <c r="CA141" s="1178"/>
    </row>
    <row r="142" spans="1:79" ht="39.950000000000003" customHeight="1" thickBot="1">
      <c r="B142" s="1286" t="s">
        <v>872</v>
      </c>
      <c r="C142" s="1287" t="s">
        <v>873</v>
      </c>
      <c r="D142" s="1287"/>
      <c r="E142" s="1288"/>
      <c r="F142" s="1289">
        <v>6</v>
      </c>
      <c r="G142" s="1290"/>
      <c r="H142" s="1291">
        <v>18</v>
      </c>
      <c r="I142" s="1292">
        <f>SUM(G147,G155,G163)</f>
        <v>14</v>
      </c>
      <c r="J142" s="1178"/>
      <c r="K142" s="1178"/>
      <c r="L142" s="1178"/>
      <c r="M142" s="1178"/>
      <c r="N142" s="1271"/>
      <c r="O142" s="1178"/>
      <c r="P142" s="1178"/>
      <c r="Q142" s="1178"/>
      <c r="R142" s="1178"/>
      <c r="S142" s="1178"/>
      <c r="T142" s="1178"/>
      <c r="U142" s="1178"/>
      <c r="V142" s="1178"/>
      <c r="W142" s="1178"/>
      <c r="X142" s="1178"/>
      <c r="Y142" s="1178"/>
      <c r="Z142" s="1178"/>
      <c r="AA142" s="1178"/>
      <c r="AB142" s="1178"/>
      <c r="AC142" s="1178"/>
      <c r="AD142" s="1178"/>
      <c r="AE142" s="1178"/>
      <c r="AF142" s="1178"/>
      <c r="AG142" s="1178"/>
      <c r="AH142" s="1178"/>
      <c r="AI142" s="1178"/>
      <c r="AJ142" s="1178"/>
      <c r="AK142" s="1178"/>
      <c r="AL142" s="1178"/>
      <c r="AM142" s="1178"/>
      <c r="AN142" s="1178"/>
      <c r="AO142" s="1178"/>
      <c r="AP142" s="1178"/>
      <c r="AQ142" s="1178"/>
      <c r="AR142" s="1178"/>
      <c r="AS142" s="1178"/>
      <c r="AT142" s="1178"/>
      <c r="AU142" s="1178"/>
      <c r="AV142" s="1178"/>
      <c r="AW142" s="1178"/>
      <c r="AX142" s="1178"/>
      <c r="AY142" s="1178"/>
      <c r="AZ142" s="1178"/>
      <c r="BA142" s="1178"/>
      <c r="BB142" s="1178"/>
      <c r="BC142" s="1178"/>
      <c r="BD142" s="1178"/>
      <c r="BE142" s="1178"/>
      <c r="BF142" s="1178"/>
      <c r="BG142" s="1178"/>
      <c r="BH142" s="1178"/>
      <c r="BI142" s="1178"/>
      <c r="BJ142" s="1178"/>
      <c r="BK142" s="1178"/>
      <c r="BL142" s="1178"/>
      <c r="BM142" s="1178"/>
      <c r="BN142" s="1178"/>
      <c r="BO142" s="1178"/>
      <c r="BP142" s="1178"/>
      <c r="BQ142" s="1178"/>
      <c r="BR142" s="1178"/>
      <c r="BS142" s="1178"/>
      <c r="BT142" s="1178"/>
      <c r="BU142" s="1178"/>
      <c r="BV142" s="1178"/>
      <c r="BW142" s="1178"/>
      <c r="BX142" s="1178"/>
      <c r="BY142" s="1178"/>
      <c r="BZ142" s="1178"/>
      <c r="CA142" s="1178"/>
    </row>
    <row r="143" spans="1:79" ht="6.75" customHeight="1">
      <c r="B143" s="1293"/>
      <c r="C143" s="1294"/>
      <c r="D143" s="1294"/>
      <c r="E143" s="1294"/>
      <c r="F143" s="1360"/>
      <c r="G143" s="1296"/>
      <c r="H143" s="1296"/>
      <c r="I143" s="1178"/>
      <c r="J143" s="1178"/>
      <c r="K143" s="1178"/>
      <c r="L143" s="1178"/>
      <c r="M143" s="1178"/>
      <c r="N143" s="1271"/>
      <c r="O143" s="1178"/>
      <c r="P143" s="1178"/>
      <c r="Q143" s="1178"/>
      <c r="R143" s="1178"/>
      <c r="S143" s="1178"/>
      <c r="T143" s="1178"/>
      <c r="U143" s="1178"/>
      <c r="V143" s="1178"/>
      <c r="W143" s="1178"/>
      <c r="X143" s="1178"/>
      <c r="Y143" s="1178"/>
      <c r="Z143" s="1178"/>
      <c r="AA143" s="1178"/>
      <c r="AB143" s="1178"/>
      <c r="AC143" s="1178"/>
      <c r="AD143" s="1178"/>
      <c r="AE143" s="1178"/>
      <c r="AF143" s="1178"/>
      <c r="AG143" s="1178"/>
      <c r="AH143" s="1178"/>
      <c r="AI143" s="1178"/>
      <c r="AJ143" s="1178"/>
      <c r="AK143" s="1178"/>
      <c r="AL143" s="1178"/>
      <c r="AM143" s="1178"/>
      <c r="AN143" s="1178"/>
      <c r="AO143" s="1178"/>
      <c r="AP143" s="1178"/>
      <c r="AQ143" s="1178"/>
      <c r="AR143" s="1178"/>
      <c r="AS143" s="1178"/>
      <c r="AT143" s="1178"/>
      <c r="AU143" s="1178"/>
      <c r="AV143" s="1178"/>
      <c r="AW143" s="1178"/>
      <c r="AX143" s="1178"/>
      <c r="AY143" s="1178"/>
      <c r="AZ143" s="1178"/>
      <c r="BA143" s="1178"/>
      <c r="BB143" s="1178"/>
      <c r="BC143" s="1178"/>
      <c r="BD143" s="1178"/>
      <c r="BE143" s="1178"/>
      <c r="BF143" s="1178"/>
      <c r="BG143" s="1178"/>
      <c r="BH143" s="1178"/>
      <c r="BI143" s="1178"/>
      <c r="BJ143" s="1178"/>
      <c r="BK143" s="1178"/>
      <c r="BL143" s="1178"/>
      <c r="BM143" s="1178"/>
      <c r="BN143" s="1178"/>
      <c r="BO143" s="1178"/>
      <c r="BP143" s="1178"/>
      <c r="BQ143" s="1178"/>
      <c r="BR143" s="1178"/>
      <c r="BS143" s="1178"/>
      <c r="BT143" s="1178"/>
      <c r="BU143" s="1178"/>
      <c r="BV143" s="1178"/>
      <c r="BW143" s="1178"/>
      <c r="BX143" s="1178"/>
      <c r="BY143" s="1178"/>
      <c r="BZ143" s="1178"/>
      <c r="CA143" s="1178"/>
    </row>
    <row r="144" spans="1:79" ht="18" customHeight="1">
      <c r="A144" s="1253">
        <v>14</v>
      </c>
      <c r="B144" s="1293" t="s">
        <v>874</v>
      </c>
      <c r="C144" s="1294"/>
      <c r="D144" s="1294"/>
      <c r="E144" s="1294"/>
      <c r="F144" s="1360"/>
      <c r="G144" s="1297"/>
      <c r="H144" s="1297"/>
      <c r="I144" s="1178"/>
      <c r="J144" s="1178"/>
      <c r="K144" s="1178"/>
      <c r="L144" s="1178"/>
      <c r="M144" s="1178"/>
      <c r="N144" s="1271"/>
      <c r="O144" s="1178"/>
      <c r="P144" s="1178"/>
      <c r="Q144" s="1178"/>
      <c r="R144" s="1178"/>
      <c r="S144" s="1178"/>
      <c r="T144" s="1178"/>
      <c r="U144" s="1178"/>
      <c r="V144" s="1178"/>
      <c r="W144" s="1178"/>
      <c r="X144" s="1178"/>
      <c r="Y144" s="1178"/>
      <c r="Z144" s="1178"/>
      <c r="AA144" s="1178"/>
      <c r="AB144" s="1178"/>
      <c r="AC144" s="1178"/>
      <c r="AD144" s="1178"/>
      <c r="AE144" s="1178"/>
      <c r="AF144" s="1178"/>
      <c r="AG144" s="1178"/>
      <c r="AH144" s="1178"/>
      <c r="AI144" s="1178"/>
      <c r="AJ144" s="1178"/>
      <c r="AK144" s="1178"/>
      <c r="AL144" s="1178"/>
      <c r="AM144" s="1178"/>
      <c r="AN144" s="1178"/>
      <c r="AO144" s="1178"/>
      <c r="AP144" s="1178"/>
      <c r="AQ144" s="1178"/>
      <c r="AR144" s="1178"/>
      <c r="AS144" s="1178"/>
      <c r="AT144" s="1178"/>
      <c r="AU144" s="1178"/>
      <c r="AV144" s="1178"/>
      <c r="AW144" s="1178"/>
      <c r="AX144" s="1178"/>
      <c r="AY144" s="1178"/>
      <c r="AZ144" s="1178"/>
      <c r="BA144" s="1178"/>
      <c r="BB144" s="1178"/>
      <c r="BC144" s="1178"/>
      <c r="BD144" s="1178"/>
      <c r="BE144" s="1178"/>
      <c r="BF144" s="1178"/>
      <c r="BG144" s="1178"/>
      <c r="BH144" s="1178"/>
      <c r="BI144" s="1178"/>
      <c r="BJ144" s="1178"/>
      <c r="BK144" s="1178"/>
      <c r="BL144" s="1178"/>
      <c r="BM144" s="1178"/>
      <c r="BN144" s="1178"/>
      <c r="BO144" s="1178"/>
      <c r="BP144" s="1178"/>
      <c r="BQ144" s="1178"/>
      <c r="BR144" s="1178"/>
      <c r="BS144" s="1178"/>
      <c r="BT144" s="1178"/>
      <c r="BU144" s="1178"/>
      <c r="BV144" s="1178"/>
      <c r="BW144" s="1178"/>
      <c r="BX144" s="1178"/>
      <c r="BY144" s="1178"/>
      <c r="BZ144" s="1178"/>
      <c r="CA144" s="1178"/>
    </row>
    <row r="145" spans="1:79" ht="35.25" customHeight="1">
      <c r="B145" s="1298" t="s">
        <v>875</v>
      </c>
      <c r="C145" s="1299"/>
      <c r="D145" s="1299"/>
      <c r="E145" s="1300"/>
      <c r="F145" s="1360"/>
      <c r="G145" s="1297"/>
      <c r="H145" s="1297"/>
      <c r="I145" s="1178"/>
      <c r="J145" s="1178"/>
      <c r="K145" s="1178"/>
      <c r="L145" s="1178"/>
      <c r="M145" s="1178"/>
      <c r="N145" s="1271"/>
      <c r="O145" s="1178"/>
      <c r="P145" s="1178"/>
      <c r="Q145" s="1178"/>
      <c r="R145" s="1178"/>
      <c r="S145" s="1178"/>
      <c r="T145" s="1178"/>
      <c r="U145" s="1178"/>
      <c r="V145" s="1178"/>
      <c r="W145" s="1178"/>
      <c r="X145" s="1178"/>
      <c r="Y145" s="1178"/>
      <c r="Z145" s="1178"/>
      <c r="AA145" s="1178"/>
      <c r="AB145" s="1178"/>
      <c r="AC145" s="1178"/>
      <c r="AD145" s="1178"/>
      <c r="AE145" s="1178"/>
      <c r="AF145" s="1178"/>
      <c r="AG145" s="1178"/>
      <c r="AH145" s="1178"/>
      <c r="AI145" s="1178"/>
      <c r="AJ145" s="1178"/>
      <c r="AK145" s="1178"/>
      <c r="AL145" s="1178"/>
      <c r="AM145" s="1178"/>
      <c r="AN145" s="1178"/>
      <c r="AO145" s="1178"/>
      <c r="AP145" s="1178"/>
      <c r="AQ145" s="1178"/>
      <c r="AR145" s="1178"/>
      <c r="AS145" s="1178"/>
      <c r="AT145" s="1178"/>
      <c r="AU145" s="1178"/>
      <c r="AV145" s="1178"/>
      <c r="AW145" s="1178"/>
      <c r="AX145" s="1178"/>
      <c r="AY145" s="1178"/>
      <c r="AZ145" s="1178"/>
      <c r="BA145" s="1178"/>
      <c r="BB145" s="1178"/>
      <c r="BC145" s="1178"/>
      <c r="BD145" s="1178"/>
      <c r="BE145" s="1178"/>
      <c r="BF145" s="1178"/>
      <c r="BG145" s="1178"/>
      <c r="BH145" s="1178"/>
      <c r="BI145" s="1178"/>
      <c r="BJ145" s="1178"/>
      <c r="BK145" s="1178"/>
      <c r="BL145" s="1178"/>
      <c r="BM145" s="1178"/>
      <c r="BN145" s="1178"/>
      <c r="BO145" s="1178"/>
      <c r="BP145" s="1178"/>
      <c r="BQ145" s="1178"/>
      <c r="BR145" s="1178"/>
      <c r="BS145" s="1178"/>
      <c r="BT145" s="1178"/>
      <c r="BU145" s="1178"/>
      <c r="BV145" s="1178"/>
      <c r="BW145" s="1178"/>
      <c r="BX145" s="1178"/>
      <c r="BY145" s="1178"/>
      <c r="BZ145" s="1178"/>
      <c r="CA145" s="1178"/>
    </row>
    <row r="146" spans="1:79" ht="16.5" customHeight="1" thickBot="1">
      <c r="B146" s="1293" t="s">
        <v>810</v>
      </c>
      <c r="C146" s="1301"/>
      <c r="F146" s="1360"/>
      <c r="G146" s="1297"/>
      <c r="H146" s="1297"/>
      <c r="I146" s="1178"/>
      <c r="J146" s="1178"/>
      <c r="K146" s="1178"/>
      <c r="L146" s="1178"/>
      <c r="M146" s="1178"/>
      <c r="N146" s="1271"/>
      <c r="O146" s="1178"/>
      <c r="P146" s="1178"/>
      <c r="Q146" s="1178"/>
      <c r="R146" s="1178"/>
      <c r="S146" s="1178"/>
      <c r="T146" s="1178"/>
      <c r="U146" s="1178"/>
      <c r="V146" s="1178"/>
      <c r="W146" s="1178"/>
      <c r="X146" s="1178"/>
      <c r="Y146" s="1178"/>
      <c r="Z146" s="1178"/>
      <c r="AA146" s="1178"/>
      <c r="AB146" s="1178"/>
      <c r="AC146" s="1178"/>
      <c r="AD146" s="1178"/>
      <c r="AE146" s="1178"/>
      <c r="AF146" s="1178"/>
      <c r="AG146" s="1178"/>
      <c r="AH146" s="1178"/>
      <c r="AI146" s="1178"/>
      <c r="AJ146" s="1178"/>
      <c r="AK146" s="1178"/>
      <c r="AL146" s="1178"/>
      <c r="AM146" s="1178"/>
      <c r="AN146" s="1178"/>
      <c r="AO146" s="1178"/>
      <c r="AP146" s="1178"/>
      <c r="AQ146" s="1178"/>
      <c r="AR146" s="1178"/>
      <c r="AS146" s="1178"/>
      <c r="AT146" s="1178"/>
      <c r="AU146" s="1178"/>
      <c r="AV146" s="1178"/>
      <c r="AW146" s="1178"/>
      <c r="AX146" s="1178"/>
      <c r="AY146" s="1178"/>
      <c r="AZ146" s="1178"/>
      <c r="BA146" s="1178"/>
      <c r="BB146" s="1178"/>
      <c r="BC146" s="1178"/>
      <c r="BD146" s="1178"/>
      <c r="BE146" s="1178"/>
      <c r="BF146" s="1178"/>
      <c r="BG146" s="1178"/>
      <c r="BH146" s="1178"/>
      <c r="BI146" s="1178"/>
      <c r="BJ146" s="1178"/>
      <c r="BK146" s="1178"/>
      <c r="BL146" s="1178"/>
      <c r="BM146" s="1178"/>
      <c r="BN146" s="1178"/>
      <c r="BO146" s="1178"/>
      <c r="BP146" s="1178"/>
      <c r="BQ146" s="1178"/>
      <c r="BR146" s="1178"/>
      <c r="BS146" s="1178"/>
      <c r="BT146" s="1178"/>
      <c r="BU146" s="1178"/>
      <c r="BV146" s="1178"/>
      <c r="BW146" s="1178"/>
      <c r="BX146" s="1178"/>
      <c r="BY146" s="1178"/>
      <c r="BZ146" s="1178"/>
      <c r="CA146" s="1178"/>
    </row>
    <row r="147" spans="1:79" ht="33.75" customHeight="1" thickBot="1">
      <c r="B147" s="1302" t="s">
        <v>811</v>
      </c>
      <c r="C147" s="1303" t="s">
        <v>812</v>
      </c>
      <c r="D147" s="1303" t="s">
        <v>813</v>
      </c>
      <c r="E147" s="1304" t="s">
        <v>814</v>
      </c>
      <c r="F147" s="1348" t="s">
        <v>815</v>
      </c>
      <c r="G147" s="1341">
        <v>6</v>
      </c>
      <c r="H147" s="1297"/>
      <c r="I147" s="1178"/>
      <c r="J147" s="1178"/>
      <c r="K147" s="1178"/>
      <c r="L147" s="1178"/>
      <c r="M147" s="1178"/>
      <c r="N147" s="1271"/>
      <c r="O147" s="1178"/>
      <c r="P147" s="1178"/>
      <c r="Q147" s="1178"/>
      <c r="R147" s="1178"/>
      <c r="S147" s="1178"/>
      <c r="T147" s="1178"/>
      <c r="U147" s="1178"/>
      <c r="V147" s="1178"/>
      <c r="W147" s="1178"/>
      <c r="X147" s="1178"/>
      <c r="Y147" s="1178"/>
      <c r="Z147" s="1178"/>
      <c r="AA147" s="1178"/>
      <c r="AB147" s="1178"/>
      <c r="AC147" s="1178"/>
      <c r="AD147" s="1178"/>
      <c r="AE147" s="1178"/>
      <c r="AF147" s="1178"/>
      <c r="AG147" s="1178"/>
      <c r="AH147" s="1178"/>
      <c r="AI147" s="1178"/>
      <c r="AJ147" s="1178"/>
      <c r="AK147" s="1178"/>
      <c r="AL147" s="1178"/>
      <c r="AM147" s="1178"/>
      <c r="AN147" s="1178"/>
      <c r="AO147" s="1178"/>
      <c r="AP147" s="1178"/>
      <c r="AQ147" s="1178"/>
      <c r="AR147" s="1178"/>
      <c r="AS147" s="1178"/>
      <c r="AT147" s="1178"/>
      <c r="AU147" s="1178"/>
      <c r="AV147" s="1178"/>
      <c r="AW147" s="1178"/>
      <c r="AX147" s="1178"/>
      <c r="AY147" s="1178"/>
      <c r="AZ147" s="1178"/>
      <c r="BA147" s="1178"/>
      <c r="BB147" s="1178"/>
      <c r="BC147" s="1178"/>
      <c r="BD147" s="1178"/>
      <c r="BE147" s="1178"/>
      <c r="BF147" s="1178"/>
      <c r="BG147" s="1178"/>
      <c r="BH147" s="1178"/>
      <c r="BI147" s="1178"/>
      <c r="BJ147" s="1178"/>
      <c r="BK147" s="1178"/>
      <c r="BL147" s="1178"/>
      <c r="BM147" s="1178"/>
      <c r="BN147" s="1178"/>
      <c r="BO147" s="1178"/>
      <c r="BP147" s="1178"/>
      <c r="BQ147" s="1178"/>
      <c r="BR147" s="1178"/>
      <c r="BS147" s="1178"/>
      <c r="BT147" s="1178"/>
      <c r="BU147" s="1178"/>
      <c r="BV147" s="1178"/>
      <c r="BW147" s="1178"/>
      <c r="BX147" s="1178"/>
      <c r="BY147" s="1178"/>
      <c r="BZ147" s="1178"/>
      <c r="CA147" s="1178"/>
    </row>
    <row r="148" spans="1:79" ht="26.45" customHeight="1">
      <c r="B148" s="1313" t="s">
        <v>876</v>
      </c>
      <c r="C148" s="1314">
        <v>1</v>
      </c>
      <c r="D148" s="1315">
        <v>2</v>
      </c>
      <c r="E148" s="1316">
        <v>2</v>
      </c>
      <c r="F148" s="1349"/>
      <c r="G148" s="1342"/>
      <c r="H148" s="1342"/>
      <c r="I148" s="1343"/>
      <c r="J148" s="1178"/>
      <c r="K148" s="1178"/>
      <c r="L148" s="1178"/>
      <c r="M148" s="1178"/>
      <c r="N148" s="1271"/>
      <c r="O148" s="1178"/>
      <c r="P148" s="1178"/>
      <c r="Q148" s="1178"/>
      <c r="R148" s="1178"/>
      <c r="S148" s="1178"/>
      <c r="T148" s="1178"/>
      <c r="U148" s="1178"/>
      <c r="V148" s="1178"/>
      <c r="W148" s="1178"/>
      <c r="X148" s="1178"/>
      <c r="Y148" s="1178"/>
      <c r="Z148" s="1178"/>
      <c r="AA148" s="1178"/>
      <c r="AB148" s="1178"/>
      <c r="AC148" s="1178"/>
      <c r="AD148" s="1178"/>
      <c r="AE148" s="1178"/>
      <c r="AF148" s="1178"/>
      <c r="AG148" s="1178"/>
      <c r="AH148" s="1178"/>
      <c r="AI148" s="1178"/>
      <c r="AJ148" s="1178"/>
      <c r="AK148" s="1178"/>
      <c r="AL148" s="1178"/>
      <c r="AM148" s="1178"/>
      <c r="AN148" s="1178"/>
      <c r="AO148" s="1178"/>
      <c r="AP148" s="1178"/>
      <c r="AQ148" s="1178"/>
      <c r="AR148" s="1178"/>
      <c r="AS148" s="1178"/>
      <c r="AT148" s="1178"/>
      <c r="AU148" s="1178"/>
      <c r="AV148" s="1178"/>
      <c r="AW148" s="1178"/>
      <c r="AX148" s="1178"/>
      <c r="AY148" s="1178"/>
      <c r="AZ148" s="1178"/>
      <c r="BA148" s="1178"/>
      <c r="BB148" s="1178"/>
      <c r="BC148" s="1178"/>
      <c r="BD148" s="1178"/>
      <c r="BE148" s="1178"/>
      <c r="BF148" s="1178"/>
      <c r="BG148" s="1178"/>
      <c r="BH148" s="1178"/>
      <c r="BI148" s="1178"/>
      <c r="BJ148" s="1178"/>
      <c r="BK148" s="1178"/>
      <c r="BL148" s="1178"/>
      <c r="BM148" s="1178"/>
      <c r="BN148" s="1178"/>
      <c r="BO148" s="1178"/>
      <c r="BP148" s="1178"/>
      <c r="BQ148" s="1178"/>
      <c r="BR148" s="1178"/>
      <c r="BS148" s="1178"/>
      <c r="BT148" s="1178"/>
      <c r="BU148" s="1178"/>
      <c r="BV148" s="1178"/>
      <c r="BW148" s="1178"/>
      <c r="BX148" s="1178"/>
      <c r="BY148" s="1178"/>
      <c r="BZ148" s="1178"/>
      <c r="CA148" s="1178"/>
    </row>
    <row r="149" spans="1:79" ht="25.5" customHeight="1">
      <c r="B149" s="1323" t="s">
        <v>877</v>
      </c>
      <c r="C149" s="1324">
        <v>2</v>
      </c>
      <c r="D149" s="1325">
        <v>2</v>
      </c>
      <c r="E149" s="1326">
        <v>4</v>
      </c>
      <c r="F149" s="1349"/>
      <c r="G149" s="1344"/>
      <c r="H149" s="1344"/>
      <c r="I149" s="1345"/>
      <c r="J149" s="1178"/>
      <c r="K149" s="1178"/>
      <c r="L149" s="1178"/>
      <c r="M149" s="1178"/>
      <c r="N149" s="1271"/>
      <c r="O149" s="1178"/>
      <c r="P149" s="1178"/>
      <c r="Q149" s="1178"/>
      <c r="R149" s="1178"/>
      <c r="S149" s="1178"/>
      <c r="T149" s="1178"/>
      <c r="U149" s="1178"/>
      <c r="V149" s="1178"/>
      <c r="W149" s="1178"/>
      <c r="X149" s="1178"/>
      <c r="Y149" s="1178"/>
      <c r="Z149" s="1178"/>
      <c r="AA149" s="1178"/>
      <c r="AB149" s="1178"/>
      <c r="AC149" s="1178"/>
      <c r="AD149" s="1178"/>
      <c r="AE149" s="1178"/>
      <c r="AF149" s="1178"/>
      <c r="AG149" s="1178"/>
      <c r="AH149" s="1178"/>
      <c r="AI149" s="1178"/>
      <c r="AJ149" s="1178"/>
      <c r="AK149" s="1178"/>
      <c r="AL149" s="1178"/>
      <c r="AM149" s="1178"/>
      <c r="AN149" s="1178"/>
      <c r="AO149" s="1178"/>
      <c r="AP149" s="1178"/>
      <c r="AQ149" s="1178"/>
      <c r="AR149" s="1178"/>
      <c r="AS149" s="1178"/>
      <c r="AT149" s="1178"/>
      <c r="AU149" s="1178"/>
      <c r="AV149" s="1178"/>
      <c r="AW149" s="1178"/>
      <c r="AX149" s="1178"/>
      <c r="AY149" s="1178"/>
      <c r="AZ149" s="1178"/>
      <c r="BA149" s="1178"/>
      <c r="BB149" s="1178"/>
      <c r="BC149" s="1178"/>
      <c r="BD149" s="1178"/>
      <c r="BE149" s="1178"/>
      <c r="BF149" s="1178"/>
      <c r="BG149" s="1178"/>
      <c r="BH149" s="1178"/>
      <c r="BI149" s="1178"/>
      <c r="BJ149" s="1178"/>
      <c r="BK149" s="1178"/>
      <c r="BL149" s="1178"/>
      <c r="BM149" s="1178"/>
      <c r="BN149" s="1178"/>
      <c r="BO149" s="1178"/>
      <c r="BP149" s="1178"/>
      <c r="BQ149" s="1178"/>
      <c r="BR149" s="1178"/>
      <c r="BS149" s="1178"/>
      <c r="BT149" s="1178"/>
      <c r="BU149" s="1178"/>
      <c r="BV149" s="1178"/>
      <c r="BW149" s="1178"/>
      <c r="BX149" s="1178"/>
      <c r="BY149" s="1178"/>
      <c r="BZ149" s="1178"/>
      <c r="CA149" s="1178"/>
    </row>
    <row r="150" spans="1:79" ht="41.45" customHeight="1" thickBot="1">
      <c r="B150" s="1329" t="s">
        <v>878</v>
      </c>
      <c r="C150" s="1330">
        <v>3</v>
      </c>
      <c r="D150" s="1331">
        <v>2</v>
      </c>
      <c r="E150" s="1332">
        <v>6</v>
      </c>
      <c r="F150" s="1350"/>
      <c r="G150" s="1346"/>
      <c r="H150" s="1346"/>
      <c r="I150" s="1347"/>
      <c r="J150" s="1178"/>
      <c r="K150" s="1178"/>
      <c r="L150" s="1178"/>
      <c r="M150" s="1178"/>
      <c r="N150" s="1271"/>
      <c r="O150" s="1178"/>
      <c r="P150" s="1178"/>
      <c r="Q150" s="1178"/>
      <c r="R150" s="1178"/>
      <c r="S150" s="1178"/>
      <c r="T150" s="1178"/>
      <c r="U150" s="1178"/>
      <c r="V150" s="1178"/>
      <c r="W150" s="1178"/>
      <c r="X150" s="1178"/>
      <c r="Y150" s="1178"/>
      <c r="Z150" s="1178"/>
      <c r="AA150" s="1178"/>
      <c r="AB150" s="1178"/>
      <c r="AC150" s="1178"/>
      <c r="AD150" s="1178"/>
      <c r="AE150" s="1178"/>
      <c r="AF150" s="1178"/>
      <c r="AG150" s="1178"/>
      <c r="AH150" s="1178"/>
      <c r="AI150" s="1178"/>
      <c r="AJ150" s="1178"/>
      <c r="AK150" s="1178"/>
      <c r="AL150" s="1178"/>
      <c r="AM150" s="1178"/>
      <c r="AN150" s="1178"/>
      <c r="AO150" s="1178"/>
      <c r="AP150" s="1178"/>
      <c r="AQ150" s="1178"/>
      <c r="AR150" s="1178"/>
      <c r="AS150" s="1178"/>
      <c r="AT150" s="1178"/>
      <c r="AU150" s="1178"/>
      <c r="AV150" s="1178"/>
      <c r="AW150" s="1178"/>
      <c r="AX150" s="1178"/>
      <c r="AY150" s="1178"/>
      <c r="AZ150" s="1178"/>
      <c r="BA150" s="1178"/>
      <c r="BB150" s="1178"/>
      <c r="BC150" s="1178"/>
      <c r="BD150" s="1178"/>
      <c r="BE150" s="1178"/>
      <c r="BF150" s="1178"/>
      <c r="BG150" s="1178"/>
      <c r="BH150" s="1178"/>
      <c r="BI150" s="1178"/>
      <c r="BJ150" s="1178"/>
      <c r="BK150" s="1178"/>
      <c r="BL150" s="1178"/>
      <c r="BM150" s="1178"/>
      <c r="BN150" s="1178"/>
      <c r="BO150" s="1178"/>
      <c r="BP150" s="1178"/>
      <c r="BQ150" s="1178"/>
      <c r="BR150" s="1178"/>
      <c r="BS150" s="1178"/>
      <c r="BT150" s="1178"/>
      <c r="BU150" s="1178"/>
      <c r="BV150" s="1178"/>
      <c r="BW150" s="1178"/>
      <c r="BX150" s="1178"/>
      <c r="BY150" s="1178"/>
      <c r="BZ150" s="1178"/>
      <c r="CA150" s="1178"/>
    </row>
    <row r="151" spans="1:79" ht="9" customHeight="1">
      <c r="B151" s="1339"/>
      <c r="C151" s="1340"/>
      <c r="D151" s="1340"/>
      <c r="E151" s="1340"/>
      <c r="F151" s="1360"/>
      <c r="G151" s="1297"/>
      <c r="H151" s="1297"/>
      <c r="I151" s="1178"/>
      <c r="J151" s="1178"/>
      <c r="K151" s="1178"/>
      <c r="L151" s="1178"/>
      <c r="M151" s="1178"/>
      <c r="N151" s="1271"/>
      <c r="O151" s="1178"/>
      <c r="P151" s="1178"/>
      <c r="Q151" s="1178"/>
      <c r="R151" s="1178"/>
      <c r="S151" s="1178"/>
      <c r="T151" s="1178"/>
      <c r="U151" s="1178"/>
      <c r="V151" s="1178"/>
      <c r="W151" s="1178"/>
      <c r="X151" s="1178"/>
      <c r="Y151" s="1178"/>
      <c r="Z151" s="1178"/>
      <c r="AA151" s="1178"/>
      <c r="AB151" s="1178"/>
      <c r="AC151" s="1178"/>
      <c r="AD151" s="1178"/>
      <c r="AE151" s="1178"/>
      <c r="AF151" s="1178"/>
      <c r="AG151" s="1178"/>
      <c r="AH151" s="1178"/>
      <c r="AI151" s="1178"/>
      <c r="AJ151" s="1178"/>
      <c r="AK151" s="1178"/>
      <c r="AL151" s="1178"/>
      <c r="AM151" s="1178"/>
      <c r="AN151" s="1178"/>
      <c r="AO151" s="1178"/>
      <c r="AP151" s="1178"/>
      <c r="AQ151" s="1178"/>
      <c r="AR151" s="1178"/>
      <c r="AS151" s="1178"/>
      <c r="AT151" s="1178"/>
      <c r="AU151" s="1178"/>
      <c r="AV151" s="1178"/>
      <c r="AW151" s="1178"/>
      <c r="AX151" s="1178"/>
      <c r="AY151" s="1178"/>
      <c r="AZ151" s="1178"/>
      <c r="BA151" s="1178"/>
      <c r="BB151" s="1178"/>
      <c r="BC151" s="1178"/>
      <c r="BD151" s="1178"/>
      <c r="BE151" s="1178"/>
      <c r="BF151" s="1178"/>
      <c r="BG151" s="1178"/>
      <c r="BH151" s="1178"/>
      <c r="BI151" s="1178"/>
      <c r="BJ151" s="1178"/>
      <c r="BK151" s="1178"/>
      <c r="BL151" s="1178"/>
      <c r="BM151" s="1178"/>
      <c r="BN151" s="1178"/>
      <c r="BO151" s="1178"/>
      <c r="BP151" s="1178"/>
      <c r="BQ151" s="1178"/>
      <c r="BR151" s="1178"/>
      <c r="BS151" s="1178"/>
      <c r="BT151" s="1178"/>
      <c r="BU151" s="1178"/>
      <c r="BV151" s="1178"/>
      <c r="BW151" s="1178"/>
      <c r="BX151" s="1178"/>
      <c r="BY151" s="1178"/>
      <c r="BZ151" s="1178"/>
      <c r="CA151" s="1178"/>
    </row>
    <row r="152" spans="1:79" ht="18" customHeight="1">
      <c r="A152" s="1253">
        <v>15</v>
      </c>
      <c r="B152" s="1293" t="s">
        <v>879</v>
      </c>
      <c r="C152" s="1294"/>
      <c r="D152" s="1294"/>
      <c r="E152" s="1294"/>
      <c r="F152" s="1360"/>
      <c r="G152" s="1297"/>
      <c r="H152" s="1297"/>
      <c r="I152" s="1178"/>
      <c r="J152" s="1178"/>
      <c r="K152" s="1178"/>
      <c r="L152" s="1178"/>
      <c r="M152" s="1178"/>
      <c r="N152" s="1271"/>
      <c r="O152" s="1178"/>
      <c r="P152" s="1178"/>
      <c r="Q152" s="1178"/>
      <c r="R152" s="1178"/>
      <c r="S152" s="1178"/>
      <c r="T152" s="1178"/>
      <c r="U152" s="1178"/>
      <c r="V152" s="1178"/>
      <c r="W152" s="1178"/>
      <c r="X152" s="1178"/>
      <c r="Y152" s="1178"/>
      <c r="Z152" s="1178"/>
      <c r="AA152" s="1178"/>
      <c r="AB152" s="1178"/>
      <c r="AC152" s="1178"/>
      <c r="AD152" s="1178"/>
      <c r="AE152" s="1178"/>
      <c r="AF152" s="1178"/>
      <c r="AG152" s="1178"/>
      <c r="AH152" s="1178"/>
      <c r="AI152" s="1178"/>
      <c r="AJ152" s="1178"/>
      <c r="AK152" s="1178"/>
      <c r="AL152" s="1178"/>
      <c r="AM152" s="1178"/>
      <c r="AN152" s="1178"/>
      <c r="AO152" s="1178"/>
      <c r="AP152" s="1178"/>
      <c r="AQ152" s="1178"/>
      <c r="AR152" s="1178"/>
      <c r="AS152" s="1178"/>
      <c r="AT152" s="1178"/>
      <c r="AU152" s="1178"/>
      <c r="AV152" s="1178"/>
      <c r="AW152" s="1178"/>
      <c r="AX152" s="1178"/>
      <c r="AY152" s="1178"/>
      <c r="AZ152" s="1178"/>
      <c r="BA152" s="1178"/>
      <c r="BB152" s="1178"/>
      <c r="BC152" s="1178"/>
      <c r="BD152" s="1178"/>
      <c r="BE152" s="1178"/>
      <c r="BF152" s="1178"/>
      <c r="BG152" s="1178"/>
      <c r="BH152" s="1178"/>
      <c r="BI152" s="1178"/>
      <c r="BJ152" s="1178"/>
      <c r="BK152" s="1178"/>
      <c r="BL152" s="1178"/>
      <c r="BM152" s="1178"/>
      <c r="BN152" s="1178"/>
      <c r="BO152" s="1178"/>
      <c r="BP152" s="1178"/>
      <c r="BQ152" s="1178"/>
      <c r="BR152" s="1178"/>
      <c r="BS152" s="1178"/>
      <c r="BT152" s="1178"/>
      <c r="BU152" s="1178"/>
      <c r="BV152" s="1178"/>
      <c r="BW152" s="1178"/>
      <c r="BX152" s="1178"/>
      <c r="BY152" s="1178"/>
      <c r="BZ152" s="1178"/>
      <c r="CA152" s="1178"/>
    </row>
    <row r="153" spans="1:79" ht="35.25" customHeight="1">
      <c r="B153" s="1298" t="s">
        <v>880</v>
      </c>
      <c r="C153" s="1299"/>
      <c r="D153" s="1299"/>
      <c r="E153" s="1300"/>
      <c r="F153" s="1360"/>
      <c r="G153" s="1297"/>
      <c r="H153" s="1297"/>
      <c r="I153" s="1178"/>
      <c r="J153" s="1178"/>
      <c r="K153" s="1178"/>
      <c r="L153" s="1178"/>
      <c r="M153" s="1178"/>
      <c r="N153" s="1271"/>
      <c r="O153" s="1178"/>
      <c r="P153" s="1178"/>
      <c r="Q153" s="1178"/>
      <c r="R153" s="1178"/>
      <c r="S153" s="1178"/>
      <c r="T153" s="1178"/>
      <c r="U153" s="1178"/>
      <c r="V153" s="1178"/>
      <c r="W153" s="1178"/>
      <c r="X153" s="1178"/>
      <c r="Y153" s="1178"/>
      <c r="Z153" s="1178"/>
      <c r="AA153" s="1178"/>
      <c r="AB153" s="1178"/>
      <c r="AC153" s="1178"/>
      <c r="AD153" s="1178"/>
      <c r="AE153" s="1178"/>
      <c r="AF153" s="1178"/>
      <c r="AG153" s="1178"/>
      <c r="AH153" s="1178"/>
      <c r="AI153" s="1178"/>
      <c r="AJ153" s="1178"/>
      <c r="AK153" s="1178"/>
      <c r="AL153" s="1178"/>
      <c r="AM153" s="1178"/>
      <c r="AN153" s="1178"/>
      <c r="AO153" s="1178"/>
      <c r="AP153" s="1178"/>
      <c r="AQ153" s="1178"/>
      <c r="AR153" s="1178"/>
      <c r="AS153" s="1178"/>
      <c r="AT153" s="1178"/>
      <c r="AU153" s="1178"/>
      <c r="AV153" s="1178"/>
      <c r="AW153" s="1178"/>
      <c r="AX153" s="1178"/>
      <c r="AY153" s="1178"/>
      <c r="AZ153" s="1178"/>
      <c r="BA153" s="1178"/>
      <c r="BB153" s="1178"/>
      <c r="BC153" s="1178"/>
      <c r="BD153" s="1178"/>
      <c r="BE153" s="1178"/>
      <c r="BF153" s="1178"/>
      <c r="BG153" s="1178"/>
      <c r="BH153" s="1178"/>
      <c r="BI153" s="1178"/>
      <c r="BJ153" s="1178"/>
      <c r="BK153" s="1178"/>
      <c r="BL153" s="1178"/>
      <c r="BM153" s="1178"/>
      <c r="BN153" s="1178"/>
      <c r="BO153" s="1178"/>
      <c r="BP153" s="1178"/>
      <c r="BQ153" s="1178"/>
      <c r="BR153" s="1178"/>
      <c r="BS153" s="1178"/>
      <c r="BT153" s="1178"/>
      <c r="BU153" s="1178"/>
      <c r="BV153" s="1178"/>
      <c r="BW153" s="1178"/>
      <c r="BX153" s="1178"/>
      <c r="BY153" s="1178"/>
      <c r="BZ153" s="1178"/>
      <c r="CA153" s="1178"/>
    </row>
    <row r="154" spans="1:79" ht="16.5" customHeight="1" thickBot="1">
      <c r="B154" s="1293" t="s">
        <v>810</v>
      </c>
      <c r="C154" s="1301"/>
      <c r="F154" s="1360"/>
      <c r="G154" s="1297"/>
      <c r="H154" s="1297"/>
      <c r="I154" s="1178"/>
      <c r="J154" s="1178"/>
      <c r="K154" s="1178"/>
      <c r="L154" s="1178"/>
      <c r="M154" s="1178"/>
      <c r="N154" s="1271"/>
      <c r="O154" s="1178"/>
      <c r="P154" s="1178"/>
      <c r="Q154" s="1178"/>
      <c r="R154" s="1178"/>
      <c r="S154" s="1178"/>
      <c r="T154" s="1178"/>
      <c r="U154" s="1178"/>
      <c r="V154" s="1178"/>
      <c r="W154" s="1178"/>
      <c r="X154" s="1178"/>
      <c r="Y154" s="1178"/>
      <c r="Z154" s="1178"/>
      <c r="AA154" s="1178"/>
      <c r="AB154" s="1178"/>
      <c r="AC154" s="1178"/>
      <c r="AD154" s="1178"/>
      <c r="AE154" s="1178"/>
      <c r="AF154" s="1178"/>
      <c r="AG154" s="1178"/>
      <c r="AH154" s="1178"/>
      <c r="AI154" s="1178"/>
      <c r="AJ154" s="1178"/>
      <c r="AK154" s="1178"/>
      <c r="AL154" s="1178"/>
      <c r="AM154" s="1178"/>
      <c r="AN154" s="1178"/>
      <c r="AO154" s="1178"/>
      <c r="AP154" s="1178"/>
      <c r="AQ154" s="1178"/>
      <c r="AR154" s="1178"/>
      <c r="AS154" s="1178"/>
      <c r="AT154" s="1178"/>
      <c r="AU154" s="1178"/>
      <c r="AV154" s="1178"/>
      <c r="AW154" s="1178"/>
      <c r="AX154" s="1178"/>
      <c r="AY154" s="1178"/>
      <c r="AZ154" s="1178"/>
      <c r="BA154" s="1178"/>
      <c r="BB154" s="1178"/>
      <c r="BC154" s="1178"/>
      <c r="BD154" s="1178"/>
      <c r="BE154" s="1178"/>
      <c r="BF154" s="1178"/>
      <c r="BG154" s="1178"/>
      <c r="BH154" s="1178"/>
      <c r="BI154" s="1178"/>
      <c r="BJ154" s="1178"/>
      <c r="BK154" s="1178"/>
      <c r="BL154" s="1178"/>
      <c r="BM154" s="1178"/>
      <c r="BN154" s="1178"/>
      <c r="BO154" s="1178"/>
      <c r="BP154" s="1178"/>
      <c r="BQ154" s="1178"/>
      <c r="BR154" s="1178"/>
      <c r="BS154" s="1178"/>
      <c r="BT154" s="1178"/>
      <c r="BU154" s="1178"/>
      <c r="BV154" s="1178"/>
      <c r="BW154" s="1178"/>
      <c r="BX154" s="1178"/>
      <c r="BY154" s="1178"/>
      <c r="BZ154" s="1178"/>
      <c r="CA154" s="1178"/>
    </row>
    <row r="155" spans="1:79" ht="33.75" customHeight="1" thickBot="1">
      <c r="B155" s="1302" t="s">
        <v>811</v>
      </c>
      <c r="C155" s="1303" t="s">
        <v>812</v>
      </c>
      <c r="D155" s="1303" t="s">
        <v>813</v>
      </c>
      <c r="E155" s="1304" t="s">
        <v>814</v>
      </c>
      <c r="F155" s="1348" t="s">
        <v>815</v>
      </c>
      <c r="G155" s="1341">
        <v>2</v>
      </c>
      <c r="H155" s="1297"/>
      <c r="I155" s="1178"/>
      <c r="J155" s="1178"/>
      <c r="K155" s="1178"/>
      <c r="L155" s="1178"/>
      <c r="M155" s="1178"/>
      <c r="N155" s="1271"/>
      <c r="O155" s="1178"/>
      <c r="P155" s="1178"/>
      <c r="Q155" s="1178"/>
      <c r="R155" s="1178"/>
      <c r="S155" s="1178"/>
      <c r="T155" s="1178"/>
      <c r="U155" s="1178"/>
      <c r="V155" s="1178"/>
      <c r="W155" s="1178"/>
      <c r="X155" s="1178"/>
      <c r="Y155" s="1178"/>
      <c r="Z155" s="1178"/>
      <c r="AA155" s="1178"/>
      <c r="AB155" s="1178"/>
      <c r="AC155" s="1178"/>
      <c r="AD155" s="1178"/>
      <c r="AE155" s="1178"/>
      <c r="AF155" s="1178"/>
      <c r="AG155" s="1178"/>
      <c r="AH155" s="1178"/>
      <c r="AI155" s="1178"/>
      <c r="AJ155" s="1178"/>
      <c r="AK155" s="1178"/>
      <c r="AL155" s="1178"/>
      <c r="AM155" s="1178"/>
      <c r="AN155" s="1178"/>
      <c r="AO155" s="1178"/>
      <c r="AP155" s="1178"/>
      <c r="AQ155" s="1178"/>
      <c r="AR155" s="1178"/>
      <c r="AS155" s="1178"/>
      <c r="AT155" s="1178"/>
      <c r="AU155" s="1178"/>
      <c r="AV155" s="1178"/>
      <c r="AW155" s="1178"/>
      <c r="AX155" s="1178"/>
      <c r="AY155" s="1178"/>
      <c r="AZ155" s="1178"/>
      <c r="BA155" s="1178"/>
      <c r="BB155" s="1178"/>
      <c r="BC155" s="1178"/>
      <c r="BD155" s="1178"/>
      <c r="BE155" s="1178"/>
      <c r="BF155" s="1178"/>
      <c r="BG155" s="1178"/>
      <c r="BH155" s="1178"/>
      <c r="BI155" s="1178"/>
      <c r="BJ155" s="1178"/>
      <c r="BK155" s="1178"/>
      <c r="BL155" s="1178"/>
      <c r="BM155" s="1178"/>
      <c r="BN155" s="1178"/>
      <c r="BO155" s="1178"/>
      <c r="BP155" s="1178"/>
      <c r="BQ155" s="1178"/>
      <c r="BR155" s="1178"/>
      <c r="BS155" s="1178"/>
      <c r="BT155" s="1178"/>
      <c r="BU155" s="1178"/>
      <c r="BV155" s="1178"/>
      <c r="BW155" s="1178"/>
      <c r="BX155" s="1178"/>
      <c r="BY155" s="1178"/>
      <c r="BZ155" s="1178"/>
      <c r="CA155" s="1178"/>
    </row>
    <row r="156" spans="1:79" ht="68.099999999999994" customHeight="1">
      <c r="B156" s="1313" t="s">
        <v>881</v>
      </c>
      <c r="C156" s="1314">
        <v>1</v>
      </c>
      <c r="D156" s="1315">
        <v>2</v>
      </c>
      <c r="E156" s="1316">
        <v>2</v>
      </c>
      <c r="F156" s="1349"/>
      <c r="G156" s="1342"/>
      <c r="H156" s="1342"/>
      <c r="I156" s="1343"/>
      <c r="J156" s="1178"/>
      <c r="K156" s="1178"/>
      <c r="L156" s="1178"/>
      <c r="M156" s="1178"/>
      <c r="N156" s="1271"/>
      <c r="O156" s="1178"/>
      <c r="P156" s="1178"/>
      <c r="Q156" s="1178"/>
      <c r="R156" s="1178"/>
      <c r="S156" s="1178"/>
      <c r="T156" s="1178"/>
      <c r="U156" s="1178"/>
      <c r="V156" s="1178"/>
      <c r="W156" s="1178"/>
      <c r="X156" s="1178"/>
      <c r="Y156" s="1178"/>
      <c r="Z156" s="1178"/>
      <c r="AA156" s="1178"/>
      <c r="AB156" s="1178"/>
      <c r="AC156" s="1178"/>
      <c r="AD156" s="1178"/>
      <c r="AE156" s="1178"/>
      <c r="AF156" s="1178"/>
      <c r="AG156" s="1178"/>
      <c r="AH156" s="1178"/>
      <c r="AI156" s="1178"/>
      <c r="AJ156" s="1178"/>
      <c r="AK156" s="1178"/>
      <c r="AL156" s="1178"/>
      <c r="AM156" s="1178"/>
      <c r="AN156" s="1178"/>
      <c r="AO156" s="1178"/>
      <c r="AP156" s="1178"/>
      <c r="AQ156" s="1178"/>
      <c r="AR156" s="1178"/>
      <c r="AS156" s="1178"/>
      <c r="AT156" s="1178"/>
      <c r="AU156" s="1178"/>
      <c r="AV156" s="1178"/>
      <c r="AW156" s="1178"/>
      <c r="AX156" s="1178"/>
      <c r="AY156" s="1178"/>
      <c r="AZ156" s="1178"/>
      <c r="BA156" s="1178"/>
      <c r="BB156" s="1178"/>
      <c r="BC156" s="1178"/>
      <c r="BD156" s="1178"/>
      <c r="BE156" s="1178"/>
      <c r="BF156" s="1178"/>
      <c r="BG156" s="1178"/>
      <c r="BH156" s="1178"/>
      <c r="BI156" s="1178"/>
      <c r="BJ156" s="1178"/>
      <c r="BK156" s="1178"/>
      <c r="BL156" s="1178"/>
      <c r="BM156" s="1178"/>
      <c r="BN156" s="1178"/>
      <c r="BO156" s="1178"/>
      <c r="BP156" s="1178"/>
      <c r="BQ156" s="1178"/>
      <c r="BR156" s="1178"/>
      <c r="BS156" s="1178"/>
      <c r="BT156" s="1178"/>
      <c r="BU156" s="1178"/>
      <c r="BV156" s="1178"/>
      <c r="BW156" s="1178"/>
      <c r="BX156" s="1178"/>
      <c r="BY156" s="1178"/>
      <c r="BZ156" s="1178"/>
      <c r="CA156" s="1178"/>
    </row>
    <row r="157" spans="1:79" ht="69" customHeight="1">
      <c r="B157" s="1323" t="s">
        <v>882</v>
      </c>
      <c r="C157" s="1324">
        <v>2</v>
      </c>
      <c r="D157" s="1325">
        <v>2</v>
      </c>
      <c r="E157" s="1326">
        <v>4</v>
      </c>
      <c r="F157" s="1349"/>
      <c r="G157" s="1344"/>
      <c r="H157" s="1344"/>
      <c r="I157" s="1345"/>
      <c r="J157" s="1178"/>
      <c r="K157" s="1178"/>
      <c r="L157" s="1178"/>
      <c r="M157" s="1178"/>
      <c r="N157" s="1271"/>
      <c r="O157" s="1178"/>
      <c r="P157" s="1178"/>
      <c r="Q157" s="1178"/>
      <c r="R157" s="1178"/>
      <c r="S157" s="1178"/>
      <c r="T157" s="1178"/>
      <c r="U157" s="1178"/>
      <c r="V157" s="1178"/>
      <c r="W157" s="1178"/>
      <c r="X157" s="1178"/>
      <c r="Y157" s="1178"/>
      <c r="Z157" s="1178"/>
      <c r="AA157" s="1178"/>
      <c r="AB157" s="1178"/>
      <c r="AC157" s="1178"/>
      <c r="AD157" s="1178"/>
      <c r="AE157" s="1178"/>
      <c r="AF157" s="1178"/>
      <c r="AG157" s="1178"/>
      <c r="AH157" s="1178"/>
      <c r="AI157" s="1178"/>
      <c r="AJ157" s="1178"/>
      <c r="AK157" s="1178"/>
      <c r="AL157" s="1178"/>
      <c r="AM157" s="1178"/>
      <c r="AN157" s="1178"/>
      <c r="AO157" s="1178"/>
      <c r="AP157" s="1178"/>
      <c r="AQ157" s="1178"/>
      <c r="AR157" s="1178"/>
      <c r="AS157" s="1178"/>
      <c r="AT157" s="1178"/>
      <c r="AU157" s="1178"/>
      <c r="AV157" s="1178"/>
      <c r="AW157" s="1178"/>
      <c r="AX157" s="1178"/>
      <c r="AY157" s="1178"/>
      <c r="AZ157" s="1178"/>
      <c r="BA157" s="1178"/>
      <c r="BB157" s="1178"/>
      <c r="BC157" s="1178"/>
      <c r="BD157" s="1178"/>
      <c r="BE157" s="1178"/>
      <c r="BF157" s="1178"/>
      <c r="BG157" s="1178"/>
      <c r="BH157" s="1178"/>
      <c r="BI157" s="1178"/>
      <c r="BJ157" s="1178"/>
      <c r="BK157" s="1178"/>
      <c r="BL157" s="1178"/>
      <c r="BM157" s="1178"/>
      <c r="BN157" s="1178"/>
      <c r="BO157" s="1178"/>
      <c r="BP157" s="1178"/>
      <c r="BQ157" s="1178"/>
      <c r="BR157" s="1178"/>
      <c r="BS157" s="1178"/>
      <c r="BT157" s="1178"/>
      <c r="BU157" s="1178"/>
      <c r="BV157" s="1178"/>
      <c r="BW157" s="1178"/>
      <c r="BX157" s="1178"/>
      <c r="BY157" s="1178"/>
      <c r="BZ157" s="1178"/>
      <c r="CA157" s="1178"/>
    </row>
    <row r="158" spans="1:79" ht="71.45" customHeight="1" thickBot="1">
      <c r="B158" s="1329" t="s">
        <v>883</v>
      </c>
      <c r="C158" s="1330">
        <v>3</v>
      </c>
      <c r="D158" s="1331">
        <v>2</v>
      </c>
      <c r="E158" s="1332">
        <v>6</v>
      </c>
      <c r="F158" s="1350"/>
      <c r="G158" s="1346"/>
      <c r="H158" s="1346"/>
      <c r="I158" s="1347"/>
      <c r="J158" s="1178"/>
      <c r="K158" s="1178"/>
      <c r="L158" s="1178"/>
      <c r="M158" s="1178"/>
      <c r="N158" s="1271"/>
      <c r="O158" s="1178"/>
      <c r="P158" s="1178"/>
      <c r="Q158" s="1178"/>
      <c r="R158" s="1178"/>
      <c r="S158" s="1178"/>
      <c r="T158" s="1178"/>
      <c r="U158" s="1178"/>
      <c r="V158" s="1178"/>
      <c r="W158" s="1178"/>
      <c r="X158" s="1178"/>
      <c r="Y158" s="1178"/>
      <c r="Z158" s="1178"/>
      <c r="AA158" s="1178"/>
      <c r="AB158" s="1178"/>
      <c r="AC158" s="1178"/>
      <c r="AD158" s="1178"/>
      <c r="AE158" s="1178"/>
      <c r="AF158" s="1178"/>
      <c r="AG158" s="1178"/>
      <c r="AH158" s="1178"/>
      <c r="AI158" s="1178"/>
      <c r="AJ158" s="1178"/>
      <c r="AK158" s="1178"/>
      <c r="AL158" s="1178"/>
      <c r="AM158" s="1178"/>
      <c r="AN158" s="1178"/>
      <c r="AO158" s="1178"/>
      <c r="AP158" s="1178"/>
      <c r="AQ158" s="1178"/>
      <c r="AR158" s="1178"/>
      <c r="AS158" s="1178"/>
      <c r="AT158" s="1178"/>
      <c r="AU158" s="1178"/>
      <c r="AV158" s="1178"/>
      <c r="AW158" s="1178"/>
      <c r="AX158" s="1178"/>
      <c r="AY158" s="1178"/>
      <c r="AZ158" s="1178"/>
      <c r="BA158" s="1178"/>
      <c r="BB158" s="1178"/>
      <c r="BC158" s="1178"/>
      <c r="BD158" s="1178"/>
      <c r="BE158" s="1178"/>
      <c r="BF158" s="1178"/>
      <c r="BG158" s="1178"/>
      <c r="BH158" s="1178"/>
      <c r="BI158" s="1178"/>
      <c r="BJ158" s="1178"/>
      <c r="BK158" s="1178"/>
      <c r="BL158" s="1178"/>
      <c r="BM158" s="1178"/>
      <c r="BN158" s="1178"/>
      <c r="BO158" s="1178"/>
      <c r="BP158" s="1178"/>
      <c r="BQ158" s="1178"/>
      <c r="BR158" s="1178"/>
      <c r="BS158" s="1178"/>
      <c r="BT158" s="1178"/>
      <c r="BU158" s="1178"/>
      <c r="BV158" s="1178"/>
      <c r="BW158" s="1178"/>
      <c r="BX158" s="1178"/>
      <c r="BY158" s="1178"/>
      <c r="BZ158" s="1178"/>
      <c r="CA158" s="1178"/>
    </row>
    <row r="159" spans="1:79" ht="9" customHeight="1">
      <c r="B159" s="1339"/>
      <c r="C159" s="1340"/>
      <c r="D159" s="1340"/>
      <c r="E159" s="1340"/>
      <c r="F159" s="1360"/>
      <c r="G159" s="1297"/>
      <c r="H159" s="1297"/>
      <c r="I159" s="1178"/>
      <c r="J159" s="1178"/>
      <c r="K159" s="1178"/>
      <c r="L159" s="1178"/>
      <c r="M159" s="1178"/>
      <c r="N159" s="1271"/>
      <c r="O159" s="1178"/>
      <c r="P159" s="1178"/>
      <c r="Q159" s="1178"/>
      <c r="R159" s="1178"/>
      <c r="S159" s="1178"/>
      <c r="T159" s="1178"/>
      <c r="U159" s="1178"/>
      <c r="V159" s="1178"/>
      <c r="W159" s="1178"/>
      <c r="X159" s="1178"/>
      <c r="Y159" s="1178"/>
      <c r="Z159" s="1178"/>
      <c r="AA159" s="1178"/>
      <c r="AB159" s="1178"/>
      <c r="AC159" s="1178"/>
      <c r="AD159" s="1178"/>
      <c r="AE159" s="1178"/>
      <c r="AF159" s="1178"/>
      <c r="AG159" s="1178"/>
      <c r="AH159" s="1178"/>
      <c r="AI159" s="1178"/>
      <c r="AJ159" s="1178"/>
      <c r="AK159" s="1178"/>
      <c r="AL159" s="1178"/>
      <c r="AM159" s="1178"/>
      <c r="AN159" s="1178"/>
      <c r="AO159" s="1178"/>
      <c r="AP159" s="1178"/>
      <c r="AQ159" s="1178"/>
      <c r="AR159" s="1178"/>
      <c r="AS159" s="1178"/>
      <c r="AT159" s="1178"/>
      <c r="AU159" s="1178"/>
      <c r="AV159" s="1178"/>
      <c r="AW159" s="1178"/>
      <c r="AX159" s="1178"/>
      <c r="AY159" s="1178"/>
      <c r="AZ159" s="1178"/>
      <c r="BA159" s="1178"/>
      <c r="BB159" s="1178"/>
      <c r="BC159" s="1178"/>
      <c r="BD159" s="1178"/>
      <c r="BE159" s="1178"/>
      <c r="BF159" s="1178"/>
      <c r="BG159" s="1178"/>
      <c r="BH159" s="1178"/>
      <c r="BI159" s="1178"/>
      <c r="BJ159" s="1178"/>
      <c r="BK159" s="1178"/>
      <c r="BL159" s="1178"/>
      <c r="BM159" s="1178"/>
      <c r="BN159" s="1178"/>
      <c r="BO159" s="1178"/>
      <c r="BP159" s="1178"/>
      <c r="BQ159" s="1178"/>
      <c r="BR159" s="1178"/>
      <c r="BS159" s="1178"/>
      <c r="BT159" s="1178"/>
      <c r="BU159" s="1178"/>
      <c r="BV159" s="1178"/>
      <c r="BW159" s="1178"/>
      <c r="BX159" s="1178"/>
      <c r="BY159" s="1178"/>
      <c r="BZ159" s="1178"/>
      <c r="CA159" s="1178"/>
    </row>
    <row r="160" spans="1:79" ht="18" customHeight="1">
      <c r="A160" s="1253">
        <v>16</v>
      </c>
      <c r="B160" s="1293" t="s">
        <v>884</v>
      </c>
      <c r="C160" s="1294"/>
      <c r="D160" s="1294"/>
      <c r="E160" s="1294"/>
      <c r="F160" s="1360"/>
      <c r="G160" s="1297"/>
      <c r="H160" s="1297"/>
      <c r="I160" s="1178"/>
      <c r="J160" s="1178"/>
      <c r="K160" s="1178"/>
      <c r="L160" s="1178"/>
      <c r="M160" s="1178"/>
      <c r="N160" s="1271"/>
      <c r="O160" s="1178"/>
      <c r="P160" s="1178"/>
      <c r="Q160" s="1178"/>
      <c r="R160" s="1178"/>
      <c r="S160" s="1178"/>
      <c r="T160" s="1178"/>
      <c r="U160" s="1178"/>
      <c r="V160" s="1178"/>
      <c r="W160" s="1178"/>
      <c r="X160" s="1178"/>
      <c r="Y160" s="1178"/>
      <c r="Z160" s="1178"/>
      <c r="AA160" s="1178"/>
      <c r="AB160" s="1178"/>
      <c r="AC160" s="1178"/>
      <c r="AD160" s="1178"/>
      <c r="AE160" s="1178"/>
      <c r="AF160" s="1178"/>
      <c r="AG160" s="1178"/>
      <c r="AH160" s="1178"/>
      <c r="AI160" s="1178"/>
      <c r="AJ160" s="1178"/>
      <c r="AK160" s="1178"/>
      <c r="AL160" s="1178"/>
      <c r="AM160" s="1178"/>
      <c r="AN160" s="1178"/>
      <c r="AO160" s="1178"/>
      <c r="AP160" s="1178"/>
      <c r="AQ160" s="1178"/>
      <c r="AR160" s="1178"/>
      <c r="AS160" s="1178"/>
      <c r="AT160" s="1178"/>
      <c r="AU160" s="1178"/>
      <c r="AV160" s="1178"/>
      <c r="AW160" s="1178"/>
      <c r="AX160" s="1178"/>
      <c r="AY160" s="1178"/>
      <c r="AZ160" s="1178"/>
      <c r="BA160" s="1178"/>
      <c r="BB160" s="1178"/>
      <c r="BC160" s="1178"/>
      <c r="BD160" s="1178"/>
      <c r="BE160" s="1178"/>
      <c r="BF160" s="1178"/>
      <c r="BG160" s="1178"/>
      <c r="BH160" s="1178"/>
      <c r="BI160" s="1178"/>
      <c r="BJ160" s="1178"/>
      <c r="BK160" s="1178"/>
      <c r="BL160" s="1178"/>
      <c r="BM160" s="1178"/>
      <c r="BN160" s="1178"/>
      <c r="BO160" s="1178"/>
      <c r="BP160" s="1178"/>
      <c r="BQ160" s="1178"/>
      <c r="BR160" s="1178"/>
      <c r="BS160" s="1178"/>
      <c r="BT160" s="1178"/>
      <c r="BU160" s="1178"/>
      <c r="BV160" s="1178"/>
      <c r="BW160" s="1178"/>
      <c r="BX160" s="1178"/>
      <c r="BY160" s="1178"/>
      <c r="BZ160" s="1178"/>
      <c r="CA160" s="1178"/>
    </row>
    <row r="161" spans="1:79" ht="35.25" customHeight="1">
      <c r="B161" s="1298" t="s">
        <v>885</v>
      </c>
      <c r="C161" s="1299"/>
      <c r="D161" s="1299"/>
      <c r="E161" s="1300"/>
      <c r="F161" s="1360"/>
      <c r="G161" s="1297"/>
      <c r="H161" s="1297"/>
      <c r="I161" s="1178"/>
      <c r="J161" s="1178"/>
      <c r="K161" s="1178"/>
      <c r="L161" s="1178"/>
      <c r="M161" s="1178"/>
      <c r="N161" s="1271"/>
      <c r="O161" s="1178"/>
      <c r="P161" s="1178"/>
      <c r="Q161" s="1178"/>
      <c r="R161" s="1178"/>
      <c r="S161" s="1178"/>
      <c r="T161" s="1178"/>
      <c r="U161" s="1178"/>
      <c r="V161" s="1178"/>
      <c r="W161" s="1178"/>
      <c r="X161" s="1178"/>
      <c r="Y161" s="1178"/>
      <c r="Z161" s="1178"/>
      <c r="AA161" s="1178"/>
      <c r="AB161" s="1178"/>
      <c r="AC161" s="1178"/>
      <c r="AD161" s="1178"/>
      <c r="AE161" s="1178"/>
      <c r="AF161" s="1178"/>
      <c r="AG161" s="1178"/>
      <c r="AH161" s="1178"/>
      <c r="AI161" s="1178"/>
      <c r="AJ161" s="1178"/>
      <c r="AK161" s="1178"/>
      <c r="AL161" s="1178"/>
      <c r="AM161" s="1178"/>
      <c r="AN161" s="1178"/>
      <c r="AO161" s="1178"/>
      <c r="AP161" s="1178"/>
      <c r="AQ161" s="1178"/>
      <c r="AR161" s="1178"/>
      <c r="AS161" s="1178"/>
      <c r="AT161" s="1178"/>
      <c r="AU161" s="1178"/>
      <c r="AV161" s="1178"/>
      <c r="AW161" s="1178"/>
      <c r="AX161" s="1178"/>
      <c r="AY161" s="1178"/>
      <c r="AZ161" s="1178"/>
      <c r="BA161" s="1178"/>
      <c r="BB161" s="1178"/>
      <c r="BC161" s="1178"/>
      <c r="BD161" s="1178"/>
      <c r="BE161" s="1178"/>
      <c r="BF161" s="1178"/>
      <c r="BG161" s="1178"/>
      <c r="BH161" s="1178"/>
      <c r="BI161" s="1178"/>
      <c r="BJ161" s="1178"/>
      <c r="BK161" s="1178"/>
      <c r="BL161" s="1178"/>
      <c r="BM161" s="1178"/>
      <c r="BN161" s="1178"/>
      <c r="BO161" s="1178"/>
      <c r="BP161" s="1178"/>
      <c r="BQ161" s="1178"/>
      <c r="BR161" s="1178"/>
      <c r="BS161" s="1178"/>
      <c r="BT161" s="1178"/>
      <c r="BU161" s="1178"/>
      <c r="BV161" s="1178"/>
      <c r="BW161" s="1178"/>
      <c r="BX161" s="1178"/>
      <c r="BY161" s="1178"/>
      <c r="BZ161" s="1178"/>
      <c r="CA161" s="1178"/>
    </row>
    <row r="162" spans="1:79" ht="16.5" customHeight="1" thickBot="1">
      <c r="B162" s="1293" t="s">
        <v>810</v>
      </c>
      <c r="C162" s="1301"/>
      <c r="F162" s="1360"/>
      <c r="G162" s="1297"/>
      <c r="H162" s="1297"/>
      <c r="I162" s="1178"/>
      <c r="J162" s="1178"/>
      <c r="K162" s="1178"/>
      <c r="L162" s="1178"/>
      <c r="M162" s="1178"/>
      <c r="N162" s="1271"/>
      <c r="O162" s="1178"/>
      <c r="P162" s="1178"/>
      <c r="Q162" s="1178"/>
      <c r="R162" s="1178"/>
      <c r="S162" s="1178"/>
      <c r="T162" s="1178"/>
      <c r="U162" s="1178"/>
      <c r="V162" s="1178"/>
      <c r="W162" s="1178"/>
      <c r="X162" s="1178"/>
      <c r="Y162" s="1178"/>
      <c r="Z162" s="1178"/>
      <c r="AA162" s="1178"/>
      <c r="AB162" s="1178"/>
      <c r="AC162" s="1178"/>
      <c r="AD162" s="1178"/>
      <c r="AE162" s="1178"/>
      <c r="AF162" s="1178"/>
      <c r="AG162" s="1178"/>
      <c r="AH162" s="1178"/>
      <c r="AI162" s="1178"/>
      <c r="AJ162" s="1178"/>
      <c r="AK162" s="1178"/>
      <c r="AL162" s="1178"/>
      <c r="AM162" s="1178"/>
      <c r="AN162" s="1178"/>
      <c r="AO162" s="1178"/>
      <c r="AP162" s="1178"/>
      <c r="AQ162" s="1178"/>
      <c r="AR162" s="1178"/>
      <c r="AS162" s="1178"/>
      <c r="AT162" s="1178"/>
      <c r="AU162" s="1178"/>
      <c r="AV162" s="1178"/>
      <c r="AW162" s="1178"/>
      <c r="AX162" s="1178"/>
      <c r="AY162" s="1178"/>
      <c r="AZ162" s="1178"/>
      <c r="BA162" s="1178"/>
      <c r="BB162" s="1178"/>
      <c r="BC162" s="1178"/>
      <c r="BD162" s="1178"/>
      <c r="BE162" s="1178"/>
      <c r="BF162" s="1178"/>
      <c r="BG162" s="1178"/>
      <c r="BH162" s="1178"/>
      <c r="BI162" s="1178"/>
      <c r="BJ162" s="1178"/>
      <c r="BK162" s="1178"/>
      <c r="BL162" s="1178"/>
      <c r="BM162" s="1178"/>
      <c r="BN162" s="1178"/>
      <c r="BO162" s="1178"/>
      <c r="BP162" s="1178"/>
      <c r="BQ162" s="1178"/>
      <c r="BR162" s="1178"/>
      <c r="BS162" s="1178"/>
      <c r="BT162" s="1178"/>
      <c r="BU162" s="1178"/>
      <c r="BV162" s="1178"/>
      <c r="BW162" s="1178"/>
      <c r="BX162" s="1178"/>
      <c r="BY162" s="1178"/>
      <c r="BZ162" s="1178"/>
      <c r="CA162" s="1178"/>
    </row>
    <row r="163" spans="1:79" ht="33.75" customHeight="1" thickBot="1">
      <c r="B163" s="1302" t="s">
        <v>811</v>
      </c>
      <c r="C163" s="1303" t="s">
        <v>812</v>
      </c>
      <c r="D163" s="1303" t="s">
        <v>813</v>
      </c>
      <c r="E163" s="1304" t="s">
        <v>814</v>
      </c>
      <c r="F163" s="1348" t="s">
        <v>815</v>
      </c>
      <c r="G163" s="1341">
        <v>6</v>
      </c>
      <c r="H163" s="1297"/>
      <c r="I163" s="1178"/>
      <c r="J163" s="1178"/>
      <c r="K163" s="1178"/>
      <c r="L163" s="1178"/>
      <c r="M163" s="1178"/>
      <c r="N163" s="1271"/>
      <c r="O163" s="1178"/>
      <c r="P163" s="1178"/>
      <c r="Q163" s="1178"/>
      <c r="R163" s="1178"/>
      <c r="S163" s="1178"/>
      <c r="T163" s="1178"/>
      <c r="U163" s="1178"/>
      <c r="V163" s="1178"/>
      <c r="W163" s="1178"/>
      <c r="X163" s="1178"/>
      <c r="Y163" s="1178"/>
      <c r="Z163" s="1178"/>
      <c r="AA163" s="1178"/>
      <c r="AB163" s="1178"/>
      <c r="AC163" s="1178"/>
      <c r="AD163" s="1178"/>
      <c r="AE163" s="1178"/>
      <c r="AF163" s="1178"/>
      <c r="AG163" s="1178"/>
      <c r="AH163" s="1178"/>
      <c r="AI163" s="1178"/>
      <c r="AJ163" s="1178"/>
      <c r="AK163" s="1178"/>
      <c r="AL163" s="1178"/>
      <c r="AM163" s="1178"/>
      <c r="AN163" s="1178"/>
      <c r="AO163" s="1178"/>
      <c r="AP163" s="1178"/>
      <c r="AQ163" s="1178"/>
      <c r="AR163" s="1178"/>
      <c r="AS163" s="1178"/>
      <c r="AT163" s="1178"/>
      <c r="AU163" s="1178"/>
      <c r="AV163" s="1178"/>
      <c r="AW163" s="1178"/>
      <c r="AX163" s="1178"/>
      <c r="AY163" s="1178"/>
      <c r="AZ163" s="1178"/>
      <c r="BA163" s="1178"/>
      <c r="BB163" s="1178"/>
      <c r="BC163" s="1178"/>
      <c r="BD163" s="1178"/>
      <c r="BE163" s="1178"/>
      <c r="BF163" s="1178"/>
      <c r="BG163" s="1178"/>
      <c r="BH163" s="1178"/>
      <c r="BI163" s="1178"/>
      <c r="BJ163" s="1178"/>
      <c r="BK163" s="1178"/>
      <c r="BL163" s="1178"/>
      <c r="BM163" s="1178"/>
      <c r="BN163" s="1178"/>
      <c r="BO163" s="1178"/>
      <c r="BP163" s="1178"/>
      <c r="BQ163" s="1178"/>
      <c r="BR163" s="1178"/>
      <c r="BS163" s="1178"/>
      <c r="BT163" s="1178"/>
      <c r="BU163" s="1178"/>
      <c r="BV163" s="1178"/>
      <c r="BW163" s="1178"/>
      <c r="BX163" s="1178"/>
      <c r="BY163" s="1178"/>
      <c r="BZ163" s="1178"/>
      <c r="CA163" s="1178"/>
    </row>
    <row r="164" spans="1:79" ht="27.95" customHeight="1">
      <c r="B164" s="1313" t="s">
        <v>886</v>
      </c>
      <c r="C164" s="1314">
        <v>1</v>
      </c>
      <c r="D164" s="1315">
        <v>2</v>
      </c>
      <c r="E164" s="1316">
        <v>2</v>
      </c>
      <c r="F164" s="1349"/>
      <c r="G164" s="1342"/>
      <c r="H164" s="1342"/>
      <c r="I164" s="1343"/>
      <c r="J164" s="1178"/>
      <c r="K164" s="1178"/>
      <c r="L164" s="1178"/>
      <c r="M164" s="1178"/>
      <c r="N164" s="1271"/>
      <c r="O164" s="1178"/>
      <c r="P164" s="1178"/>
      <c r="Q164" s="1178"/>
      <c r="R164" s="1178"/>
      <c r="S164" s="1178"/>
      <c r="T164" s="1178"/>
      <c r="U164" s="1178"/>
      <c r="V164" s="1178"/>
      <c r="W164" s="1178"/>
      <c r="X164" s="1178"/>
      <c r="Y164" s="1178"/>
      <c r="Z164" s="1178"/>
      <c r="AA164" s="1178"/>
      <c r="AB164" s="1178"/>
      <c r="AC164" s="1178"/>
      <c r="AD164" s="1178"/>
      <c r="AE164" s="1178"/>
      <c r="AF164" s="1178"/>
      <c r="AG164" s="1178"/>
      <c r="AH164" s="1178"/>
      <c r="AI164" s="1178"/>
      <c r="AJ164" s="1178"/>
      <c r="AK164" s="1178"/>
      <c r="AL164" s="1178"/>
      <c r="AM164" s="1178"/>
      <c r="AN164" s="1178"/>
      <c r="AO164" s="1178"/>
      <c r="AP164" s="1178"/>
      <c r="AQ164" s="1178"/>
      <c r="AR164" s="1178"/>
      <c r="AS164" s="1178"/>
      <c r="AT164" s="1178"/>
      <c r="AU164" s="1178"/>
      <c r="AV164" s="1178"/>
      <c r="AW164" s="1178"/>
      <c r="AX164" s="1178"/>
      <c r="AY164" s="1178"/>
      <c r="AZ164" s="1178"/>
      <c r="BA164" s="1178"/>
      <c r="BB164" s="1178"/>
      <c r="BC164" s="1178"/>
      <c r="BD164" s="1178"/>
      <c r="BE164" s="1178"/>
      <c r="BF164" s="1178"/>
      <c r="BG164" s="1178"/>
      <c r="BH164" s="1178"/>
      <c r="BI164" s="1178"/>
      <c r="BJ164" s="1178"/>
      <c r="BK164" s="1178"/>
      <c r="BL164" s="1178"/>
      <c r="BM164" s="1178"/>
      <c r="BN164" s="1178"/>
      <c r="BO164" s="1178"/>
      <c r="BP164" s="1178"/>
      <c r="BQ164" s="1178"/>
      <c r="BR164" s="1178"/>
      <c r="BS164" s="1178"/>
      <c r="BT164" s="1178"/>
      <c r="BU164" s="1178"/>
      <c r="BV164" s="1178"/>
      <c r="BW164" s="1178"/>
      <c r="BX164" s="1178"/>
      <c r="BY164" s="1178"/>
      <c r="BZ164" s="1178"/>
      <c r="CA164" s="1178"/>
    </row>
    <row r="165" spans="1:79" ht="27" customHeight="1">
      <c r="B165" s="1323" t="s">
        <v>887</v>
      </c>
      <c r="C165" s="1324">
        <v>2</v>
      </c>
      <c r="D165" s="1325">
        <v>2</v>
      </c>
      <c r="E165" s="1326">
        <v>4</v>
      </c>
      <c r="F165" s="1349"/>
      <c r="G165" s="1344"/>
      <c r="H165" s="1344"/>
      <c r="I165" s="1345"/>
      <c r="J165" s="1178"/>
      <c r="K165" s="1178"/>
      <c r="L165" s="1178"/>
      <c r="M165" s="1178"/>
      <c r="N165" s="1271"/>
      <c r="O165" s="1178"/>
      <c r="P165" s="1178"/>
      <c r="Q165" s="1178"/>
      <c r="R165" s="1178"/>
      <c r="S165" s="1178"/>
      <c r="T165" s="1178"/>
      <c r="U165" s="1178"/>
      <c r="V165" s="1178"/>
      <c r="W165" s="1178"/>
      <c r="X165" s="1178"/>
      <c r="Y165" s="1178"/>
      <c r="Z165" s="1178"/>
      <c r="AA165" s="1178"/>
      <c r="AB165" s="1178"/>
      <c r="AC165" s="1178"/>
      <c r="AD165" s="1178"/>
      <c r="AE165" s="1178"/>
      <c r="AF165" s="1178"/>
      <c r="AG165" s="1178"/>
      <c r="AH165" s="1178"/>
      <c r="AI165" s="1178"/>
      <c r="AJ165" s="1178"/>
      <c r="AK165" s="1178"/>
      <c r="AL165" s="1178"/>
      <c r="AM165" s="1178"/>
      <c r="AN165" s="1178"/>
      <c r="AO165" s="1178"/>
      <c r="AP165" s="1178"/>
      <c r="AQ165" s="1178"/>
      <c r="AR165" s="1178"/>
      <c r="AS165" s="1178"/>
      <c r="AT165" s="1178"/>
      <c r="AU165" s="1178"/>
      <c r="AV165" s="1178"/>
      <c r="AW165" s="1178"/>
      <c r="AX165" s="1178"/>
      <c r="AY165" s="1178"/>
      <c r="AZ165" s="1178"/>
      <c r="BA165" s="1178"/>
      <c r="BB165" s="1178"/>
      <c r="BC165" s="1178"/>
      <c r="BD165" s="1178"/>
      <c r="BE165" s="1178"/>
      <c r="BF165" s="1178"/>
      <c r="BG165" s="1178"/>
      <c r="BH165" s="1178"/>
      <c r="BI165" s="1178"/>
      <c r="BJ165" s="1178"/>
      <c r="BK165" s="1178"/>
      <c r="BL165" s="1178"/>
      <c r="BM165" s="1178"/>
      <c r="BN165" s="1178"/>
      <c r="BO165" s="1178"/>
      <c r="BP165" s="1178"/>
      <c r="BQ165" s="1178"/>
      <c r="BR165" s="1178"/>
      <c r="BS165" s="1178"/>
      <c r="BT165" s="1178"/>
      <c r="BU165" s="1178"/>
      <c r="BV165" s="1178"/>
      <c r="BW165" s="1178"/>
      <c r="BX165" s="1178"/>
      <c r="BY165" s="1178"/>
      <c r="BZ165" s="1178"/>
      <c r="CA165" s="1178"/>
    </row>
    <row r="166" spans="1:79" ht="41.1" customHeight="1" thickBot="1">
      <c r="B166" s="1329" t="s">
        <v>888</v>
      </c>
      <c r="C166" s="1330">
        <v>3</v>
      </c>
      <c r="D166" s="1331">
        <v>2</v>
      </c>
      <c r="E166" s="1332">
        <v>6</v>
      </c>
      <c r="F166" s="1350"/>
      <c r="G166" s="1346"/>
      <c r="H166" s="1346"/>
      <c r="I166" s="1347"/>
      <c r="J166" s="1178"/>
      <c r="K166" s="1178"/>
      <c r="L166" s="1178"/>
      <c r="M166" s="1178"/>
      <c r="N166" s="1271"/>
      <c r="O166" s="1178"/>
      <c r="P166" s="1178"/>
      <c r="Q166" s="1178"/>
      <c r="R166" s="1178"/>
      <c r="S166" s="1178"/>
      <c r="T166" s="1178"/>
      <c r="U166" s="1178"/>
      <c r="V166" s="1178"/>
      <c r="W166" s="1178"/>
      <c r="X166" s="1178"/>
      <c r="Y166" s="1178"/>
      <c r="Z166" s="1178"/>
      <c r="AA166" s="1178"/>
      <c r="AB166" s="1178"/>
      <c r="AC166" s="1178"/>
      <c r="AD166" s="1178"/>
      <c r="AE166" s="1178"/>
      <c r="AF166" s="1178"/>
      <c r="AG166" s="1178"/>
      <c r="AH166" s="1178"/>
      <c r="AI166" s="1178"/>
      <c r="AJ166" s="1178"/>
      <c r="AK166" s="1178"/>
      <c r="AL166" s="1178"/>
      <c r="AM166" s="1178"/>
      <c r="AN166" s="1178"/>
      <c r="AO166" s="1178"/>
      <c r="AP166" s="1178"/>
      <c r="AQ166" s="1178"/>
      <c r="AR166" s="1178"/>
      <c r="AS166" s="1178"/>
      <c r="AT166" s="1178"/>
      <c r="AU166" s="1178"/>
      <c r="AV166" s="1178"/>
      <c r="AW166" s="1178"/>
      <c r="AX166" s="1178"/>
      <c r="AY166" s="1178"/>
      <c r="AZ166" s="1178"/>
      <c r="BA166" s="1178"/>
      <c r="BB166" s="1178"/>
      <c r="BC166" s="1178"/>
      <c r="BD166" s="1178"/>
      <c r="BE166" s="1178"/>
      <c r="BF166" s="1178"/>
      <c r="BG166" s="1178"/>
      <c r="BH166" s="1178"/>
      <c r="BI166" s="1178"/>
      <c r="BJ166" s="1178"/>
      <c r="BK166" s="1178"/>
      <c r="BL166" s="1178"/>
      <c r="BM166" s="1178"/>
      <c r="BN166" s="1178"/>
      <c r="BO166" s="1178"/>
      <c r="BP166" s="1178"/>
      <c r="BQ166" s="1178"/>
      <c r="BR166" s="1178"/>
      <c r="BS166" s="1178"/>
      <c r="BT166" s="1178"/>
      <c r="BU166" s="1178"/>
      <c r="BV166" s="1178"/>
      <c r="BW166" s="1178"/>
      <c r="BX166" s="1178"/>
      <c r="BY166" s="1178"/>
      <c r="BZ166" s="1178"/>
      <c r="CA166" s="1178"/>
    </row>
    <row r="167" spans="1:79" ht="9" customHeight="1">
      <c r="B167" s="1339"/>
      <c r="C167" s="1340"/>
      <c r="D167" s="1340"/>
      <c r="E167" s="1340"/>
      <c r="F167" s="1360"/>
      <c r="G167" s="1297"/>
      <c r="H167" s="1297"/>
      <c r="I167" s="1178"/>
      <c r="J167" s="1178"/>
      <c r="K167" s="1178"/>
      <c r="L167" s="1178"/>
      <c r="M167" s="1178"/>
      <c r="N167" s="1271"/>
      <c r="O167" s="1178"/>
      <c r="P167" s="1178"/>
      <c r="Q167" s="1178"/>
      <c r="R167" s="1178"/>
      <c r="S167" s="1178"/>
      <c r="T167" s="1178"/>
      <c r="U167" s="1178"/>
      <c r="V167" s="1178"/>
      <c r="W167" s="1178"/>
      <c r="X167" s="1178"/>
      <c r="Y167" s="1178"/>
      <c r="Z167" s="1178"/>
      <c r="AA167" s="1178"/>
      <c r="AB167" s="1178"/>
      <c r="AC167" s="1178"/>
      <c r="AD167" s="1178"/>
      <c r="AE167" s="1178"/>
      <c r="AF167" s="1178"/>
      <c r="AG167" s="1178"/>
      <c r="AH167" s="1178"/>
      <c r="AI167" s="1178"/>
      <c r="AJ167" s="1178"/>
      <c r="AK167" s="1178"/>
      <c r="AL167" s="1178"/>
      <c r="AM167" s="1178"/>
      <c r="AN167" s="1178"/>
      <c r="AO167" s="1178"/>
      <c r="AP167" s="1178"/>
      <c r="AQ167" s="1178"/>
      <c r="AR167" s="1178"/>
      <c r="AS167" s="1178"/>
      <c r="AT167" s="1178"/>
      <c r="AU167" s="1178"/>
      <c r="AV167" s="1178"/>
      <c r="AW167" s="1178"/>
      <c r="AX167" s="1178"/>
      <c r="AY167" s="1178"/>
      <c r="AZ167" s="1178"/>
      <c r="BA167" s="1178"/>
      <c r="BB167" s="1178"/>
      <c r="BC167" s="1178"/>
      <c r="BD167" s="1178"/>
      <c r="BE167" s="1178"/>
      <c r="BF167" s="1178"/>
      <c r="BG167" s="1178"/>
      <c r="BH167" s="1178"/>
      <c r="BI167" s="1178"/>
      <c r="BJ167" s="1178"/>
      <c r="BK167" s="1178"/>
      <c r="BL167" s="1178"/>
      <c r="BM167" s="1178"/>
      <c r="BN167" s="1178"/>
      <c r="BO167" s="1178"/>
      <c r="BP167" s="1178"/>
      <c r="BQ167" s="1178"/>
      <c r="BR167" s="1178"/>
      <c r="BS167" s="1178"/>
      <c r="BT167" s="1178"/>
      <c r="BU167" s="1178"/>
      <c r="BV167" s="1178"/>
      <c r="BW167" s="1178"/>
      <c r="BX167" s="1178"/>
      <c r="BY167" s="1178"/>
      <c r="BZ167" s="1178"/>
      <c r="CA167" s="1178"/>
    </row>
    <row r="168" spans="1:79">
      <c r="F168" s="1360"/>
      <c r="I168" s="1178"/>
      <c r="J168" s="1178"/>
      <c r="K168" s="1178"/>
      <c r="L168" s="1178"/>
      <c r="M168" s="1178"/>
      <c r="N168" s="1271"/>
      <c r="O168" s="1178"/>
      <c r="P168" s="1178"/>
      <c r="Q168" s="1178"/>
      <c r="R168" s="1178"/>
      <c r="S168" s="1178"/>
      <c r="T168" s="1178"/>
      <c r="U168" s="1178"/>
      <c r="V168" s="1178"/>
      <c r="W168" s="1178"/>
      <c r="X168" s="1178"/>
      <c r="Y168" s="1178"/>
      <c r="Z168" s="1178"/>
      <c r="AA168" s="1178"/>
      <c r="AB168" s="1178"/>
      <c r="AC168" s="1178"/>
      <c r="AD168" s="1178"/>
      <c r="AE168" s="1178"/>
      <c r="AF168" s="1178"/>
      <c r="AG168" s="1178"/>
      <c r="AH168" s="1178"/>
      <c r="AI168" s="1178"/>
      <c r="AJ168" s="1178"/>
      <c r="AK168" s="1178"/>
      <c r="AL168" s="1178"/>
      <c r="AM168" s="1178"/>
      <c r="AN168" s="1178"/>
      <c r="AO168" s="1178"/>
      <c r="AP168" s="1178"/>
      <c r="AQ168" s="1178"/>
      <c r="AR168" s="1178"/>
      <c r="AS168" s="1178"/>
      <c r="AT168" s="1178"/>
      <c r="AU168" s="1178"/>
      <c r="AV168" s="1178"/>
      <c r="AW168" s="1178"/>
      <c r="AX168" s="1178"/>
      <c r="AY168" s="1178"/>
      <c r="AZ168" s="1178"/>
      <c r="BA168" s="1178"/>
      <c r="BB168" s="1178"/>
      <c r="BC168" s="1178"/>
      <c r="BD168" s="1178"/>
      <c r="BE168" s="1178"/>
      <c r="BF168" s="1178"/>
      <c r="BG168" s="1178"/>
      <c r="BH168" s="1178"/>
      <c r="BI168" s="1178"/>
      <c r="BJ168" s="1178"/>
      <c r="BK168" s="1178"/>
      <c r="BL168" s="1178"/>
      <c r="BM168" s="1178"/>
      <c r="BN168" s="1178"/>
      <c r="BO168" s="1178"/>
      <c r="BP168" s="1178"/>
      <c r="BQ168" s="1178"/>
      <c r="BR168" s="1178"/>
      <c r="BS168" s="1178"/>
      <c r="BT168" s="1178"/>
      <c r="BU168" s="1178"/>
      <c r="BV168" s="1178"/>
      <c r="BW168" s="1178"/>
      <c r="BX168" s="1178"/>
      <c r="BY168" s="1178"/>
      <c r="BZ168" s="1178"/>
      <c r="CA168" s="1178"/>
    </row>
    <row r="169" spans="1:79">
      <c r="C169" s="1374"/>
      <c r="D169" s="1374"/>
      <c r="E169" s="1374"/>
      <c r="F169" s="1360"/>
      <c r="G169" s="1132"/>
      <c r="I169" s="1178"/>
      <c r="J169" s="1178"/>
      <c r="K169" s="1178"/>
      <c r="L169" s="1178"/>
      <c r="M169" s="1178"/>
      <c r="N169" s="1271"/>
      <c r="O169" s="1178"/>
      <c r="P169" s="1178"/>
      <c r="Q169" s="1178"/>
      <c r="R169" s="1178"/>
      <c r="S169" s="1178"/>
      <c r="T169" s="1178"/>
      <c r="U169" s="1178"/>
      <c r="V169" s="1178"/>
      <c r="W169" s="1178"/>
      <c r="X169" s="1178"/>
      <c r="Y169" s="1178"/>
      <c r="Z169" s="1178"/>
      <c r="AA169" s="1178"/>
      <c r="AB169" s="1178"/>
      <c r="AC169" s="1178"/>
      <c r="AD169" s="1178"/>
      <c r="AE169" s="1178"/>
      <c r="AF169" s="1178"/>
      <c r="AG169" s="1178"/>
      <c r="AH169" s="1178"/>
      <c r="AI169" s="1178"/>
      <c r="AJ169" s="1178"/>
      <c r="AK169" s="1178"/>
      <c r="AL169" s="1178"/>
      <c r="AM169" s="1178"/>
      <c r="AN169" s="1178"/>
      <c r="AO169" s="1178"/>
      <c r="AP169" s="1178"/>
      <c r="AQ169" s="1178"/>
      <c r="AR169" s="1178"/>
      <c r="AS169" s="1178"/>
      <c r="AT169" s="1178"/>
      <c r="AU169" s="1178"/>
      <c r="AV169" s="1178"/>
      <c r="AW169" s="1178"/>
      <c r="AX169" s="1178"/>
      <c r="AY169" s="1178"/>
      <c r="AZ169" s="1178"/>
      <c r="BA169" s="1178"/>
      <c r="BB169" s="1178"/>
      <c r="BC169" s="1178"/>
      <c r="BD169" s="1178"/>
      <c r="BE169" s="1178"/>
      <c r="BF169" s="1178"/>
      <c r="BG169" s="1178"/>
      <c r="BH169" s="1178"/>
      <c r="BI169" s="1178"/>
      <c r="BJ169" s="1178"/>
      <c r="BK169" s="1178"/>
      <c r="BL169" s="1178"/>
      <c r="BM169" s="1178"/>
      <c r="BN169" s="1178"/>
      <c r="BO169" s="1178"/>
      <c r="BP169" s="1178"/>
      <c r="BQ169" s="1178"/>
      <c r="BR169" s="1178"/>
      <c r="BS169" s="1178"/>
      <c r="BT169" s="1178"/>
      <c r="BU169" s="1178"/>
      <c r="BV169" s="1178"/>
      <c r="BW169" s="1178"/>
      <c r="BX169" s="1178"/>
      <c r="BY169" s="1178"/>
      <c r="BZ169" s="1178"/>
      <c r="CA169" s="1178"/>
    </row>
    <row r="170" spans="1:79" ht="6.75" customHeight="1" thickBot="1">
      <c r="F170" s="1360"/>
      <c r="I170" s="1131"/>
      <c r="J170" s="1178"/>
      <c r="K170" s="1178"/>
      <c r="L170" s="1178"/>
      <c r="M170" s="1178"/>
      <c r="N170" s="1271"/>
      <c r="O170" s="1178"/>
      <c r="P170" s="1178"/>
      <c r="Q170" s="1178"/>
      <c r="R170" s="1178"/>
      <c r="S170" s="1178"/>
      <c r="T170" s="1178"/>
      <c r="U170" s="1178"/>
      <c r="V170" s="1178"/>
      <c r="W170" s="1178"/>
      <c r="X170" s="1178"/>
      <c r="Y170" s="1178"/>
      <c r="Z170" s="1178"/>
      <c r="AA170" s="1178"/>
      <c r="AB170" s="1178"/>
      <c r="AC170" s="1178"/>
      <c r="AD170" s="1178"/>
      <c r="AE170" s="1178"/>
      <c r="AF170" s="1178"/>
      <c r="AG170" s="1178"/>
      <c r="AH170" s="1178"/>
      <c r="AI170" s="1178"/>
      <c r="AJ170" s="1178"/>
      <c r="AK170" s="1178"/>
      <c r="AL170" s="1178"/>
      <c r="AM170" s="1178"/>
      <c r="AN170" s="1178"/>
      <c r="AO170" s="1178"/>
      <c r="AP170" s="1178"/>
      <c r="AQ170" s="1178"/>
      <c r="AR170" s="1178"/>
      <c r="AS170" s="1178"/>
      <c r="AT170" s="1178"/>
      <c r="AU170" s="1178"/>
      <c r="AV170" s="1178"/>
      <c r="AW170" s="1178"/>
      <c r="AX170" s="1178"/>
      <c r="AY170" s="1178"/>
      <c r="AZ170" s="1178"/>
      <c r="BA170" s="1178"/>
      <c r="BB170" s="1178"/>
      <c r="BC170" s="1178"/>
      <c r="BD170" s="1178"/>
      <c r="BE170" s="1178"/>
      <c r="BF170" s="1178"/>
      <c r="BG170" s="1178"/>
      <c r="BH170" s="1178"/>
      <c r="BI170" s="1178"/>
      <c r="BJ170" s="1178"/>
      <c r="BK170" s="1178"/>
      <c r="BL170" s="1178"/>
      <c r="BM170" s="1178"/>
      <c r="BN170" s="1178"/>
      <c r="BO170" s="1178"/>
      <c r="BP170" s="1178"/>
      <c r="BQ170" s="1178"/>
      <c r="BR170" s="1178"/>
      <c r="BS170" s="1178"/>
      <c r="BT170" s="1178"/>
      <c r="BU170" s="1178"/>
      <c r="BV170" s="1178"/>
      <c r="BW170" s="1178"/>
      <c r="BX170" s="1178"/>
      <c r="BY170" s="1178"/>
      <c r="BZ170" s="1178"/>
      <c r="CA170" s="1178"/>
    </row>
    <row r="171" spans="1:79" s="1285" customFormat="1" ht="23.25" customHeight="1" thickBot="1">
      <c r="A171" s="1278"/>
      <c r="B171" s="1279"/>
      <c r="C171" s="1280"/>
      <c r="D171" s="1280"/>
      <c r="E171" s="1281"/>
      <c r="F171" s="1282" t="s">
        <v>804</v>
      </c>
      <c r="G171" s="1283"/>
      <c r="H171" s="1282" t="s">
        <v>805</v>
      </c>
      <c r="I171" s="1284"/>
      <c r="J171" s="1178"/>
      <c r="K171" s="1178"/>
      <c r="L171" s="1178"/>
      <c r="M171" s="1178"/>
      <c r="N171" s="1271"/>
      <c r="O171" s="1178"/>
      <c r="P171" s="1178"/>
      <c r="Q171" s="1178"/>
      <c r="R171" s="1178"/>
      <c r="S171" s="1178"/>
      <c r="T171" s="1178"/>
      <c r="U171" s="1178"/>
      <c r="V171" s="1178"/>
      <c r="W171" s="1178"/>
      <c r="X171" s="1178"/>
      <c r="Y171" s="1178"/>
      <c r="Z171" s="1178"/>
      <c r="AA171" s="1178"/>
      <c r="AB171" s="1178"/>
      <c r="AC171" s="1178"/>
      <c r="AD171" s="1178"/>
      <c r="AE171" s="1178"/>
      <c r="AF171" s="1178"/>
      <c r="AG171" s="1178"/>
      <c r="AH171" s="1178"/>
      <c r="AI171" s="1178"/>
      <c r="AJ171" s="1178"/>
      <c r="AK171" s="1178"/>
      <c r="AL171" s="1178"/>
      <c r="AM171" s="1178"/>
      <c r="AN171" s="1178"/>
      <c r="AO171" s="1178"/>
      <c r="AP171" s="1178"/>
      <c r="AQ171" s="1178"/>
      <c r="AR171" s="1178"/>
      <c r="AS171" s="1178"/>
      <c r="AT171" s="1178"/>
      <c r="AU171" s="1178"/>
      <c r="AV171" s="1178"/>
      <c r="AW171" s="1178"/>
      <c r="AX171" s="1178"/>
      <c r="AY171" s="1178"/>
      <c r="AZ171" s="1178"/>
      <c r="BA171" s="1178"/>
      <c r="BB171" s="1178"/>
      <c r="BC171" s="1178"/>
      <c r="BD171" s="1178"/>
      <c r="BE171" s="1178"/>
      <c r="BF171" s="1178"/>
      <c r="BG171" s="1178"/>
      <c r="BH171" s="1178"/>
      <c r="BI171" s="1178"/>
      <c r="BJ171" s="1178"/>
      <c r="BK171" s="1178"/>
      <c r="BL171" s="1178"/>
      <c r="BM171" s="1178"/>
      <c r="BN171" s="1178"/>
      <c r="BO171" s="1178"/>
      <c r="BP171" s="1178"/>
      <c r="BQ171" s="1178"/>
      <c r="BR171" s="1178"/>
      <c r="BS171" s="1178"/>
      <c r="BT171" s="1178"/>
      <c r="BU171" s="1178"/>
      <c r="BV171" s="1178"/>
      <c r="BW171" s="1178"/>
      <c r="BX171" s="1178"/>
      <c r="BY171" s="1178"/>
      <c r="BZ171" s="1178"/>
      <c r="CA171" s="1178"/>
    </row>
    <row r="172" spans="1:79" ht="42" customHeight="1" thickBot="1">
      <c r="B172" s="1286" t="s">
        <v>889</v>
      </c>
      <c r="C172" s="1287" t="s">
        <v>890</v>
      </c>
      <c r="D172" s="1287"/>
      <c r="E172" s="1288"/>
      <c r="F172" s="1289">
        <v>0</v>
      </c>
      <c r="G172" s="1290"/>
      <c r="H172" s="1291">
        <v>25</v>
      </c>
      <c r="I172" s="1292">
        <f>SUM(G177,G185,G193,G201,G211,G220)</f>
        <v>15</v>
      </c>
      <c r="J172" s="1178"/>
      <c r="K172" s="1178"/>
      <c r="L172" s="1178"/>
      <c r="M172" s="1178"/>
      <c r="N172" s="1271"/>
      <c r="O172" s="1178"/>
      <c r="P172" s="1178"/>
      <c r="Q172" s="1178"/>
      <c r="R172" s="1178"/>
      <c r="S172" s="1178"/>
      <c r="T172" s="1178"/>
      <c r="U172" s="1178"/>
      <c r="V172" s="1178"/>
      <c r="W172" s="1178"/>
      <c r="X172" s="1178"/>
      <c r="Y172" s="1178"/>
      <c r="Z172" s="1178"/>
      <c r="AA172" s="1178"/>
      <c r="AB172" s="1178"/>
      <c r="AC172" s="1178"/>
      <c r="AD172" s="1178"/>
      <c r="AE172" s="1178"/>
      <c r="AF172" s="1178"/>
      <c r="AG172" s="1178"/>
      <c r="AH172" s="1178"/>
      <c r="AI172" s="1178"/>
      <c r="AJ172" s="1178"/>
      <c r="AK172" s="1178"/>
      <c r="AL172" s="1178"/>
      <c r="AM172" s="1178"/>
      <c r="AN172" s="1178"/>
      <c r="AO172" s="1178"/>
      <c r="AP172" s="1178"/>
      <c r="AQ172" s="1178"/>
      <c r="AR172" s="1178"/>
      <c r="AS172" s="1178"/>
      <c r="AT172" s="1178"/>
      <c r="AU172" s="1178"/>
      <c r="AV172" s="1178"/>
      <c r="AW172" s="1178"/>
      <c r="AX172" s="1178"/>
      <c r="AY172" s="1178"/>
      <c r="AZ172" s="1178"/>
      <c r="BA172" s="1178"/>
      <c r="BB172" s="1178"/>
      <c r="BC172" s="1178"/>
      <c r="BD172" s="1178"/>
      <c r="BE172" s="1178"/>
      <c r="BF172" s="1178"/>
      <c r="BG172" s="1178"/>
      <c r="BH172" s="1178"/>
      <c r="BI172" s="1178"/>
      <c r="BJ172" s="1178"/>
      <c r="BK172" s="1178"/>
      <c r="BL172" s="1178"/>
      <c r="BM172" s="1178"/>
      <c r="BN172" s="1178"/>
      <c r="BO172" s="1178"/>
      <c r="BP172" s="1178"/>
      <c r="BQ172" s="1178"/>
      <c r="BR172" s="1178"/>
      <c r="BS172" s="1178"/>
      <c r="BT172" s="1178"/>
      <c r="BU172" s="1178"/>
      <c r="BV172" s="1178"/>
      <c r="BW172" s="1178"/>
      <c r="BX172" s="1178"/>
      <c r="BY172" s="1178"/>
      <c r="BZ172" s="1178"/>
      <c r="CA172" s="1178"/>
    </row>
    <row r="173" spans="1:79" ht="6.75" customHeight="1">
      <c r="B173" s="1293"/>
      <c r="C173" s="1294"/>
      <c r="D173" s="1294"/>
      <c r="E173" s="1294"/>
      <c r="F173" s="1360"/>
      <c r="G173" s="1296"/>
      <c r="H173" s="1296"/>
      <c r="I173" s="1178"/>
      <c r="J173" s="1178"/>
      <c r="K173" s="1178"/>
      <c r="L173" s="1178"/>
      <c r="M173" s="1178"/>
      <c r="N173" s="1271"/>
      <c r="O173" s="1178"/>
      <c r="P173" s="1178"/>
      <c r="Q173" s="1178"/>
      <c r="R173" s="1178"/>
      <c r="S173" s="1178"/>
      <c r="T173" s="1178"/>
      <c r="U173" s="1178"/>
      <c r="V173" s="1178"/>
      <c r="W173" s="1178"/>
      <c r="X173" s="1178"/>
      <c r="Y173" s="1178"/>
      <c r="Z173" s="1178"/>
      <c r="AA173" s="1178"/>
      <c r="AB173" s="1178"/>
      <c r="AC173" s="1178"/>
      <c r="AD173" s="1178"/>
      <c r="AE173" s="1178"/>
      <c r="AF173" s="1178"/>
      <c r="AG173" s="1178"/>
      <c r="AH173" s="1178"/>
      <c r="AI173" s="1178"/>
      <c r="AJ173" s="1178"/>
      <c r="AK173" s="1178"/>
      <c r="AL173" s="1178"/>
      <c r="AM173" s="1178"/>
      <c r="AN173" s="1178"/>
      <c r="AO173" s="1178"/>
      <c r="AP173" s="1178"/>
      <c r="AQ173" s="1178"/>
      <c r="AR173" s="1178"/>
      <c r="AS173" s="1178"/>
      <c r="AT173" s="1178"/>
      <c r="AU173" s="1178"/>
      <c r="AV173" s="1178"/>
      <c r="AW173" s="1178"/>
      <c r="AX173" s="1178"/>
      <c r="AY173" s="1178"/>
      <c r="AZ173" s="1178"/>
      <c r="BA173" s="1178"/>
      <c r="BB173" s="1178"/>
      <c r="BC173" s="1178"/>
      <c r="BD173" s="1178"/>
      <c r="BE173" s="1178"/>
      <c r="BF173" s="1178"/>
      <c r="BG173" s="1178"/>
      <c r="BH173" s="1178"/>
      <c r="BI173" s="1178"/>
      <c r="BJ173" s="1178"/>
      <c r="BK173" s="1178"/>
      <c r="BL173" s="1178"/>
      <c r="BM173" s="1178"/>
      <c r="BN173" s="1178"/>
      <c r="BO173" s="1178"/>
      <c r="BP173" s="1178"/>
      <c r="BQ173" s="1178"/>
      <c r="BR173" s="1178"/>
      <c r="BS173" s="1178"/>
      <c r="BT173" s="1178"/>
      <c r="BU173" s="1178"/>
      <c r="BV173" s="1178"/>
      <c r="BW173" s="1178"/>
      <c r="BX173" s="1178"/>
      <c r="BY173" s="1178"/>
      <c r="BZ173" s="1178"/>
      <c r="CA173" s="1178"/>
    </row>
    <row r="174" spans="1:79" ht="18" customHeight="1">
      <c r="A174" s="1253">
        <v>17</v>
      </c>
      <c r="B174" s="1293" t="s">
        <v>891</v>
      </c>
      <c r="C174" s="1294"/>
      <c r="D174" s="1294"/>
      <c r="E174" s="1294"/>
      <c r="F174" s="1360"/>
      <c r="G174" s="1297"/>
      <c r="H174" s="1297"/>
      <c r="I174" s="1178"/>
      <c r="J174" s="1178"/>
      <c r="K174" s="1178"/>
      <c r="L174" s="1178"/>
      <c r="M174" s="1178"/>
      <c r="N174" s="1271"/>
      <c r="O174" s="1178"/>
      <c r="P174" s="1178"/>
      <c r="Q174" s="1178"/>
      <c r="R174" s="1178"/>
      <c r="S174" s="1178"/>
      <c r="T174" s="1178"/>
      <c r="U174" s="1178"/>
      <c r="V174" s="1178"/>
      <c r="W174" s="1178"/>
      <c r="X174" s="1178"/>
      <c r="Y174" s="1178"/>
      <c r="Z174" s="1178"/>
      <c r="AA174" s="1178"/>
      <c r="AB174" s="1178"/>
      <c r="AC174" s="1178"/>
      <c r="AD174" s="1178"/>
      <c r="AE174" s="1178"/>
      <c r="AF174" s="1178"/>
      <c r="AG174" s="1178"/>
      <c r="AH174" s="1178"/>
      <c r="AI174" s="1178"/>
      <c r="AJ174" s="1178"/>
      <c r="AK174" s="1178"/>
      <c r="AL174" s="1178"/>
      <c r="AM174" s="1178"/>
      <c r="AN174" s="1178"/>
      <c r="AO174" s="1178"/>
      <c r="AP174" s="1178"/>
      <c r="AQ174" s="1178"/>
      <c r="AR174" s="1178"/>
      <c r="AS174" s="1178"/>
      <c r="AT174" s="1178"/>
      <c r="AU174" s="1178"/>
      <c r="AV174" s="1178"/>
      <c r="AW174" s="1178"/>
      <c r="AX174" s="1178"/>
      <c r="AY174" s="1178"/>
      <c r="AZ174" s="1178"/>
      <c r="BA174" s="1178"/>
      <c r="BB174" s="1178"/>
      <c r="BC174" s="1178"/>
      <c r="BD174" s="1178"/>
      <c r="BE174" s="1178"/>
      <c r="BF174" s="1178"/>
      <c r="BG174" s="1178"/>
      <c r="BH174" s="1178"/>
      <c r="BI174" s="1178"/>
      <c r="BJ174" s="1178"/>
      <c r="BK174" s="1178"/>
      <c r="BL174" s="1178"/>
      <c r="BM174" s="1178"/>
      <c r="BN174" s="1178"/>
      <c r="BO174" s="1178"/>
      <c r="BP174" s="1178"/>
      <c r="BQ174" s="1178"/>
      <c r="BR174" s="1178"/>
      <c r="BS174" s="1178"/>
      <c r="BT174" s="1178"/>
      <c r="BU174" s="1178"/>
      <c r="BV174" s="1178"/>
      <c r="BW174" s="1178"/>
      <c r="BX174" s="1178"/>
      <c r="BY174" s="1178"/>
      <c r="BZ174" s="1178"/>
      <c r="CA174" s="1178"/>
    </row>
    <row r="175" spans="1:79" ht="35.25" customHeight="1">
      <c r="B175" s="1298" t="s">
        <v>892</v>
      </c>
      <c r="C175" s="1299"/>
      <c r="D175" s="1299"/>
      <c r="E175" s="1300"/>
      <c r="F175" s="1360"/>
      <c r="G175" s="1297"/>
      <c r="H175" s="1297"/>
      <c r="I175" s="1178"/>
      <c r="J175" s="1178"/>
      <c r="K175" s="1178"/>
      <c r="L175" s="1178"/>
      <c r="M175" s="1178"/>
      <c r="N175" s="1271"/>
      <c r="O175" s="1178"/>
      <c r="P175" s="1178"/>
      <c r="Q175" s="1178"/>
      <c r="R175" s="1178"/>
      <c r="S175" s="1178"/>
      <c r="T175" s="1178"/>
      <c r="U175" s="1178"/>
      <c r="V175" s="1178"/>
      <c r="W175" s="1178"/>
      <c r="X175" s="1178"/>
      <c r="Y175" s="1178"/>
      <c r="Z175" s="1178"/>
      <c r="AA175" s="1178"/>
      <c r="AB175" s="1178"/>
      <c r="AC175" s="1178"/>
      <c r="AD175" s="1178"/>
      <c r="AE175" s="1178"/>
      <c r="AF175" s="1178"/>
      <c r="AG175" s="1178"/>
      <c r="AH175" s="1178"/>
      <c r="AI175" s="1178"/>
      <c r="AJ175" s="1178"/>
      <c r="AK175" s="1178"/>
      <c r="AL175" s="1178"/>
      <c r="AM175" s="1178"/>
      <c r="AN175" s="1178"/>
      <c r="AO175" s="1178"/>
      <c r="AP175" s="1178"/>
      <c r="AQ175" s="1178"/>
      <c r="AR175" s="1178"/>
      <c r="AS175" s="1178"/>
      <c r="AT175" s="1178"/>
      <c r="AU175" s="1178"/>
      <c r="AV175" s="1178"/>
      <c r="AW175" s="1178"/>
      <c r="AX175" s="1178"/>
      <c r="AY175" s="1178"/>
      <c r="AZ175" s="1178"/>
      <c r="BA175" s="1178"/>
      <c r="BB175" s="1178"/>
      <c r="BC175" s="1178"/>
      <c r="BD175" s="1178"/>
      <c r="BE175" s="1178"/>
      <c r="BF175" s="1178"/>
      <c r="BG175" s="1178"/>
      <c r="BH175" s="1178"/>
      <c r="BI175" s="1178"/>
      <c r="BJ175" s="1178"/>
      <c r="BK175" s="1178"/>
      <c r="BL175" s="1178"/>
      <c r="BM175" s="1178"/>
      <c r="BN175" s="1178"/>
      <c r="BO175" s="1178"/>
      <c r="BP175" s="1178"/>
      <c r="BQ175" s="1178"/>
      <c r="BR175" s="1178"/>
      <c r="BS175" s="1178"/>
      <c r="BT175" s="1178"/>
      <c r="BU175" s="1178"/>
      <c r="BV175" s="1178"/>
      <c r="BW175" s="1178"/>
      <c r="BX175" s="1178"/>
      <c r="BY175" s="1178"/>
      <c r="BZ175" s="1178"/>
      <c r="CA175" s="1178"/>
    </row>
    <row r="176" spans="1:79" ht="16.5" customHeight="1" thickBot="1">
      <c r="B176" s="1293" t="s">
        <v>810</v>
      </c>
      <c r="C176" s="1301"/>
      <c r="F176" s="1360"/>
      <c r="G176" s="1297"/>
      <c r="H176" s="1297"/>
      <c r="I176" s="1178"/>
      <c r="J176" s="1178"/>
      <c r="K176" s="1178"/>
      <c r="L176" s="1178"/>
      <c r="M176" s="1178"/>
      <c r="N176" s="1271"/>
      <c r="O176" s="1178"/>
      <c r="P176" s="1178"/>
      <c r="Q176" s="1178"/>
      <c r="R176" s="1178"/>
      <c r="S176" s="1178"/>
      <c r="T176" s="1178"/>
      <c r="U176" s="1178"/>
      <c r="V176" s="1178"/>
      <c r="W176" s="1178"/>
      <c r="X176" s="1178"/>
      <c r="Y176" s="1178"/>
      <c r="Z176" s="1178"/>
      <c r="AA176" s="1178"/>
      <c r="AB176" s="1178"/>
      <c r="AC176" s="1178"/>
      <c r="AD176" s="1178"/>
      <c r="AE176" s="1178"/>
      <c r="AF176" s="1178"/>
      <c r="AG176" s="1178"/>
      <c r="AH176" s="1178"/>
      <c r="AI176" s="1178"/>
      <c r="AJ176" s="1178"/>
      <c r="AK176" s="1178"/>
      <c r="AL176" s="1178"/>
      <c r="AM176" s="1178"/>
      <c r="AN176" s="1178"/>
      <c r="AO176" s="1178"/>
      <c r="AP176" s="1178"/>
      <c r="AQ176" s="1178"/>
      <c r="AR176" s="1178"/>
      <c r="AS176" s="1178"/>
      <c r="AT176" s="1178"/>
      <c r="AU176" s="1178"/>
      <c r="AV176" s="1178"/>
      <c r="AW176" s="1178"/>
      <c r="AX176" s="1178"/>
      <c r="AY176" s="1178"/>
      <c r="AZ176" s="1178"/>
      <c r="BA176" s="1178"/>
      <c r="BB176" s="1178"/>
      <c r="BC176" s="1178"/>
      <c r="BD176" s="1178"/>
      <c r="BE176" s="1178"/>
      <c r="BF176" s="1178"/>
      <c r="BG176" s="1178"/>
      <c r="BH176" s="1178"/>
      <c r="BI176" s="1178"/>
      <c r="BJ176" s="1178"/>
      <c r="BK176" s="1178"/>
      <c r="BL176" s="1178"/>
      <c r="BM176" s="1178"/>
      <c r="BN176" s="1178"/>
      <c r="BO176" s="1178"/>
      <c r="BP176" s="1178"/>
      <c r="BQ176" s="1178"/>
      <c r="BR176" s="1178"/>
      <c r="BS176" s="1178"/>
      <c r="BT176" s="1178"/>
      <c r="BU176" s="1178"/>
      <c r="BV176" s="1178"/>
      <c r="BW176" s="1178"/>
      <c r="BX176" s="1178"/>
      <c r="BY176" s="1178"/>
      <c r="BZ176" s="1178"/>
      <c r="CA176" s="1178"/>
    </row>
    <row r="177" spans="1:79" ht="33.75" customHeight="1" thickBot="1">
      <c r="B177" s="1302" t="s">
        <v>811</v>
      </c>
      <c r="C177" s="1303" t="s">
        <v>812</v>
      </c>
      <c r="D177" s="1303" t="s">
        <v>813</v>
      </c>
      <c r="E177" s="1304" t="s">
        <v>814</v>
      </c>
      <c r="F177" s="1348" t="s">
        <v>815</v>
      </c>
      <c r="G177" s="1341">
        <v>4</v>
      </c>
      <c r="H177" s="1297"/>
      <c r="I177" s="1178"/>
      <c r="J177" s="1178"/>
      <c r="K177" s="1178"/>
      <c r="L177" s="1178"/>
      <c r="M177" s="1178"/>
      <c r="N177" s="1271"/>
      <c r="O177" s="1178"/>
      <c r="P177" s="1178"/>
      <c r="Q177" s="1178"/>
      <c r="R177" s="1178"/>
      <c r="S177" s="1178"/>
      <c r="T177" s="1178"/>
      <c r="U177" s="1178"/>
      <c r="V177" s="1178"/>
      <c r="W177" s="1178"/>
      <c r="X177" s="1178"/>
      <c r="Y177" s="1178"/>
      <c r="Z177" s="1178"/>
      <c r="AA177" s="1178"/>
      <c r="AB177" s="1178"/>
      <c r="AC177" s="1178"/>
      <c r="AD177" s="1178"/>
      <c r="AE177" s="1178"/>
      <c r="AF177" s="1178"/>
      <c r="AG177" s="1178"/>
      <c r="AH177" s="1178"/>
      <c r="AI177" s="1178"/>
      <c r="AJ177" s="1178"/>
      <c r="AK177" s="1178"/>
      <c r="AL177" s="1178"/>
      <c r="AM177" s="1178"/>
      <c r="AN177" s="1178"/>
      <c r="AO177" s="1178"/>
      <c r="AP177" s="1178"/>
      <c r="AQ177" s="1178"/>
      <c r="AR177" s="1178"/>
      <c r="AS177" s="1178"/>
      <c r="AT177" s="1178"/>
      <c r="AU177" s="1178"/>
      <c r="AV177" s="1178"/>
      <c r="AW177" s="1178"/>
      <c r="AX177" s="1178"/>
      <c r="AY177" s="1178"/>
      <c r="AZ177" s="1178"/>
      <c r="BA177" s="1178"/>
      <c r="BB177" s="1178"/>
      <c r="BC177" s="1178"/>
      <c r="BD177" s="1178"/>
      <c r="BE177" s="1178"/>
      <c r="BF177" s="1178"/>
      <c r="BG177" s="1178"/>
      <c r="BH177" s="1178"/>
      <c r="BI177" s="1178"/>
      <c r="BJ177" s="1178"/>
      <c r="BK177" s="1178"/>
      <c r="BL177" s="1178"/>
      <c r="BM177" s="1178"/>
      <c r="BN177" s="1178"/>
      <c r="BO177" s="1178"/>
      <c r="BP177" s="1178"/>
      <c r="BQ177" s="1178"/>
      <c r="BR177" s="1178"/>
      <c r="BS177" s="1178"/>
      <c r="BT177" s="1178"/>
      <c r="BU177" s="1178"/>
      <c r="BV177" s="1178"/>
      <c r="BW177" s="1178"/>
      <c r="BX177" s="1178"/>
      <c r="BY177" s="1178"/>
      <c r="BZ177" s="1178"/>
      <c r="CA177" s="1178"/>
    </row>
    <row r="178" spans="1:79" ht="21" customHeight="1">
      <c r="B178" s="1313" t="s">
        <v>817</v>
      </c>
      <c r="C178" s="1314">
        <v>0</v>
      </c>
      <c r="D178" s="1315">
        <v>2</v>
      </c>
      <c r="E178" s="1316">
        <v>0</v>
      </c>
      <c r="F178" s="1349"/>
      <c r="G178" s="1342"/>
      <c r="H178" s="1342"/>
      <c r="I178" s="1343"/>
      <c r="J178" s="1178"/>
      <c r="K178" s="1178"/>
      <c r="L178" s="1178"/>
      <c r="M178" s="1178"/>
      <c r="N178" s="1271"/>
      <c r="O178" s="1178"/>
      <c r="P178" s="1178"/>
      <c r="Q178" s="1178"/>
      <c r="R178" s="1178"/>
      <c r="S178" s="1178"/>
      <c r="T178" s="1178"/>
      <c r="U178" s="1178"/>
      <c r="V178" s="1178"/>
      <c r="W178" s="1178"/>
      <c r="X178" s="1178"/>
      <c r="Y178" s="1178"/>
      <c r="Z178" s="1178"/>
      <c r="AA178" s="1178"/>
      <c r="AB178" s="1178"/>
      <c r="AC178" s="1178"/>
      <c r="AD178" s="1178"/>
      <c r="AE178" s="1178"/>
      <c r="AF178" s="1178"/>
      <c r="AG178" s="1178"/>
      <c r="AH178" s="1178"/>
      <c r="AI178" s="1178"/>
      <c r="AJ178" s="1178"/>
      <c r="AK178" s="1178"/>
      <c r="AL178" s="1178"/>
      <c r="AM178" s="1178"/>
      <c r="AN178" s="1178"/>
      <c r="AO178" s="1178"/>
      <c r="AP178" s="1178"/>
      <c r="AQ178" s="1178"/>
      <c r="AR178" s="1178"/>
      <c r="AS178" s="1178"/>
      <c r="AT178" s="1178"/>
      <c r="AU178" s="1178"/>
      <c r="AV178" s="1178"/>
      <c r="AW178" s="1178"/>
      <c r="AX178" s="1178"/>
      <c r="AY178" s="1178"/>
      <c r="AZ178" s="1178"/>
      <c r="BA178" s="1178"/>
      <c r="BB178" s="1178"/>
      <c r="BC178" s="1178"/>
      <c r="BD178" s="1178"/>
      <c r="BE178" s="1178"/>
      <c r="BF178" s="1178"/>
      <c r="BG178" s="1178"/>
      <c r="BH178" s="1178"/>
      <c r="BI178" s="1178"/>
      <c r="BJ178" s="1178"/>
      <c r="BK178" s="1178"/>
      <c r="BL178" s="1178"/>
      <c r="BM178" s="1178"/>
      <c r="BN178" s="1178"/>
      <c r="BO178" s="1178"/>
      <c r="BP178" s="1178"/>
      <c r="BQ178" s="1178"/>
      <c r="BR178" s="1178"/>
      <c r="BS178" s="1178"/>
      <c r="BT178" s="1178"/>
      <c r="BU178" s="1178"/>
      <c r="BV178" s="1178"/>
      <c r="BW178" s="1178"/>
      <c r="BX178" s="1178"/>
      <c r="BY178" s="1178"/>
      <c r="BZ178" s="1178"/>
      <c r="CA178" s="1178"/>
    </row>
    <row r="179" spans="1:79" ht="20.25" customHeight="1">
      <c r="B179" s="1323" t="s">
        <v>819</v>
      </c>
      <c r="C179" s="1324">
        <v>1</v>
      </c>
      <c r="D179" s="1325">
        <v>2</v>
      </c>
      <c r="E179" s="1326">
        <v>2</v>
      </c>
      <c r="F179" s="1349"/>
      <c r="G179" s="1344"/>
      <c r="H179" s="1344"/>
      <c r="I179" s="1345"/>
      <c r="J179" s="1178"/>
      <c r="K179" s="1178"/>
      <c r="L179" s="1178"/>
      <c r="M179" s="1178"/>
      <c r="N179" s="1271"/>
      <c r="O179" s="1178"/>
      <c r="P179" s="1178"/>
      <c r="Q179" s="1178"/>
      <c r="R179" s="1178"/>
      <c r="S179" s="1178"/>
      <c r="T179" s="1178"/>
      <c r="U179" s="1178"/>
      <c r="V179" s="1178"/>
      <c r="W179" s="1178"/>
      <c r="X179" s="1178"/>
      <c r="Y179" s="1178"/>
      <c r="Z179" s="1178"/>
      <c r="AA179" s="1178"/>
      <c r="AB179" s="1178"/>
      <c r="AC179" s="1178"/>
      <c r="AD179" s="1178"/>
      <c r="AE179" s="1178"/>
      <c r="AF179" s="1178"/>
      <c r="AG179" s="1178"/>
      <c r="AH179" s="1178"/>
      <c r="AI179" s="1178"/>
      <c r="AJ179" s="1178"/>
      <c r="AK179" s="1178"/>
      <c r="AL179" s="1178"/>
      <c r="AM179" s="1178"/>
      <c r="AN179" s="1178"/>
      <c r="AO179" s="1178"/>
      <c r="AP179" s="1178"/>
      <c r="AQ179" s="1178"/>
      <c r="AR179" s="1178"/>
      <c r="AS179" s="1178"/>
      <c r="AT179" s="1178"/>
      <c r="AU179" s="1178"/>
      <c r="AV179" s="1178"/>
      <c r="AW179" s="1178"/>
      <c r="AX179" s="1178"/>
      <c r="AY179" s="1178"/>
      <c r="AZ179" s="1178"/>
      <c r="BA179" s="1178"/>
      <c r="BB179" s="1178"/>
      <c r="BC179" s="1178"/>
      <c r="BD179" s="1178"/>
      <c r="BE179" s="1178"/>
      <c r="BF179" s="1178"/>
      <c r="BG179" s="1178"/>
      <c r="BH179" s="1178"/>
      <c r="BI179" s="1178"/>
      <c r="BJ179" s="1178"/>
      <c r="BK179" s="1178"/>
      <c r="BL179" s="1178"/>
      <c r="BM179" s="1178"/>
      <c r="BN179" s="1178"/>
      <c r="BO179" s="1178"/>
      <c r="BP179" s="1178"/>
      <c r="BQ179" s="1178"/>
      <c r="BR179" s="1178"/>
      <c r="BS179" s="1178"/>
      <c r="BT179" s="1178"/>
      <c r="BU179" s="1178"/>
      <c r="BV179" s="1178"/>
      <c r="BW179" s="1178"/>
      <c r="BX179" s="1178"/>
      <c r="BY179" s="1178"/>
      <c r="BZ179" s="1178"/>
      <c r="CA179" s="1178"/>
    </row>
    <row r="180" spans="1:79" ht="20.25" customHeight="1" thickBot="1">
      <c r="B180" s="1329" t="s">
        <v>821</v>
      </c>
      <c r="C180" s="1330">
        <v>2</v>
      </c>
      <c r="D180" s="1331">
        <v>2</v>
      </c>
      <c r="E180" s="1332">
        <v>4</v>
      </c>
      <c r="F180" s="1350"/>
      <c r="G180" s="1346"/>
      <c r="H180" s="1346"/>
      <c r="I180" s="1347"/>
      <c r="J180" s="1178"/>
      <c r="K180" s="1178"/>
      <c r="L180" s="1178"/>
      <c r="M180" s="1178"/>
      <c r="N180" s="1271"/>
      <c r="O180" s="1178"/>
      <c r="P180" s="1178"/>
      <c r="Q180" s="1178"/>
      <c r="R180" s="1178"/>
      <c r="S180" s="1178"/>
      <c r="T180" s="1178"/>
      <c r="U180" s="1178"/>
      <c r="V180" s="1178"/>
      <c r="W180" s="1178"/>
      <c r="X180" s="1178"/>
      <c r="Y180" s="1178"/>
      <c r="Z180" s="1178"/>
      <c r="AA180" s="1178"/>
      <c r="AB180" s="1178"/>
      <c r="AC180" s="1178"/>
      <c r="AD180" s="1178"/>
      <c r="AE180" s="1178"/>
      <c r="AF180" s="1178"/>
      <c r="AG180" s="1178"/>
      <c r="AH180" s="1178"/>
      <c r="AI180" s="1178"/>
      <c r="AJ180" s="1178"/>
      <c r="AK180" s="1178"/>
      <c r="AL180" s="1178"/>
      <c r="AM180" s="1178"/>
      <c r="AN180" s="1178"/>
      <c r="AO180" s="1178"/>
      <c r="AP180" s="1178"/>
      <c r="AQ180" s="1178"/>
      <c r="AR180" s="1178"/>
      <c r="AS180" s="1178"/>
      <c r="AT180" s="1178"/>
      <c r="AU180" s="1178"/>
      <c r="AV180" s="1178"/>
      <c r="AW180" s="1178"/>
      <c r="AX180" s="1178"/>
      <c r="AY180" s="1178"/>
      <c r="AZ180" s="1178"/>
      <c r="BA180" s="1178"/>
      <c r="BB180" s="1178"/>
      <c r="BC180" s="1178"/>
      <c r="BD180" s="1178"/>
      <c r="BE180" s="1178"/>
      <c r="BF180" s="1178"/>
      <c r="BG180" s="1178"/>
      <c r="BH180" s="1178"/>
      <c r="BI180" s="1178"/>
      <c r="BJ180" s="1178"/>
      <c r="BK180" s="1178"/>
      <c r="BL180" s="1178"/>
      <c r="BM180" s="1178"/>
      <c r="BN180" s="1178"/>
      <c r="BO180" s="1178"/>
      <c r="BP180" s="1178"/>
      <c r="BQ180" s="1178"/>
      <c r="BR180" s="1178"/>
      <c r="BS180" s="1178"/>
      <c r="BT180" s="1178"/>
      <c r="BU180" s="1178"/>
      <c r="BV180" s="1178"/>
      <c r="BW180" s="1178"/>
      <c r="BX180" s="1178"/>
      <c r="BY180" s="1178"/>
      <c r="BZ180" s="1178"/>
      <c r="CA180" s="1178"/>
    </row>
    <row r="181" spans="1:79" ht="9" customHeight="1">
      <c r="B181" s="1339"/>
      <c r="C181" s="1340"/>
      <c r="D181" s="1340"/>
      <c r="E181" s="1340"/>
      <c r="F181" s="1360"/>
      <c r="G181" s="1297"/>
      <c r="H181" s="1297"/>
      <c r="I181" s="1178"/>
      <c r="J181" s="1178"/>
      <c r="K181" s="1178"/>
      <c r="L181" s="1178"/>
      <c r="M181" s="1178"/>
      <c r="N181" s="1271"/>
      <c r="O181" s="1178"/>
      <c r="P181" s="1178"/>
      <c r="Q181" s="1178"/>
      <c r="R181" s="1178"/>
      <c r="S181" s="1178"/>
      <c r="T181" s="1178"/>
      <c r="U181" s="1178"/>
      <c r="V181" s="1178"/>
      <c r="W181" s="1178"/>
      <c r="X181" s="1178"/>
      <c r="Y181" s="1178"/>
      <c r="Z181" s="1178"/>
      <c r="AA181" s="1178"/>
      <c r="AB181" s="1178"/>
      <c r="AC181" s="1178"/>
      <c r="AD181" s="1178"/>
      <c r="AE181" s="1178"/>
      <c r="AF181" s="1178"/>
      <c r="AG181" s="1178"/>
      <c r="AH181" s="1178"/>
      <c r="AI181" s="1178"/>
      <c r="AJ181" s="1178"/>
      <c r="AK181" s="1178"/>
      <c r="AL181" s="1178"/>
      <c r="AM181" s="1178"/>
      <c r="AN181" s="1178"/>
      <c r="AO181" s="1178"/>
      <c r="AP181" s="1178"/>
      <c r="AQ181" s="1178"/>
      <c r="AR181" s="1178"/>
      <c r="AS181" s="1178"/>
      <c r="AT181" s="1178"/>
      <c r="AU181" s="1178"/>
      <c r="AV181" s="1178"/>
      <c r="AW181" s="1178"/>
      <c r="AX181" s="1178"/>
      <c r="AY181" s="1178"/>
      <c r="AZ181" s="1178"/>
      <c r="BA181" s="1178"/>
      <c r="BB181" s="1178"/>
      <c r="BC181" s="1178"/>
      <c r="BD181" s="1178"/>
      <c r="BE181" s="1178"/>
      <c r="BF181" s="1178"/>
      <c r="BG181" s="1178"/>
      <c r="BH181" s="1178"/>
      <c r="BI181" s="1178"/>
      <c r="BJ181" s="1178"/>
      <c r="BK181" s="1178"/>
      <c r="BL181" s="1178"/>
      <c r="BM181" s="1178"/>
      <c r="BN181" s="1178"/>
      <c r="BO181" s="1178"/>
      <c r="BP181" s="1178"/>
      <c r="BQ181" s="1178"/>
      <c r="BR181" s="1178"/>
      <c r="BS181" s="1178"/>
      <c r="BT181" s="1178"/>
      <c r="BU181" s="1178"/>
      <c r="BV181" s="1178"/>
      <c r="BW181" s="1178"/>
      <c r="BX181" s="1178"/>
      <c r="BY181" s="1178"/>
      <c r="BZ181" s="1178"/>
      <c r="CA181" s="1178"/>
    </row>
    <row r="182" spans="1:79" ht="18" customHeight="1">
      <c r="A182" s="1253">
        <v>18</v>
      </c>
      <c r="B182" s="1293" t="s">
        <v>893</v>
      </c>
      <c r="C182" s="1294"/>
      <c r="D182" s="1294"/>
      <c r="E182" s="1294"/>
      <c r="F182" s="1360"/>
      <c r="G182" s="1297"/>
      <c r="H182" s="1297"/>
      <c r="I182" s="1178"/>
      <c r="J182" s="1178"/>
      <c r="K182" s="1178"/>
      <c r="L182" s="1178"/>
      <c r="M182" s="1178"/>
      <c r="N182" s="1271"/>
      <c r="O182" s="1178"/>
      <c r="P182" s="1178"/>
      <c r="Q182" s="1178"/>
      <c r="R182" s="1178"/>
      <c r="S182" s="1178"/>
      <c r="T182" s="1178"/>
      <c r="U182" s="1178"/>
      <c r="V182" s="1178"/>
      <c r="W182" s="1178"/>
      <c r="X182" s="1178"/>
      <c r="Y182" s="1178"/>
      <c r="Z182" s="1178"/>
      <c r="AA182" s="1178"/>
      <c r="AB182" s="1178"/>
      <c r="AC182" s="1178"/>
      <c r="AD182" s="1178"/>
      <c r="AE182" s="1178"/>
      <c r="AF182" s="1178"/>
      <c r="AG182" s="1178"/>
      <c r="AH182" s="1178"/>
      <c r="AI182" s="1178"/>
      <c r="AJ182" s="1178"/>
      <c r="AK182" s="1178"/>
      <c r="AL182" s="1178"/>
      <c r="AM182" s="1178"/>
      <c r="AN182" s="1178"/>
      <c r="AO182" s="1178"/>
      <c r="AP182" s="1178"/>
      <c r="AQ182" s="1178"/>
      <c r="AR182" s="1178"/>
      <c r="AS182" s="1178"/>
      <c r="AT182" s="1178"/>
      <c r="AU182" s="1178"/>
      <c r="AV182" s="1178"/>
      <c r="AW182" s="1178"/>
      <c r="AX182" s="1178"/>
      <c r="AY182" s="1178"/>
      <c r="AZ182" s="1178"/>
      <c r="BA182" s="1178"/>
      <c r="BB182" s="1178"/>
      <c r="BC182" s="1178"/>
      <c r="BD182" s="1178"/>
      <c r="BE182" s="1178"/>
      <c r="BF182" s="1178"/>
      <c r="BG182" s="1178"/>
      <c r="BH182" s="1178"/>
      <c r="BI182" s="1178"/>
      <c r="BJ182" s="1178"/>
      <c r="BK182" s="1178"/>
      <c r="BL182" s="1178"/>
      <c r="BM182" s="1178"/>
      <c r="BN182" s="1178"/>
      <c r="BO182" s="1178"/>
      <c r="BP182" s="1178"/>
      <c r="BQ182" s="1178"/>
      <c r="BR182" s="1178"/>
      <c r="BS182" s="1178"/>
      <c r="BT182" s="1178"/>
      <c r="BU182" s="1178"/>
      <c r="BV182" s="1178"/>
      <c r="BW182" s="1178"/>
      <c r="BX182" s="1178"/>
      <c r="BY182" s="1178"/>
      <c r="BZ182" s="1178"/>
      <c r="CA182" s="1178"/>
    </row>
    <row r="183" spans="1:79" ht="35.25" customHeight="1">
      <c r="B183" s="1298" t="s">
        <v>894</v>
      </c>
      <c r="C183" s="1299"/>
      <c r="D183" s="1299"/>
      <c r="E183" s="1300"/>
      <c r="F183" s="1360"/>
      <c r="G183" s="1297"/>
      <c r="H183" s="1297"/>
      <c r="I183" s="1178"/>
      <c r="J183" s="1178"/>
      <c r="K183" s="1178"/>
      <c r="L183" s="1178"/>
      <c r="M183" s="1178"/>
      <c r="N183" s="1271"/>
      <c r="O183" s="1178"/>
      <c r="P183" s="1178"/>
      <c r="Q183" s="1178"/>
      <c r="R183" s="1178"/>
      <c r="S183" s="1178"/>
      <c r="T183" s="1178"/>
      <c r="U183" s="1178"/>
      <c r="V183" s="1178"/>
      <c r="W183" s="1178"/>
      <c r="X183" s="1178"/>
      <c r="Y183" s="1178"/>
      <c r="Z183" s="1178"/>
      <c r="AA183" s="1178"/>
      <c r="AB183" s="1178"/>
      <c r="AC183" s="1178"/>
      <c r="AD183" s="1178"/>
      <c r="AE183" s="1178"/>
      <c r="AF183" s="1178"/>
      <c r="AG183" s="1178"/>
      <c r="AH183" s="1178"/>
      <c r="AI183" s="1178"/>
      <c r="AJ183" s="1178"/>
      <c r="AK183" s="1178"/>
      <c r="AL183" s="1178"/>
      <c r="AM183" s="1178"/>
      <c r="AN183" s="1178"/>
      <c r="AO183" s="1178"/>
      <c r="AP183" s="1178"/>
      <c r="AQ183" s="1178"/>
      <c r="AR183" s="1178"/>
      <c r="AS183" s="1178"/>
      <c r="AT183" s="1178"/>
      <c r="AU183" s="1178"/>
      <c r="AV183" s="1178"/>
      <c r="AW183" s="1178"/>
      <c r="AX183" s="1178"/>
      <c r="AY183" s="1178"/>
      <c r="AZ183" s="1178"/>
      <c r="BA183" s="1178"/>
      <c r="BB183" s="1178"/>
      <c r="BC183" s="1178"/>
      <c r="BD183" s="1178"/>
      <c r="BE183" s="1178"/>
      <c r="BF183" s="1178"/>
      <c r="BG183" s="1178"/>
      <c r="BH183" s="1178"/>
      <c r="BI183" s="1178"/>
      <c r="BJ183" s="1178"/>
      <c r="BK183" s="1178"/>
      <c r="BL183" s="1178"/>
      <c r="BM183" s="1178"/>
      <c r="BN183" s="1178"/>
      <c r="BO183" s="1178"/>
      <c r="BP183" s="1178"/>
      <c r="BQ183" s="1178"/>
      <c r="BR183" s="1178"/>
      <c r="BS183" s="1178"/>
      <c r="BT183" s="1178"/>
      <c r="BU183" s="1178"/>
      <c r="BV183" s="1178"/>
      <c r="BW183" s="1178"/>
      <c r="BX183" s="1178"/>
      <c r="BY183" s="1178"/>
      <c r="BZ183" s="1178"/>
      <c r="CA183" s="1178"/>
    </row>
    <row r="184" spans="1:79" ht="16.5" customHeight="1" thickBot="1">
      <c r="B184" s="1293" t="s">
        <v>810</v>
      </c>
      <c r="C184" s="1301"/>
      <c r="F184" s="1360"/>
      <c r="G184" s="1297"/>
      <c r="H184" s="1297"/>
      <c r="I184" s="1178"/>
      <c r="J184" s="1178"/>
      <c r="K184" s="1178"/>
      <c r="L184" s="1178"/>
      <c r="M184" s="1178"/>
      <c r="N184" s="1271"/>
      <c r="O184" s="1178"/>
      <c r="P184" s="1178"/>
      <c r="Q184" s="1178"/>
      <c r="R184" s="1178"/>
      <c r="S184" s="1178"/>
      <c r="T184" s="1178"/>
      <c r="U184" s="1178"/>
      <c r="V184" s="1178"/>
      <c r="W184" s="1178"/>
      <c r="X184" s="1178"/>
      <c r="Y184" s="1178"/>
      <c r="Z184" s="1178"/>
      <c r="AA184" s="1178"/>
      <c r="AB184" s="1178"/>
      <c r="AC184" s="1178"/>
      <c r="AD184" s="1178"/>
      <c r="AE184" s="1178"/>
      <c r="AF184" s="1178"/>
      <c r="AG184" s="1178"/>
      <c r="AH184" s="1178"/>
      <c r="AI184" s="1178"/>
      <c r="AJ184" s="1178"/>
      <c r="AK184" s="1178"/>
      <c r="AL184" s="1178"/>
      <c r="AM184" s="1178"/>
      <c r="AN184" s="1178"/>
      <c r="AO184" s="1178"/>
      <c r="AP184" s="1178"/>
      <c r="AQ184" s="1178"/>
      <c r="AR184" s="1178"/>
      <c r="AS184" s="1178"/>
      <c r="AT184" s="1178"/>
      <c r="AU184" s="1178"/>
      <c r="AV184" s="1178"/>
      <c r="AW184" s="1178"/>
      <c r="AX184" s="1178"/>
      <c r="AY184" s="1178"/>
      <c r="AZ184" s="1178"/>
      <c r="BA184" s="1178"/>
      <c r="BB184" s="1178"/>
      <c r="BC184" s="1178"/>
      <c r="BD184" s="1178"/>
      <c r="BE184" s="1178"/>
      <c r="BF184" s="1178"/>
      <c r="BG184" s="1178"/>
      <c r="BH184" s="1178"/>
      <c r="BI184" s="1178"/>
      <c r="BJ184" s="1178"/>
      <c r="BK184" s="1178"/>
      <c r="BL184" s="1178"/>
      <c r="BM184" s="1178"/>
      <c r="BN184" s="1178"/>
      <c r="BO184" s="1178"/>
      <c r="BP184" s="1178"/>
      <c r="BQ184" s="1178"/>
      <c r="BR184" s="1178"/>
      <c r="BS184" s="1178"/>
      <c r="BT184" s="1178"/>
      <c r="BU184" s="1178"/>
      <c r="BV184" s="1178"/>
      <c r="BW184" s="1178"/>
      <c r="BX184" s="1178"/>
      <c r="BY184" s="1178"/>
      <c r="BZ184" s="1178"/>
      <c r="CA184" s="1178"/>
    </row>
    <row r="185" spans="1:79" ht="33.75" customHeight="1" thickBot="1">
      <c r="B185" s="1302" t="s">
        <v>811</v>
      </c>
      <c r="C185" s="1303" t="s">
        <v>812</v>
      </c>
      <c r="D185" s="1303" t="s">
        <v>813</v>
      </c>
      <c r="E185" s="1304" t="s">
        <v>814</v>
      </c>
      <c r="F185" s="1348" t="s">
        <v>815</v>
      </c>
      <c r="G185" s="1341">
        <v>3</v>
      </c>
      <c r="H185" s="1297"/>
      <c r="I185" s="1178"/>
      <c r="J185" s="1178"/>
      <c r="K185" s="1178"/>
      <c r="L185" s="1178"/>
      <c r="M185" s="1178"/>
      <c r="N185" s="1271"/>
      <c r="O185" s="1178"/>
      <c r="P185" s="1178"/>
      <c r="Q185" s="1178"/>
      <c r="R185" s="1178"/>
      <c r="S185" s="1178"/>
      <c r="T185" s="1178"/>
      <c r="U185" s="1178"/>
      <c r="V185" s="1178"/>
      <c r="W185" s="1178"/>
      <c r="X185" s="1178"/>
      <c r="Y185" s="1178"/>
      <c r="Z185" s="1178"/>
      <c r="AA185" s="1178"/>
      <c r="AB185" s="1178"/>
      <c r="AC185" s="1178"/>
      <c r="AD185" s="1178"/>
      <c r="AE185" s="1178"/>
      <c r="AF185" s="1178"/>
      <c r="AG185" s="1178"/>
      <c r="AH185" s="1178"/>
      <c r="AI185" s="1178"/>
      <c r="AJ185" s="1178"/>
      <c r="AK185" s="1178"/>
      <c r="AL185" s="1178"/>
      <c r="AM185" s="1178"/>
      <c r="AN185" s="1178"/>
      <c r="AO185" s="1178"/>
      <c r="AP185" s="1178"/>
      <c r="AQ185" s="1178"/>
      <c r="AR185" s="1178"/>
      <c r="AS185" s="1178"/>
      <c r="AT185" s="1178"/>
      <c r="AU185" s="1178"/>
      <c r="AV185" s="1178"/>
      <c r="AW185" s="1178"/>
      <c r="AX185" s="1178"/>
      <c r="AY185" s="1178"/>
      <c r="AZ185" s="1178"/>
      <c r="BA185" s="1178"/>
      <c r="BB185" s="1178"/>
      <c r="BC185" s="1178"/>
      <c r="BD185" s="1178"/>
      <c r="BE185" s="1178"/>
      <c r="BF185" s="1178"/>
      <c r="BG185" s="1178"/>
      <c r="BH185" s="1178"/>
      <c r="BI185" s="1178"/>
      <c r="BJ185" s="1178"/>
      <c r="BK185" s="1178"/>
      <c r="BL185" s="1178"/>
      <c r="BM185" s="1178"/>
      <c r="BN185" s="1178"/>
      <c r="BO185" s="1178"/>
      <c r="BP185" s="1178"/>
      <c r="BQ185" s="1178"/>
      <c r="BR185" s="1178"/>
      <c r="BS185" s="1178"/>
      <c r="BT185" s="1178"/>
      <c r="BU185" s="1178"/>
      <c r="BV185" s="1178"/>
      <c r="BW185" s="1178"/>
      <c r="BX185" s="1178"/>
      <c r="BY185" s="1178"/>
      <c r="BZ185" s="1178"/>
      <c r="CA185" s="1178"/>
    </row>
    <row r="186" spans="1:79" ht="21" customHeight="1">
      <c r="B186" s="1313" t="s">
        <v>817</v>
      </c>
      <c r="C186" s="1314">
        <v>0</v>
      </c>
      <c r="D186" s="1315">
        <v>3</v>
      </c>
      <c r="E186" s="1316">
        <v>0</v>
      </c>
      <c r="F186" s="1349"/>
      <c r="G186" s="1342"/>
      <c r="H186" s="1342"/>
      <c r="I186" s="1343"/>
      <c r="J186" s="1178"/>
      <c r="K186" s="1178"/>
      <c r="L186" s="1178"/>
      <c r="M186" s="1178"/>
      <c r="N186" s="1271"/>
      <c r="O186" s="1178"/>
      <c r="P186" s="1178"/>
      <c r="Q186" s="1178"/>
      <c r="R186" s="1178"/>
      <c r="S186" s="1178"/>
      <c r="T186" s="1178"/>
      <c r="U186" s="1178"/>
      <c r="V186" s="1178"/>
      <c r="W186" s="1178"/>
      <c r="X186" s="1178"/>
      <c r="Y186" s="1178"/>
      <c r="Z186" s="1178"/>
      <c r="AA186" s="1178"/>
      <c r="AB186" s="1178"/>
      <c r="AC186" s="1178"/>
      <c r="AD186" s="1178"/>
      <c r="AE186" s="1178"/>
      <c r="AF186" s="1178"/>
      <c r="AG186" s="1178"/>
      <c r="AH186" s="1178"/>
      <c r="AI186" s="1178"/>
      <c r="AJ186" s="1178"/>
      <c r="AK186" s="1178"/>
      <c r="AL186" s="1178"/>
      <c r="AM186" s="1178"/>
      <c r="AN186" s="1178"/>
      <c r="AO186" s="1178"/>
      <c r="AP186" s="1178"/>
      <c r="AQ186" s="1178"/>
      <c r="AR186" s="1178"/>
      <c r="AS186" s="1178"/>
      <c r="AT186" s="1178"/>
      <c r="AU186" s="1178"/>
      <c r="AV186" s="1178"/>
      <c r="AW186" s="1178"/>
      <c r="AX186" s="1178"/>
      <c r="AY186" s="1178"/>
      <c r="AZ186" s="1178"/>
      <c r="BA186" s="1178"/>
      <c r="BB186" s="1178"/>
      <c r="BC186" s="1178"/>
      <c r="BD186" s="1178"/>
      <c r="BE186" s="1178"/>
      <c r="BF186" s="1178"/>
      <c r="BG186" s="1178"/>
      <c r="BH186" s="1178"/>
      <c r="BI186" s="1178"/>
      <c r="BJ186" s="1178"/>
      <c r="BK186" s="1178"/>
      <c r="BL186" s="1178"/>
      <c r="BM186" s="1178"/>
      <c r="BN186" s="1178"/>
      <c r="BO186" s="1178"/>
      <c r="BP186" s="1178"/>
      <c r="BQ186" s="1178"/>
      <c r="BR186" s="1178"/>
      <c r="BS186" s="1178"/>
      <c r="BT186" s="1178"/>
      <c r="BU186" s="1178"/>
      <c r="BV186" s="1178"/>
      <c r="BW186" s="1178"/>
      <c r="BX186" s="1178"/>
      <c r="BY186" s="1178"/>
      <c r="BZ186" s="1178"/>
      <c r="CA186" s="1178"/>
    </row>
    <row r="187" spans="1:79" ht="20.25" customHeight="1">
      <c r="B187" s="1323" t="s">
        <v>819</v>
      </c>
      <c r="C187" s="1324">
        <v>1</v>
      </c>
      <c r="D187" s="1325">
        <v>3</v>
      </c>
      <c r="E187" s="1326">
        <v>3</v>
      </c>
      <c r="F187" s="1349"/>
      <c r="G187" s="1344"/>
      <c r="H187" s="1344"/>
      <c r="I187" s="1345"/>
      <c r="J187" s="1178"/>
      <c r="K187" s="1178"/>
      <c r="L187" s="1178"/>
      <c r="M187" s="1178"/>
      <c r="N187" s="1271"/>
      <c r="O187" s="1178"/>
      <c r="P187" s="1178"/>
      <c r="Q187" s="1178"/>
      <c r="R187" s="1178"/>
      <c r="S187" s="1178"/>
      <c r="T187" s="1178"/>
      <c r="U187" s="1178"/>
      <c r="V187" s="1178"/>
      <c r="W187" s="1178"/>
      <c r="X187" s="1178"/>
      <c r="Y187" s="1178"/>
      <c r="Z187" s="1178"/>
      <c r="AA187" s="1178"/>
      <c r="AB187" s="1178"/>
      <c r="AC187" s="1178"/>
      <c r="AD187" s="1178"/>
      <c r="AE187" s="1178"/>
      <c r="AF187" s="1178"/>
      <c r="AG187" s="1178"/>
      <c r="AH187" s="1178"/>
      <c r="AI187" s="1178"/>
      <c r="AJ187" s="1178"/>
      <c r="AK187" s="1178"/>
      <c r="AL187" s="1178"/>
      <c r="AM187" s="1178"/>
      <c r="AN187" s="1178"/>
      <c r="AO187" s="1178"/>
      <c r="AP187" s="1178"/>
      <c r="AQ187" s="1178"/>
      <c r="AR187" s="1178"/>
      <c r="AS187" s="1178"/>
      <c r="AT187" s="1178"/>
      <c r="AU187" s="1178"/>
      <c r="AV187" s="1178"/>
      <c r="AW187" s="1178"/>
      <c r="AX187" s="1178"/>
      <c r="AY187" s="1178"/>
      <c r="AZ187" s="1178"/>
      <c r="BA187" s="1178"/>
      <c r="BB187" s="1178"/>
      <c r="BC187" s="1178"/>
      <c r="BD187" s="1178"/>
      <c r="BE187" s="1178"/>
      <c r="BF187" s="1178"/>
      <c r="BG187" s="1178"/>
      <c r="BH187" s="1178"/>
      <c r="BI187" s="1178"/>
      <c r="BJ187" s="1178"/>
      <c r="BK187" s="1178"/>
      <c r="BL187" s="1178"/>
      <c r="BM187" s="1178"/>
      <c r="BN187" s="1178"/>
      <c r="BO187" s="1178"/>
      <c r="BP187" s="1178"/>
      <c r="BQ187" s="1178"/>
      <c r="BR187" s="1178"/>
      <c r="BS187" s="1178"/>
      <c r="BT187" s="1178"/>
      <c r="BU187" s="1178"/>
      <c r="BV187" s="1178"/>
      <c r="BW187" s="1178"/>
      <c r="BX187" s="1178"/>
      <c r="BY187" s="1178"/>
      <c r="BZ187" s="1178"/>
      <c r="CA187" s="1178"/>
    </row>
    <row r="188" spans="1:79" ht="20.25" customHeight="1" thickBot="1">
      <c r="B188" s="1329" t="s">
        <v>821</v>
      </c>
      <c r="C188" s="1330">
        <v>2</v>
      </c>
      <c r="D188" s="1331">
        <v>3</v>
      </c>
      <c r="E188" s="1332">
        <v>6</v>
      </c>
      <c r="F188" s="1350"/>
      <c r="G188" s="1346"/>
      <c r="H188" s="1346"/>
      <c r="I188" s="1347"/>
      <c r="J188" s="1178"/>
      <c r="K188" s="1178"/>
      <c r="L188" s="1178"/>
      <c r="M188" s="1178"/>
      <c r="N188" s="1271"/>
      <c r="O188" s="1178"/>
      <c r="P188" s="1178"/>
      <c r="Q188" s="1178"/>
      <c r="R188" s="1178"/>
      <c r="S188" s="1178"/>
      <c r="T188" s="1178"/>
      <c r="U188" s="1178"/>
      <c r="V188" s="1178"/>
      <c r="W188" s="1178"/>
      <c r="X188" s="1178"/>
      <c r="Y188" s="1178"/>
      <c r="Z188" s="1178"/>
      <c r="AA188" s="1178"/>
      <c r="AB188" s="1178"/>
      <c r="AC188" s="1178"/>
      <c r="AD188" s="1178"/>
      <c r="AE188" s="1178"/>
      <c r="AF188" s="1178"/>
      <c r="AG188" s="1178"/>
      <c r="AH188" s="1178"/>
      <c r="AI188" s="1178"/>
      <c r="AJ188" s="1178"/>
      <c r="AK188" s="1178"/>
      <c r="AL188" s="1178"/>
      <c r="AM188" s="1178"/>
      <c r="AN188" s="1178"/>
      <c r="AO188" s="1178"/>
      <c r="AP188" s="1178"/>
      <c r="AQ188" s="1178"/>
      <c r="AR188" s="1178"/>
      <c r="AS188" s="1178"/>
      <c r="AT188" s="1178"/>
      <c r="AU188" s="1178"/>
      <c r="AV188" s="1178"/>
      <c r="AW188" s="1178"/>
      <c r="AX188" s="1178"/>
      <c r="AY188" s="1178"/>
      <c r="AZ188" s="1178"/>
      <c r="BA188" s="1178"/>
      <c r="BB188" s="1178"/>
      <c r="BC188" s="1178"/>
      <c r="BD188" s="1178"/>
      <c r="BE188" s="1178"/>
      <c r="BF188" s="1178"/>
      <c r="BG188" s="1178"/>
      <c r="BH188" s="1178"/>
      <c r="BI188" s="1178"/>
      <c r="BJ188" s="1178"/>
      <c r="BK188" s="1178"/>
      <c r="BL188" s="1178"/>
      <c r="BM188" s="1178"/>
      <c r="BN188" s="1178"/>
      <c r="BO188" s="1178"/>
      <c r="BP188" s="1178"/>
      <c r="BQ188" s="1178"/>
      <c r="BR188" s="1178"/>
      <c r="BS188" s="1178"/>
      <c r="BT188" s="1178"/>
      <c r="BU188" s="1178"/>
      <c r="BV188" s="1178"/>
      <c r="BW188" s="1178"/>
      <c r="BX188" s="1178"/>
      <c r="BY188" s="1178"/>
      <c r="BZ188" s="1178"/>
      <c r="CA188" s="1178"/>
    </row>
    <row r="189" spans="1:79" ht="9" customHeight="1">
      <c r="B189" s="1339"/>
      <c r="C189" s="1340"/>
      <c r="D189" s="1340"/>
      <c r="E189" s="1340"/>
      <c r="F189" s="1360"/>
      <c r="G189" s="1297"/>
      <c r="H189" s="1297"/>
      <c r="I189" s="1178"/>
      <c r="J189" s="1178"/>
      <c r="K189" s="1178"/>
      <c r="L189" s="1178"/>
      <c r="M189" s="1178"/>
      <c r="N189" s="1271"/>
      <c r="O189" s="1178"/>
      <c r="P189" s="1178"/>
      <c r="Q189" s="1178"/>
      <c r="R189" s="1178"/>
      <c r="S189" s="1178"/>
      <c r="T189" s="1178"/>
      <c r="U189" s="1178"/>
      <c r="V189" s="1178"/>
      <c r="W189" s="1178"/>
      <c r="X189" s="1178"/>
      <c r="Y189" s="1178"/>
      <c r="Z189" s="1178"/>
      <c r="AA189" s="1178"/>
      <c r="AB189" s="1178"/>
      <c r="AC189" s="1178"/>
      <c r="AD189" s="1178"/>
      <c r="AE189" s="1178"/>
      <c r="AF189" s="1178"/>
      <c r="AG189" s="1178"/>
      <c r="AH189" s="1178"/>
      <c r="AI189" s="1178"/>
      <c r="AJ189" s="1178"/>
      <c r="AK189" s="1178"/>
      <c r="AL189" s="1178"/>
      <c r="AM189" s="1178"/>
      <c r="AN189" s="1178"/>
      <c r="AO189" s="1178"/>
      <c r="AP189" s="1178"/>
      <c r="AQ189" s="1178"/>
      <c r="AR189" s="1178"/>
      <c r="AS189" s="1178"/>
      <c r="AT189" s="1178"/>
      <c r="AU189" s="1178"/>
      <c r="AV189" s="1178"/>
      <c r="AW189" s="1178"/>
      <c r="AX189" s="1178"/>
      <c r="AY189" s="1178"/>
      <c r="AZ189" s="1178"/>
      <c r="BA189" s="1178"/>
      <c r="BB189" s="1178"/>
      <c r="BC189" s="1178"/>
      <c r="BD189" s="1178"/>
      <c r="BE189" s="1178"/>
      <c r="BF189" s="1178"/>
      <c r="BG189" s="1178"/>
      <c r="BH189" s="1178"/>
      <c r="BI189" s="1178"/>
      <c r="BJ189" s="1178"/>
      <c r="BK189" s="1178"/>
      <c r="BL189" s="1178"/>
      <c r="BM189" s="1178"/>
      <c r="BN189" s="1178"/>
      <c r="BO189" s="1178"/>
      <c r="BP189" s="1178"/>
      <c r="BQ189" s="1178"/>
      <c r="BR189" s="1178"/>
      <c r="BS189" s="1178"/>
      <c r="BT189" s="1178"/>
      <c r="BU189" s="1178"/>
      <c r="BV189" s="1178"/>
      <c r="BW189" s="1178"/>
      <c r="BX189" s="1178"/>
      <c r="BY189" s="1178"/>
      <c r="BZ189" s="1178"/>
      <c r="CA189" s="1178"/>
    </row>
    <row r="190" spans="1:79" ht="18" customHeight="1">
      <c r="A190" s="1253">
        <v>19</v>
      </c>
      <c r="B190" s="1293" t="s">
        <v>895</v>
      </c>
      <c r="C190" s="1294"/>
      <c r="D190" s="1294"/>
      <c r="E190" s="1294"/>
      <c r="F190" s="1360"/>
      <c r="G190" s="1297"/>
      <c r="H190" s="1297"/>
      <c r="I190" s="1178"/>
      <c r="J190" s="1178"/>
      <c r="K190" s="1178"/>
      <c r="L190" s="1178"/>
      <c r="M190" s="1178"/>
      <c r="N190" s="1271"/>
      <c r="O190" s="1178"/>
      <c r="P190" s="1178"/>
      <c r="Q190" s="1178"/>
      <c r="R190" s="1178"/>
      <c r="S190" s="1178"/>
      <c r="T190" s="1178"/>
      <c r="U190" s="1178"/>
      <c r="V190" s="1178"/>
      <c r="W190" s="1178"/>
      <c r="X190" s="1178"/>
      <c r="Y190" s="1178"/>
      <c r="Z190" s="1178"/>
      <c r="AA190" s="1178"/>
      <c r="AB190" s="1178"/>
      <c r="AC190" s="1178"/>
      <c r="AD190" s="1178"/>
      <c r="AE190" s="1178"/>
      <c r="AF190" s="1178"/>
      <c r="AG190" s="1178"/>
      <c r="AH190" s="1178"/>
      <c r="AI190" s="1178"/>
      <c r="AJ190" s="1178"/>
      <c r="AK190" s="1178"/>
      <c r="AL190" s="1178"/>
      <c r="AM190" s="1178"/>
      <c r="AN190" s="1178"/>
      <c r="AO190" s="1178"/>
      <c r="AP190" s="1178"/>
      <c r="AQ190" s="1178"/>
      <c r="AR190" s="1178"/>
      <c r="AS190" s="1178"/>
      <c r="AT190" s="1178"/>
      <c r="AU190" s="1178"/>
      <c r="AV190" s="1178"/>
      <c r="AW190" s="1178"/>
      <c r="AX190" s="1178"/>
      <c r="AY190" s="1178"/>
      <c r="AZ190" s="1178"/>
      <c r="BA190" s="1178"/>
      <c r="BB190" s="1178"/>
      <c r="BC190" s="1178"/>
      <c r="BD190" s="1178"/>
      <c r="BE190" s="1178"/>
      <c r="BF190" s="1178"/>
      <c r="BG190" s="1178"/>
      <c r="BH190" s="1178"/>
      <c r="BI190" s="1178"/>
      <c r="BJ190" s="1178"/>
      <c r="BK190" s="1178"/>
      <c r="BL190" s="1178"/>
      <c r="BM190" s="1178"/>
      <c r="BN190" s="1178"/>
      <c r="BO190" s="1178"/>
      <c r="BP190" s="1178"/>
      <c r="BQ190" s="1178"/>
      <c r="BR190" s="1178"/>
      <c r="BS190" s="1178"/>
      <c r="BT190" s="1178"/>
      <c r="BU190" s="1178"/>
      <c r="BV190" s="1178"/>
      <c r="BW190" s="1178"/>
      <c r="BX190" s="1178"/>
      <c r="BY190" s="1178"/>
      <c r="BZ190" s="1178"/>
      <c r="CA190" s="1178"/>
    </row>
    <row r="191" spans="1:79" ht="35.25" customHeight="1">
      <c r="B191" s="1298" t="s">
        <v>896</v>
      </c>
      <c r="C191" s="1299"/>
      <c r="D191" s="1299"/>
      <c r="E191" s="1300"/>
      <c r="F191" s="1360"/>
      <c r="G191" s="1297"/>
      <c r="H191" s="1297"/>
      <c r="I191" s="1178"/>
      <c r="J191" s="1178"/>
      <c r="K191" s="1178"/>
      <c r="L191" s="1178"/>
      <c r="M191" s="1178"/>
      <c r="N191" s="1271"/>
      <c r="O191" s="1178"/>
      <c r="P191" s="1178"/>
      <c r="Q191" s="1178"/>
      <c r="R191" s="1178"/>
      <c r="S191" s="1178"/>
      <c r="T191" s="1178"/>
      <c r="U191" s="1178"/>
      <c r="V191" s="1178"/>
      <c r="W191" s="1178"/>
      <c r="X191" s="1178"/>
      <c r="Y191" s="1178"/>
      <c r="Z191" s="1178"/>
      <c r="AA191" s="1178"/>
      <c r="AB191" s="1178"/>
      <c r="AC191" s="1178"/>
      <c r="AD191" s="1178"/>
      <c r="AE191" s="1178"/>
      <c r="AF191" s="1178"/>
      <c r="AG191" s="1178"/>
      <c r="AH191" s="1178"/>
      <c r="AI191" s="1178"/>
      <c r="AJ191" s="1178"/>
      <c r="AK191" s="1178"/>
      <c r="AL191" s="1178"/>
      <c r="AM191" s="1178"/>
      <c r="AN191" s="1178"/>
      <c r="AO191" s="1178"/>
      <c r="AP191" s="1178"/>
      <c r="AQ191" s="1178"/>
      <c r="AR191" s="1178"/>
      <c r="AS191" s="1178"/>
      <c r="AT191" s="1178"/>
      <c r="AU191" s="1178"/>
      <c r="AV191" s="1178"/>
      <c r="AW191" s="1178"/>
      <c r="AX191" s="1178"/>
      <c r="AY191" s="1178"/>
      <c r="AZ191" s="1178"/>
      <c r="BA191" s="1178"/>
      <c r="BB191" s="1178"/>
      <c r="BC191" s="1178"/>
      <c r="BD191" s="1178"/>
      <c r="BE191" s="1178"/>
      <c r="BF191" s="1178"/>
      <c r="BG191" s="1178"/>
      <c r="BH191" s="1178"/>
      <c r="BI191" s="1178"/>
      <c r="BJ191" s="1178"/>
      <c r="BK191" s="1178"/>
      <c r="BL191" s="1178"/>
      <c r="BM191" s="1178"/>
      <c r="BN191" s="1178"/>
      <c r="BO191" s="1178"/>
      <c r="BP191" s="1178"/>
      <c r="BQ191" s="1178"/>
      <c r="BR191" s="1178"/>
      <c r="BS191" s="1178"/>
      <c r="BT191" s="1178"/>
      <c r="BU191" s="1178"/>
      <c r="BV191" s="1178"/>
      <c r="BW191" s="1178"/>
      <c r="BX191" s="1178"/>
      <c r="BY191" s="1178"/>
      <c r="BZ191" s="1178"/>
      <c r="CA191" s="1178"/>
    </row>
    <row r="192" spans="1:79" ht="16.5" customHeight="1" thickBot="1">
      <c r="B192" s="1293" t="s">
        <v>810</v>
      </c>
      <c r="C192" s="1301"/>
      <c r="F192" s="1360"/>
      <c r="G192" s="1297"/>
      <c r="H192" s="1297"/>
      <c r="I192" s="1178"/>
      <c r="J192" s="1178"/>
      <c r="K192" s="1178"/>
      <c r="L192" s="1178"/>
      <c r="M192" s="1178"/>
      <c r="N192" s="1271"/>
      <c r="O192" s="1178"/>
      <c r="P192" s="1178"/>
      <c r="Q192" s="1178"/>
      <c r="R192" s="1178"/>
      <c r="S192" s="1178"/>
      <c r="T192" s="1178"/>
      <c r="U192" s="1178"/>
      <c r="V192" s="1178"/>
      <c r="W192" s="1178"/>
      <c r="X192" s="1178"/>
      <c r="Y192" s="1178"/>
      <c r="Z192" s="1178"/>
      <c r="AA192" s="1178"/>
      <c r="AB192" s="1178"/>
      <c r="AC192" s="1178"/>
      <c r="AD192" s="1178"/>
      <c r="AE192" s="1178"/>
      <c r="AF192" s="1178"/>
      <c r="AG192" s="1178"/>
      <c r="AH192" s="1178"/>
      <c r="AI192" s="1178"/>
      <c r="AJ192" s="1178"/>
      <c r="AK192" s="1178"/>
      <c r="AL192" s="1178"/>
      <c r="AM192" s="1178"/>
      <c r="AN192" s="1178"/>
      <c r="AO192" s="1178"/>
      <c r="AP192" s="1178"/>
      <c r="AQ192" s="1178"/>
      <c r="AR192" s="1178"/>
      <c r="AS192" s="1178"/>
      <c r="AT192" s="1178"/>
      <c r="AU192" s="1178"/>
      <c r="AV192" s="1178"/>
      <c r="AW192" s="1178"/>
      <c r="AX192" s="1178"/>
      <c r="AY192" s="1178"/>
      <c r="AZ192" s="1178"/>
      <c r="BA192" s="1178"/>
      <c r="BB192" s="1178"/>
      <c r="BC192" s="1178"/>
      <c r="BD192" s="1178"/>
      <c r="BE192" s="1178"/>
      <c r="BF192" s="1178"/>
      <c r="BG192" s="1178"/>
      <c r="BH192" s="1178"/>
      <c r="BI192" s="1178"/>
      <c r="BJ192" s="1178"/>
      <c r="BK192" s="1178"/>
      <c r="BL192" s="1178"/>
      <c r="BM192" s="1178"/>
      <c r="BN192" s="1178"/>
      <c r="BO192" s="1178"/>
      <c r="BP192" s="1178"/>
      <c r="BQ192" s="1178"/>
      <c r="BR192" s="1178"/>
      <c r="BS192" s="1178"/>
      <c r="BT192" s="1178"/>
      <c r="BU192" s="1178"/>
      <c r="BV192" s="1178"/>
      <c r="BW192" s="1178"/>
      <c r="BX192" s="1178"/>
      <c r="BY192" s="1178"/>
      <c r="BZ192" s="1178"/>
      <c r="CA192" s="1178"/>
    </row>
    <row r="193" spans="1:79" ht="33.75" customHeight="1" thickBot="1">
      <c r="B193" s="1302" t="s">
        <v>811</v>
      </c>
      <c r="C193" s="1303" t="s">
        <v>812</v>
      </c>
      <c r="D193" s="1303" t="s">
        <v>813</v>
      </c>
      <c r="E193" s="1304" t="s">
        <v>814</v>
      </c>
      <c r="F193" s="1348" t="s">
        <v>815</v>
      </c>
      <c r="G193" s="1341">
        <v>2</v>
      </c>
      <c r="H193" s="1297"/>
      <c r="I193" s="1178"/>
      <c r="J193" s="1178"/>
      <c r="K193" s="1178"/>
      <c r="L193" s="1178"/>
      <c r="M193" s="1178"/>
      <c r="N193" s="1271"/>
      <c r="O193" s="1178"/>
      <c r="P193" s="1178"/>
      <c r="Q193" s="1178"/>
      <c r="R193" s="1178"/>
      <c r="S193" s="1178"/>
      <c r="T193" s="1178"/>
      <c r="U193" s="1178"/>
      <c r="V193" s="1178"/>
      <c r="W193" s="1178"/>
      <c r="X193" s="1178"/>
      <c r="Y193" s="1178"/>
      <c r="Z193" s="1178"/>
      <c r="AA193" s="1178"/>
      <c r="AB193" s="1178"/>
      <c r="AC193" s="1178"/>
      <c r="AD193" s="1178"/>
      <c r="AE193" s="1178"/>
      <c r="AF193" s="1178"/>
      <c r="AG193" s="1178"/>
      <c r="AH193" s="1178"/>
      <c r="AI193" s="1178"/>
      <c r="AJ193" s="1178"/>
      <c r="AK193" s="1178"/>
      <c r="AL193" s="1178"/>
      <c r="AM193" s="1178"/>
      <c r="AN193" s="1178"/>
      <c r="AO193" s="1178"/>
      <c r="AP193" s="1178"/>
      <c r="AQ193" s="1178"/>
      <c r="AR193" s="1178"/>
      <c r="AS193" s="1178"/>
      <c r="AT193" s="1178"/>
      <c r="AU193" s="1178"/>
      <c r="AV193" s="1178"/>
      <c r="AW193" s="1178"/>
      <c r="AX193" s="1178"/>
      <c r="AY193" s="1178"/>
      <c r="AZ193" s="1178"/>
      <c r="BA193" s="1178"/>
      <c r="BB193" s="1178"/>
      <c r="BC193" s="1178"/>
      <c r="BD193" s="1178"/>
      <c r="BE193" s="1178"/>
      <c r="BF193" s="1178"/>
      <c r="BG193" s="1178"/>
      <c r="BH193" s="1178"/>
      <c r="BI193" s="1178"/>
      <c r="BJ193" s="1178"/>
      <c r="BK193" s="1178"/>
      <c r="BL193" s="1178"/>
      <c r="BM193" s="1178"/>
      <c r="BN193" s="1178"/>
      <c r="BO193" s="1178"/>
      <c r="BP193" s="1178"/>
      <c r="BQ193" s="1178"/>
      <c r="BR193" s="1178"/>
      <c r="BS193" s="1178"/>
      <c r="BT193" s="1178"/>
      <c r="BU193" s="1178"/>
      <c r="BV193" s="1178"/>
      <c r="BW193" s="1178"/>
      <c r="BX193" s="1178"/>
      <c r="BY193" s="1178"/>
      <c r="BZ193" s="1178"/>
      <c r="CA193" s="1178"/>
    </row>
    <row r="194" spans="1:79" ht="21" customHeight="1">
      <c r="B194" s="1313" t="s">
        <v>897</v>
      </c>
      <c r="C194" s="1314">
        <v>0</v>
      </c>
      <c r="D194" s="1315">
        <v>2</v>
      </c>
      <c r="E194" s="1316">
        <v>0</v>
      </c>
      <c r="F194" s="1349"/>
      <c r="G194" s="1342"/>
      <c r="H194" s="1342"/>
      <c r="I194" s="1343"/>
      <c r="J194" s="1178"/>
      <c r="K194" s="1178"/>
      <c r="L194" s="1178"/>
      <c r="M194" s="1178"/>
      <c r="N194" s="1271"/>
      <c r="O194" s="1178"/>
      <c r="P194" s="1178"/>
      <c r="Q194" s="1178"/>
      <c r="R194" s="1178"/>
      <c r="S194" s="1178"/>
      <c r="T194" s="1178"/>
      <c r="U194" s="1178"/>
      <c r="V194" s="1178"/>
      <c r="W194" s="1178"/>
      <c r="X194" s="1178"/>
      <c r="Y194" s="1178"/>
      <c r="Z194" s="1178"/>
      <c r="AA194" s="1178"/>
      <c r="AB194" s="1178"/>
      <c r="AC194" s="1178"/>
      <c r="AD194" s="1178"/>
      <c r="AE194" s="1178"/>
      <c r="AF194" s="1178"/>
      <c r="AG194" s="1178"/>
      <c r="AH194" s="1178"/>
      <c r="AI194" s="1178"/>
      <c r="AJ194" s="1178"/>
      <c r="AK194" s="1178"/>
      <c r="AL194" s="1178"/>
      <c r="AM194" s="1178"/>
      <c r="AN194" s="1178"/>
      <c r="AO194" s="1178"/>
      <c r="AP194" s="1178"/>
      <c r="AQ194" s="1178"/>
      <c r="AR194" s="1178"/>
      <c r="AS194" s="1178"/>
      <c r="AT194" s="1178"/>
      <c r="AU194" s="1178"/>
      <c r="AV194" s="1178"/>
      <c r="AW194" s="1178"/>
      <c r="AX194" s="1178"/>
      <c r="AY194" s="1178"/>
      <c r="AZ194" s="1178"/>
      <c r="BA194" s="1178"/>
      <c r="BB194" s="1178"/>
      <c r="BC194" s="1178"/>
      <c r="BD194" s="1178"/>
      <c r="BE194" s="1178"/>
      <c r="BF194" s="1178"/>
      <c r="BG194" s="1178"/>
      <c r="BH194" s="1178"/>
      <c r="BI194" s="1178"/>
      <c r="BJ194" s="1178"/>
      <c r="BK194" s="1178"/>
      <c r="BL194" s="1178"/>
      <c r="BM194" s="1178"/>
      <c r="BN194" s="1178"/>
      <c r="BO194" s="1178"/>
      <c r="BP194" s="1178"/>
      <c r="BQ194" s="1178"/>
      <c r="BR194" s="1178"/>
      <c r="BS194" s="1178"/>
      <c r="BT194" s="1178"/>
      <c r="BU194" s="1178"/>
      <c r="BV194" s="1178"/>
      <c r="BW194" s="1178"/>
      <c r="BX194" s="1178"/>
      <c r="BY194" s="1178"/>
      <c r="BZ194" s="1178"/>
      <c r="CA194" s="1178"/>
    </row>
    <row r="195" spans="1:79" ht="50.1" customHeight="1">
      <c r="B195" s="1323" t="s">
        <v>898</v>
      </c>
      <c r="C195" s="1324">
        <v>1</v>
      </c>
      <c r="D195" s="1325">
        <v>2</v>
      </c>
      <c r="E195" s="1326">
        <v>2</v>
      </c>
      <c r="F195" s="1349"/>
      <c r="G195" s="1344"/>
      <c r="H195" s="1344"/>
      <c r="I195" s="1345"/>
      <c r="J195" s="1178"/>
      <c r="K195" s="1178"/>
      <c r="L195" s="1178"/>
      <c r="M195" s="1178"/>
      <c r="N195" s="1271"/>
      <c r="O195" s="1178"/>
      <c r="P195" s="1178"/>
      <c r="Q195" s="1178"/>
      <c r="R195" s="1178"/>
      <c r="S195" s="1178"/>
      <c r="T195" s="1178"/>
      <c r="U195" s="1178"/>
      <c r="V195" s="1178"/>
      <c r="W195" s="1178"/>
      <c r="X195" s="1178"/>
      <c r="Y195" s="1178"/>
      <c r="Z195" s="1178"/>
      <c r="AA195" s="1178"/>
      <c r="AB195" s="1178"/>
      <c r="AC195" s="1178"/>
      <c r="AD195" s="1178"/>
      <c r="AE195" s="1178"/>
      <c r="AF195" s="1178"/>
      <c r="AG195" s="1178"/>
      <c r="AH195" s="1178"/>
      <c r="AI195" s="1178"/>
      <c r="AJ195" s="1178"/>
      <c r="AK195" s="1178"/>
      <c r="AL195" s="1178"/>
      <c r="AM195" s="1178"/>
      <c r="AN195" s="1178"/>
      <c r="AO195" s="1178"/>
      <c r="AP195" s="1178"/>
      <c r="AQ195" s="1178"/>
      <c r="AR195" s="1178"/>
      <c r="AS195" s="1178"/>
      <c r="AT195" s="1178"/>
      <c r="AU195" s="1178"/>
      <c r="AV195" s="1178"/>
      <c r="AW195" s="1178"/>
      <c r="AX195" s="1178"/>
      <c r="AY195" s="1178"/>
      <c r="AZ195" s="1178"/>
      <c r="BA195" s="1178"/>
      <c r="BB195" s="1178"/>
      <c r="BC195" s="1178"/>
      <c r="BD195" s="1178"/>
      <c r="BE195" s="1178"/>
      <c r="BF195" s="1178"/>
      <c r="BG195" s="1178"/>
      <c r="BH195" s="1178"/>
      <c r="BI195" s="1178"/>
      <c r="BJ195" s="1178"/>
      <c r="BK195" s="1178"/>
      <c r="BL195" s="1178"/>
      <c r="BM195" s="1178"/>
      <c r="BN195" s="1178"/>
      <c r="BO195" s="1178"/>
      <c r="BP195" s="1178"/>
      <c r="BQ195" s="1178"/>
      <c r="BR195" s="1178"/>
      <c r="BS195" s="1178"/>
      <c r="BT195" s="1178"/>
      <c r="BU195" s="1178"/>
      <c r="BV195" s="1178"/>
      <c r="BW195" s="1178"/>
      <c r="BX195" s="1178"/>
      <c r="BY195" s="1178"/>
      <c r="BZ195" s="1178"/>
      <c r="CA195" s="1178"/>
    </row>
    <row r="196" spans="1:79" ht="37.5" customHeight="1" thickBot="1">
      <c r="B196" s="1329" t="s">
        <v>899</v>
      </c>
      <c r="C196" s="1330">
        <v>2</v>
      </c>
      <c r="D196" s="1331">
        <v>2</v>
      </c>
      <c r="E196" s="1332">
        <v>4</v>
      </c>
      <c r="F196" s="1350"/>
      <c r="G196" s="1346"/>
      <c r="H196" s="1346"/>
      <c r="I196" s="1347"/>
      <c r="J196" s="1178"/>
      <c r="K196" s="1178"/>
      <c r="L196" s="1178"/>
      <c r="M196" s="1178"/>
      <c r="N196" s="1271"/>
      <c r="O196" s="1178"/>
      <c r="P196" s="1178"/>
      <c r="Q196" s="1178"/>
      <c r="R196" s="1178"/>
      <c r="S196" s="1178"/>
      <c r="T196" s="1178"/>
      <c r="U196" s="1178"/>
      <c r="V196" s="1178"/>
      <c r="W196" s="1178"/>
      <c r="X196" s="1178"/>
      <c r="Y196" s="1178"/>
      <c r="Z196" s="1178"/>
      <c r="AA196" s="1178"/>
      <c r="AB196" s="1178"/>
      <c r="AC196" s="1178"/>
      <c r="AD196" s="1178"/>
      <c r="AE196" s="1178"/>
      <c r="AF196" s="1178"/>
      <c r="AG196" s="1178"/>
      <c r="AH196" s="1178"/>
      <c r="AI196" s="1178"/>
      <c r="AJ196" s="1178"/>
      <c r="AK196" s="1178"/>
      <c r="AL196" s="1178"/>
      <c r="AM196" s="1178"/>
      <c r="AN196" s="1178"/>
      <c r="AO196" s="1178"/>
      <c r="AP196" s="1178"/>
      <c r="AQ196" s="1178"/>
      <c r="AR196" s="1178"/>
      <c r="AS196" s="1178"/>
      <c r="AT196" s="1178"/>
      <c r="AU196" s="1178"/>
      <c r="AV196" s="1178"/>
      <c r="AW196" s="1178"/>
      <c r="AX196" s="1178"/>
      <c r="AY196" s="1178"/>
      <c r="AZ196" s="1178"/>
      <c r="BA196" s="1178"/>
      <c r="BB196" s="1178"/>
      <c r="BC196" s="1178"/>
      <c r="BD196" s="1178"/>
      <c r="BE196" s="1178"/>
      <c r="BF196" s="1178"/>
      <c r="BG196" s="1178"/>
      <c r="BH196" s="1178"/>
      <c r="BI196" s="1178"/>
      <c r="BJ196" s="1178"/>
      <c r="BK196" s="1178"/>
      <c r="BL196" s="1178"/>
      <c r="BM196" s="1178"/>
      <c r="BN196" s="1178"/>
      <c r="BO196" s="1178"/>
      <c r="BP196" s="1178"/>
      <c r="BQ196" s="1178"/>
      <c r="BR196" s="1178"/>
      <c r="BS196" s="1178"/>
      <c r="BT196" s="1178"/>
      <c r="BU196" s="1178"/>
      <c r="BV196" s="1178"/>
      <c r="BW196" s="1178"/>
      <c r="BX196" s="1178"/>
      <c r="BY196" s="1178"/>
      <c r="BZ196" s="1178"/>
      <c r="CA196" s="1178"/>
    </row>
    <row r="197" spans="1:79" ht="9" customHeight="1">
      <c r="B197" s="1339"/>
      <c r="C197" s="1340"/>
      <c r="D197" s="1340"/>
      <c r="E197" s="1340"/>
      <c r="F197" s="1360"/>
      <c r="G197" s="1297"/>
      <c r="H197" s="1297"/>
      <c r="I197" s="1178"/>
      <c r="J197" s="1178"/>
      <c r="K197" s="1178"/>
      <c r="L197" s="1178"/>
      <c r="M197" s="1178"/>
      <c r="N197" s="1271"/>
      <c r="O197" s="1178"/>
      <c r="P197" s="1178"/>
      <c r="Q197" s="1178"/>
      <c r="R197" s="1178"/>
      <c r="S197" s="1178"/>
      <c r="T197" s="1178"/>
      <c r="U197" s="1178"/>
      <c r="V197" s="1178"/>
      <c r="W197" s="1178"/>
      <c r="X197" s="1178"/>
      <c r="Y197" s="1178"/>
      <c r="Z197" s="1178"/>
      <c r="AA197" s="1178"/>
      <c r="AB197" s="1178"/>
      <c r="AC197" s="1178"/>
      <c r="AD197" s="1178"/>
      <c r="AE197" s="1178"/>
      <c r="AF197" s="1178"/>
      <c r="AG197" s="1178"/>
      <c r="AH197" s="1178"/>
      <c r="AI197" s="1178"/>
      <c r="AJ197" s="1178"/>
      <c r="AK197" s="1178"/>
      <c r="AL197" s="1178"/>
      <c r="AM197" s="1178"/>
      <c r="AN197" s="1178"/>
      <c r="AO197" s="1178"/>
      <c r="AP197" s="1178"/>
      <c r="AQ197" s="1178"/>
      <c r="AR197" s="1178"/>
      <c r="AS197" s="1178"/>
      <c r="AT197" s="1178"/>
      <c r="AU197" s="1178"/>
      <c r="AV197" s="1178"/>
      <c r="AW197" s="1178"/>
      <c r="AX197" s="1178"/>
      <c r="AY197" s="1178"/>
      <c r="AZ197" s="1178"/>
      <c r="BA197" s="1178"/>
      <c r="BB197" s="1178"/>
      <c r="BC197" s="1178"/>
      <c r="BD197" s="1178"/>
      <c r="BE197" s="1178"/>
      <c r="BF197" s="1178"/>
      <c r="BG197" s="1178"/>
      <c r="BH197" s="1178"/>
      <c r="BI197" s="1178"/>
      <c r="BJ197" s="1178"/>
      <c r="BK197" s="1178"/>
      <c r="BL197" s="1178"/>
      <c r="BM197" s="1178"/>
      <c r="BN197" s="1178"/>
      <c r="BO197" s="1178"/>
      <c r="BP197" s="1178"/>
      <c r="BQ197" s="1178"/>
      <c r="BR197" s="1178"/>
      <c r="BS197" s="1178"/>
      <c r="BT197" s="1178"/>
      <c r="BU197" s="1178"/>
      <c r="BV197" s="1178"/>
      <c r="BW197" s="1178"/>
      <c r="BX197" s="1178"/>
      <c r="BY197" s="1178"/>
      <c r="BZ197" s="1178"/>
      <c r="CA197" s="1178"/>
    </row>
    <row r="198" spans="1:79" ht="18" customHeight="1">
      <c r="A198" s="1253">
        <v>20</v>
      </c>
      <c r="B198" s="1293" t="s">
        <v>900</v>
      </c>
      <c r="C198" s="1294"/>
      <c r="D198" s="1294"/>
      <c r="E198" s="1294"/>
      <c r="F198" s="1360"/>
      <c r="G198" s="1297"/>
      <c r="H198" s="1297"/>
      <c r="I198" s="1178"/>
      <c r="J198" s="1178"/>
      <c r="K198" s="1178"/>
      <c r="L198" s="1178"/>
      <c r="M198" s="1178"/>
      <c r="N198" s="1271"/>
      <c r="O198" s="1178"/>
      <c r="P198" s="1178"/>
      <c r="Q198" s="1178"/>
      <c r="R198" s="1178"/>
      <c r="S198" s="1178"/>
      <c r="T198" s="1178"/>
      <c r="U198" s="1178"/>
      <c r="V198" s="1178"/>
      <c r="W198" s="1178"/>
      <c r="X198" s="1178"/>
      <c r="Y198" s="1178"/>
      <c r="Z198" s="1178"/>
      <c r="AA198" s="1178"/>
      <c r="AB198" s="1178"/>
      <c r="AC198" s="1178"/>
      <c r="AD198" s="1178"/>
      <c r="AE198" s="1178"/>
      <c r="AF198" s="1178"/>
      <c r="AG198" s="1178"/>
      <c r="AH198" s="1178"/>
      <c r="AI198" s="1178"/>
      <c r="AJ198" s="1178"/>
      <c r="AK198" s="1178"/>
      <c r="AL198" s="1178"/>
      <c r="AM198" s="1178"/>
      <c r="AN198" s="1178"/>
      <c r="AO198" s="1178"/>
      <c r="AP198" s="1178"/>
      <c r="AQ198" s="1178"/>
      <c r="AR198" s="1178"/>
      <c r="AS198" s="1178"/>
      <c r="AT198" s="1178"/>
      <c r="AU198" s="1178"/>
      <c r="AV198" s="1178"/>
      <c r="AW198" s="1178"/>
      <c r="AX198" s="1178"/>
      <c r="AY198" s="1178"/>
      <c r="AZ198" s="1178"/>
      <c r="BA198" s="1178"/>
      <c r="BB198" s="1178"/>
      <c r="BC198" s="1178"/>
      <c r="BD198" s="1178"/>
      <c r="BE198" s="1178"/>
      <c r="BF198" s="1178"/>
      <c r="BG198" s="1178"/>
      <c r="BH198" s="1178"/>
      <c r="BI198" s="1178"/>
      <c r="BJ198" s="1178"/>
      <c r="BK198" s="1178"/>
      <c r="BL198" s="1178"/>
      <c r="BM198" s="1178"/>
      <c r="BN198" s="1178"/>
      <c r="BO198" s="1178"/>
      <c r="BP198" s="1178"/>
      <c r="BQ198" s="1178"/>
      <c r="BR198" s="1178"/>
      <c r="BS198" s="1178"/>
      <c r="BT198" s="1178"/>
      <c r="BU198" s="1178"/>
      <c r="BV198" s="1178"/>
      <c r="BW198" s="1178"/>
      <c r="BX198" s="1178"/>
      <c r="BY198" s="1178"/>
      <c r="BZ198" s="1178"/>
      <c r="CA198" s="1178"/>
    </row>
    <row r="199" spans="1:79" ht="35.25" customHeight="1">
      <c r="B199" s="1298" t="s">
        <v>901</v>
      </c>
      <c r="C199" s="1299"/>
      <c r="D199" s="1299"/>
      <c r="E199" s="1300"/>
      <c r="F199" s="1360"/>
      <c r="G199" s="1297"/>
      <c r="H199" s="1297"/>
      <c r="I199" s="1178"/>
      <c r="J199" s="1178"/>
      <c r="K199" s="1178"/>
      <c r="L199" s="1178"/>
      <c r="M199" s="1178"/>
      <c r="N199" s="1271"/>
      <c r="O199" s="1178"/>
      <c r="P199" s="1178"/>
      <c r="Q199" s="1178"/>
      <c r="R199" s="1178"/>
      <c r="S199" s="1178"/>
      <c r="T199" s="1178"/>
      <c r="U199" s="1178"/>
      <c r="V199" s="1178"/>
      <c r="W199" s="1178"/>
      <c r="X199" s="1178"/>
      <c r="Y199" s="1178"/>
      <c r="Z199" s="1178"/>
      <c r="AA199" s="1178"/>
      <c r="AB199" s="1178"/>
      <c r="AC199" s="1178"/>
      <c r="AD199" s="1178"/>
      <c r="AE199" s="1178"/>
      <c r="AF199" s="1178"/>
      <c r="AG199" s="1178"/>
      <c r="AH199" s="1178"/>
      <c r="AI199" s="1178"/>
      <c r="AJ199" s="1178"/>
      <c r="AK199" s="1178"/>
      <c r="AL199" s="1178"/>
      <c r="AM199" s="1178"/>
      <c r="AN199" s="1178"/>
      <c r="AO199" s="1178"/>
      <c r="AP199" s="1178"/>
      <c r="AQ199" s="1178"/>
      <c r="AR199" s="1178"/>
      <c r="AS199" s="1178"/>
      <c r="AT199" s="1178"/>
      <c r="AU199" s="1178"/>
      <c r="AV199" s="1178"/>
      <c r="AW199" s="1178"/>
      <c r="AX199" s="1178"/>
      <c r="AY199" s="1178"/>
      <c r="AZ199" s="1178"/>
      <c r="BA199" s="1178"/>
      <c r="BB199" s="1178"/>
      <c r="BC199" s="1178"/>
      <c r="BD199" s="1178"/>
      <c r="BE199" s="1178"/>
      <c r="BF199" s="1178"/>
      <c r="BG199" s="1178"/>
      <c r="BH199" s="1178"/>
      <c r="BI199" s="1178"/>
      <c r="BJ199" s="1178"/>
      <c r="BK199" s="1178"/>
      <c r="BL199" s="1178"/>
      <c r="BM199" s="1178"/>
      <c r="BN199" s="1178"/>
      <c r="BO199" s="1178"/>
      <c r="BP199" s="1178"/>
      <c r="BQ199" s="1178"/>
      <c r="BR199" s="1178"/>
      <c r="BS199" s="1178"/>
      <c r="BT199" s="1178"/>
      <c r="BU199" s="1178"/>
      <c r="BV199" s="1178"/>
      <c r="BW199" s="1178"/>
      <c r="BX199" s="1178"/>
      <c r="BY199" s="1178"/>
      <c r="BZ199" s="1178"/>
      <c r="CA199" s="1178"/>
    </row>
    <row r="200" spans="1:79" ht="16.5" customHeight="1" thickBot="1">
      <c r="B200" s="1293" t="s">
        <v>810</v>
      </c>
      <c r="C200" s="1301"/>
      <c r="F200" s="1360"/>
      <c r="G200" s="1297"/>
      <c r="H200" s="1297"/>
      <c r="I200" s="1178"/>
      <c r="J200" s="1178"/>
      <c r="K200" s="1178"/>
      <c r="L200" s="1178"/>
      <c r="M200" s="1178"/>
      <c r="N200" s="1271"/>
      <c r="O200" s="1178"/>
      <c r="P200" s="1178"/>
      <c r="Q200" s="1178"/>
      <c r="R200" s="1178"/>
      <c r="S200" s="1178"/>
      <c r="T200" s="1178"/>
      <c r="U200" s="1178"/>
      <c r="V200" s="1178"/>
      <c r="W200" s="1178"/>
      <c r="X200" s="1178"/>
      <c r="Y200" s="1178"/>
      <c r="Z200" s="1178"/>
      <c r="AA200" s="1178"/>
      <c r="AB200" s="1178"/>
      <c r="AC200" s="1178"/>
      <c r="AD200" s="1178"/>
      <c r="AE200" s="1178"/>
      <c r="AF200" s="1178"/>
      <c r="AG200" s="1178"/>
      <c r="AH200" s="1178"/>
      <c r="AI200" s="1178"/>
      <c r="AJ200" s="1178"/>
      <c r="AK200" s="1178"/>
      <c r="AL200" s="1178"/>
      <c r="AM200" s="1178"/>
      <c r="AN200" s="1178"/>
      <c r="AO200" s="1178"/>
      <c r="AP200" s="1178"/>
      <c r="AQ200" s="1178"/>
      <c r="AR200" s="1178"/>
      <c r="AS200" s="1178"/>
      <c r="AT200" s="1178"/>
      <c r="AU200" s="1178"/>
      <c r="AV200" s="1178"/>
      <c r="AW200" s="1178"/>
      <c r="AX200" s="1178"/>
      <c r="AY200" s="1178"/>
      <c r="AZ200" s="1178"/>
      <c r="BA200" s="1178"/>
      <c r="BB200" s="1178"/>
      <c r="BC200" s="1178"/>
      <c r="BD200" s="1178"/>
      <c r="BE200" s="1178"/>
      <c r="BF200" s="1178"/>
      <c r="BG200" s="1178"/>
      <c r="BH200" s="1178"/>
      <c r="BI200" s="1178"/>
      <c r="BJ200" s="1178"/>
      <c r="BK200" s="1178"/>
      <c r="BL200" s="1178"/>
      <c r="BM200" s="1178"/>
      <c r="BN200" s="1178"/>
      <c r="BO200" s="1178"/>
      <c r="BP200" s="1178"/>
      <c r="BQ200" s="1178"/>
      <c r="BR200" s="1178"/>
      <c r="BS200" s="1178"/>
      <c r="BT200" s="1178"/>
      <c r="BU200" s="1178"/>
      <c r="BV200" s="1178"/>
      <c r="BW200" s="1178"/>
      <c r="BX200" s="1178"/>
      <c r="BY200" s="1178"/>
      <c r="BZ200" s="1178"/>
      <c r="CA200" s="1178"/>
    </row>
    <row r="201" spans="1:79" ht="33.75" customHeight="1" thickBot="1">
      <c r="B201" s="1302" t="s">
        <v>811</v>
      </c>
      <c r="C201" s="1303" t="s">
        <v>812</v>
      </c>
      <c r="D201" s="1303" t="s">
        <v>813</v>
      </c>
      <c r="E201" s="1304" t="s">
        <v>814</v>
      </c>
      <c r="F201" s="1348" t="s">
        <v>815</v>
      </c>
      <c r="G201" s="1306">
        <v>2</v>
      </c>
      <c r="H201" s="1297"/>
      <c r="I201" s="1178"/>
      <c r="J201" s="1178"/>
      <c r="K201" s="1178"/>
      <c r="L201" s="1178"/>
      <c r="M201" s="1178"/>
      <c r="N201" s="1271"/>
      <c r="O201" s="1178"/>
      <c r="P201" s="1178"/>
      <c r="Q201" s="1178"/>
      <c r="R201" s="1178"/>
      <c r="S201" s="1178"/>
      <c r="T201" s="1178"/>
      <c r="U201" s="1178"/>
      <c r="V201" s="1178"/>
      <c r="W201" s="1178"/>
      <c r="X201" s="1178"/>
      <c r="Y201" s="1178"/>
      <c r="Z201" s="1178"/>
      <c r="AA201" s="1178"/>
      <c r="AB201" s="1178"/>
      <c r="AC201" s="1178"/>
      <c r="AD201" s="1178"/>
      <c r="AE201" s="1178"/>
      <c r="AF201" s="1178"/>
      <c r="AG201" s="1178"/>
      <c r="AH201" s="1178"/>
      <c r="AI201" s="1178"/>
      <c r="AJ201" s="1178"/>
      <c r="AK201" s="1178"/>
      <c r="AL201" s="1178"/>
      <c r="AM201" s="1178"/>
      <c r="AN201" s="1178"/>
      <c r="AO201" s="1178"/>
      <c r="AP201" s="1178"/>
      <c r="AQ201" s="1178"/>
      <c r="AR201" s="1178"/>
      <c r="AS201" s="1178"/>
      <c r="AT201" s="1178"/>
      <c r="AU201" s="1178"/>
      <c r="AV201" s="1178"/>
      <c r="AW201" s="1178"/>
      <c r="AX201" s="1178"/>
      <c r="AY201" s="1178"/>
      <c r="AZ201" s="1178"/>
      <c r="BA201" s="1178"/>
      <c r="BB201" s="1178"/>
      <c r="BC201" s="1178"/>
      <c r="BD201" s="1178"/>
      <c r="BE201" s="1178"/>
      <c r="BF201" s="1178"/>
      <c r="BG201" s="1178"/>
      <c r="BH201" s="1178"/>
      <c r="BI201" s="1178"/>
      <c r="BJ201" s="1178"/>
      <c r="BK201" s="1178"/>
      <c r="BL201" s="1178"/>
      <c r="BM201" s="1178"/>
      <c r="BN201" s="1178"/>
      <c r="BO201" s="1178"/>
      <c r="BP201" s="1178"/>
      <c r="BQ201" s="1178"/>
      <c r="BR201" s="1178"/>
      <c r="BS201" s="1178"/>
      <c r="BT201" s="1178"/>
      <c r="BU201" s="1178"/>
      <c r="BV201" s="1178"/>
      <c r="BW201" s="1178"/>
      <c r="BX201" s="1178"/>
      <c r="BY201" s="1178"/>
      <c r="BZ201" s="1178"/>
      <c r="CA201" s="1178"/>
    </row>
    <row r="202" spans="1:79" ht="48.75" customHeight="1">
      <c r="B202" s="1313" t="s">
        <v>902</v>
      </c>
      <c r="C202" s="1314">
        <v>0</v>
      </c>
      <c r="D202" s="1315">
        <v>1</v>
      </c>
      <c r="E202" s="1316">
        <v>0</v>
      </c>
      <c r="F202" s="1349"/>
      <c r="G202" s="1342"/>
      <c r="H202" s="1342"/>
      <c r="I202" s="1343"/>
      <c r="J202" s="1178"/>
      <c r="K202" s="1178"/>
      <c r="L202" s="1178"/>
      <c r="M202" s="1178"/>
      <c r="N202" s="1271"/>
      <c r="O202" s="1178"/>
      <c r="P202" s="1178"/>
      <c r="Q202" s="1178"/>
      <c r="R202" s="1178"/>
      <c r="S202" s="1178"/>
      <c r="T202" s="1178"/>
      <c r="U202" s="1178"/>
      <c r="V202" s="1178"/>
      <c r="W202" s="1178"/>
      <c r="X202" s="1178"/>
      <c r="Y202" s="1178"/>
      <c r="Z202" s="1178"/>
      <c r="AA202" s="1178"/>
      <c r="AB202" s="1178"/>
      <c r="AC202" s="1178"/>
      <c r="AD202" s="1178"/>
      <c r="AE202" s="1178"/>
      <c r="AF202" s="1178"/>
      <c r="AG202" s="1178"/>
      <c r="AH202" s="1178"/>
      <c r="AI202" s="1178"/>
      <c r="AJ202" s="1178"/>
      <c r="AK202" s="1178"/>
      <c r="AL202" s="1178"/>
      <c r="AM202" s="1178"/>
      <c r="AN202" s="1178"/>
      <c r="AO202" s="1178"/>
      <c r="AP202" s="1178"/>
      <c r="AQ202" s="1178"/>
      <c r="AR202" s="1178"/>
      <c r="AS202" s="1178"/>
      <c r="AT202" s="1178"/>
      <c r="AU202" s="1178"/>
      <c r="AV202" s="1178"/>
      <c r="AW202" s="1178"/>
      <c r="AX202" s="1178"/>
      <c r="AY202" s="1178"/>
      <c r="AZ202" s="1178"/>
      <c r="BA202" s="1178"/>
      <c r="BB202" s="1178"/>
      <c r="BC202" s="1178"/>
      <c r="BD202" s="1178"/>
      <c r="BE202" s="1178"/>
      <c r="BF202" s="1178"/>
      <c r="BG202" s="1178"/>
      <c r="BH202" s="1178"/>
      <c r="BI202" s="1178"/>
      <c r="BJ202" s="1178"/>
      <c r="BK202" s="1178"/>
      <c r="BL202" s="1178"/>
      <c r="BM202" s="1178"/>
      <c r="BN202" s="1178"/>
      <c r="BO202" s="1178"/>
      <c r="BP202" s="1178"/>
      <c r="BQ202" s="1178"/>
      <c r="BR202" s="1178"/>
      <c r="BS202" s="1178"/>
      <c r="BT202" s="1178"/>
      <c r="BU202" s="1178"/>
      <c r="BV202" s="1178"/>
      <c r="BW202" s="1178"/>
      <c r="BX202" s="1178"/>
      <c r="BY202" s="1178"/>
      <c r="BZ202" s="1178"/>
      <c r="CA202" s="1178"/>
    </row>
    <row r="203" spans="1:79" ht="48.75" customHeight="1">
      <c r="B203" s="1323" t="s">
        <v>903</v>
      </c>
      <c r="C203" s="1324">
        <v>1</v>
      </c>
      <c r="D203" s="1325">
        <v>1</v>
      </c>
      <c r="E203" s="1326">
        <v>1</v>
      </c>
      <c r="F203" s="1349"/>
      <c r="G203" s="1344"/>
      <c r="H203" s="1344"/>
      <c r="I203" s="1345"/>
      <c r="J203" s="1178"/>
      <c r="K203" s="1178"/>
      <c r="L203" s="1178"/>
      <c r="M203" s="1178"/>
      <c r="N203" s="1271"/>
      <c r="O203" s="1178"/>
      <c r="P203" s="1178"/>
      <c r="Q203" s="1178"/>
      <c r="R203" s="1178"/>
      <c r="S203" s="1178"/>
      <c r="T203" s="1178"/>
      <c r="U203" s="1178"/>
      <c r="V203" s="1178"/>
      <c r="W203" s="1178"/>
      <c r="X203" s="1178"/>
      <c r="Y203" s="1178"/>
      <c r="Z203" s="1178"/>
      <c r="AA203" s="1178"/>
      <c r="AB203" s="1178"/>
      <c r="AC203" s="1178"/>
      <c r="AD203" s="1178"/>
      <c r="AE203" s="1178"/>
      <c r="AF203" s="1178"/>
      <c r="AG203" s="1178"/>
      <c r="AH203" s="1178"/>
      <c r="AI203" s="1178"/>
      <c r="AJ203" s="1178"/>
      <c r="AK203" s="1178"/>
      <c r="AL203" s="1178"/>
      <c r="AM203" s="1178"/>
      <c r="AN203" s="1178"/>
      <c r="AO203" s="1178"/>
      <c r="AP203" s="1178"/>
      <c r="AQ203" s="1178"/>
      <c r="AR203" s="1178"/>
      <c r="AS203" s="1178"/>
      <c r="AT203" s="1178"/>
      <c r="AU203" s="1178"/>
      <c r="AV203" s="1178"/>
      <c r="AW203" s="1178"/>
      <c r="AX203" s="1178"/>
      <c r="AY203" s="1178"/>
      <c r="AZ203" s="1178"/>
      <c r="BA203" s="1178"/>
      <c r="BB203" s="1178"/>
      <c r="BC203" s="1178"/>
      <c r="BD203" s="1178"/>
      <c r="BE203" s="1178"/>
      <c r="BF203" s="1178"/>
      <c r="BG203" s="1178"/>
      <c r="BH203" s="1178"/>
      <c r="BI203" s="1178"/>
      <c r="BJ203" s="1178"/>
      <c r="BK203" s="1178"/>
      <c r="BL203" s="1178"/>
      <c r="BM203" s="1178"/>
      <c r="BN203" s="1178"/>
      <c r="BO203" s="1178"/>
      <c r="BP203" s="1178"/>
      <c r="BQ203" s="1178"/>
      <c r="BR203" s="1178"/>
      <c r="BS203" s="1178"/>
      <c r="BT203" s="1178"/>
      <c r="BU203" s="1178"/>
      <c r="BV203" s="1178"/>
      <c r="BW203" s="1178"/>
      <c r="BX203" s="1178"/>
      <c r="BY203" s="1178"/>
      <c r="BZ203" s="1178"/>
      <c r="CA203" s="1178"/>
    </row>
    <row r="204" spans="1:79" ht="48.75" customHeight="1">
      <c r="B204" s="1323" t="s">
        <v>904</v>
      </c>
      <c r="C204" s="1324">
        <v>2</v>
      </c>
      <c r="D204" s="1325">
        <v>1</v>
      </c>
      <c r="E204" s="1326">
        <v>2</v>
      </c>
      <c r="F204" s="1349"/>
      <c r="G204" s="1344"/>
      <c r="H204" s="1344"/>
      <c r="I204" s="1345"/>
      <c r="J204" s="1178"/>
      <c r="K204" s="1178"/>
      <c r="L204" s="1178"/>
      <c r="M204" s="1178"/>
      <c r="N204" s="1271"/>
      <c r="O204" s="1178"/>
      <c r="P204" s="1178"/>
      <c r="Q204" s="1178"/>
      <c r="R204" s="1178"/>
      <c r="S204" s="1178"/>
      <c r="T204" s="1178"/>
      <c r="U204" s="1178"/>
      <c r="V204" s="1178"/>
      <c r="W204" s="1178"/>
      <c r="X204" s="1178"/>
      <c r="Y204" s="1178"/>
      <c r="Z204" s="1178"/>
      <c r="AA204" s="1178"/>
      <c r="AB204" s="1178"/>
      <c r="AC204" s="1178"/>
      <c r="AD204" s="1178"/>
      <c r="AE204" s="1178"/>
      <c r="AF204" s="1178"/>
      <c r="AG204" s="1178"/>
      <c r="AH204" s="1178"/>
      <c r="AI204" s="1178"/>
      <c r="AJ204" s="1178"/>
      <c r="AK204" s="1178"/>
      <c r="AL204" s="1178"/>
      <c r="AM204" s="1178"/>
      <c r="AN204" s="1178"/>
      <c r="AO204" s="1178"/>
      <c r="AP204" s="1178"/>
      <c r="AQ204" s="1178"/>
      <c r="AR204" s="1178"/>
      <c r="AS204" s="1178"/>
      <c r="AT204" s="1178"/>
      <c r="AU204" s="1178"/>
      <c r="AV204" s="1178"/>
      <c r="AW204" s="1178"/>
      <c r="AX204" s="1178"/>
      <c r="AY204" s="1178"/>
      <c r="AZ204" s="1178"/>
      <c r="BA204" s="1178"/>
      <c r="BB204" s="1178"/>
      <c r="BC204" s="1178"/>
      <c r="BD204" s="1178"/>
      <c r="BE204" s="1178"/>
      <c r="BF204" s="1178"/>
      <c r="BG204" s="1178"/>
      <c r="BH204" s="1178"/>
      <c r="BI204" s="1178"/>
      <c r="BJ204" s="1178"/>
      <c r="BK204" s="1178"/>
      <c r="BL204" s="1178"/>
      <c r="BM204" s="1178"/>
      <c r="BN204" s="1178"/>
      <c r="BO204" s="1178"/>
      <c r="BP204" s="1178"/>
      <c r="BQ204" s="1178"/>
      <c r="BR204" s="1178"/>
      <c r="BS204" s="1178"/>
      <c r="BT204" s="1178"/>
      <c r="BU204" s="1178"/>
      <c r="BV204" s="1178"/>
      <c r="BW204" s="1178"/>
      <c r="BX204" s="1178"/>
      <c r="BY204" s="1178"/>
      <c r="BZ204" s="1178"/>
      <c r="CA204" s="1178"/>
    </row>
    <row r="205" spans="1:79" ht="48.75" customHeight="1">
      <c r="B205" s="1323" t="s">
        <v>905</v>
      </c>
      <c r="C205" s="1324">
        <v>3</v>
      </c>
      <c r="D205" s="1325">
        <v>1</v>
      </c>
      <c r="E205" s="1326">
        <v>3</v>
      </c>
      <c r="F205" s="1349"/>
      <c r="G205" s="1344"/>
      <c r="H205" s="1344"/>
      <c r="I205" s="1345"/>
      <c r="J205" s="1178"/>
      <c r="K205" s="1178"/>
      <c r="L205" s="1178"/>
      <c r="M205" s="1178"/>
      <c r="N205" s="1271"/>
      <c r="O205" s="1178"/>
      <c r="P205" s="1178"/>
      <c r="Q205" s="1178"/>
      <c r="R205" s="1178"/>
      <c r="S205" s="1178"/>
      <c r="T205" s="1178"/>
      <c r="U205" s="1178"/>
      <c r="V205" s="1178"/>
      <c r="W205" s="1178"/>
      <c r="X205" s="1178"/>
      <c r="Y205" s="1178"/>
      <c r="Z205" s="1178"/>
      <c r="AA205" s="1178"/>
      <c r="AB205" s="1178"/>
      <c r="AC205" s="1178"/>
      <c r="AD205" s="1178"/>
      <c r="AE205" s="1178"/>
      <c r="AF205" s="1178"/>
      <c r="AG205" s="1178"/>
      <c r="AH205" s="1178"/>
      <c r="AI205" s="1178"/>
      <c r="AJ205" s="1178"/>
      <c r="AK205" s="1178"/>
      <c r="AL205" s="1178"/>
      <c r="AM205" s="1178"/>
      <c r="AN205" s="1178"/>
      <c r="AO205" s="1178"/>
      <c r="AP205" s="1178"/>
      <c r="AQ205" s="1178"/>
      <c r="AR205" s="1178"/>
      <c r="AS205" s="1178"/>
      <c r="AT205" s="1178"/>
      <c r="AU205" s="1178"/>
      <c r="AV205" s="1178"/>
      <c r="AW205" s="1178"/>
      <c r="AX205" s="1178"/>
      <c r="AY205" s="1178"/>
      <c r="AZ205" s="1178"/>
      <c r="BA205" s="1178"/>
      <c r="BB205" s="1178"/>
      <c r="BC205" s="1178"/>
      <c r="BD205" s="1178"/>
      <c r="BE205" s="1178"/>
      <c r="BF205" s="1178"/>
      <c r="BG205" s="1178"/>
      <c r="BH205" s="1178"/>
      <c r="BI205" s="1178"/>
      <c r="BJ205" s="1178"/>
      <c r="BK205" s="1178"/>
      <c r="BL205" s="1178"/>
      <c r="BM205" s="1178"/>
      <c r="BN205" s="1178"/>
      <c r="BO205" s="1178"/>
      <c r="BP205" s="1178"/>
      <c r="BQ205" s="1178"/>
      <c r="BR205" s="1178"/>
      <c r="BS205" s="1178"/>
      <c r="BT205" s="1178"/>
      <c r="BU205" s="1178"/>
      <c r="BV205" s="1178"/>
      <c r="BW205" s="1178"/>
      <c r="BX205" s="1178"/>
      <c r="BY205" s="1178"/>
      <c r="BZ205" s="1178"/>
      <c r="CA205" s="1178"/>
    </row>
    <row r="206" spans="1:79" ht="48.75" customHeight="1" thickBot="1">
      <c r="B206" s="1329" t="s">
        <v>906</v>
      </c>
      <c r="C206" s="1330">
        <v>4</v>
      </c>
      <c r="D206" s="1331">
        <v>1</v>
      </c>
      <c r="E206" s="1332">
        <v>4</v>
      </c>
      <c r="F206" s="1350"/>
      <c r="G206" s="1346"/>
      <c r="H206" s="1346"/>
      <c r="I206" s="1347"/>
      <c r="J206" s="1178"/>
      <c r="K206" s="1178"/>
      <c r="L206" s="1178"/>
      <c r="M206" s="1178"/>
      <c r="N206" s="1271"/>
      <c r="O206" s="1178"/>
      <c r="P206" s="1178"/>
      <c r="Q206" s="1178"/>
      <c r="R206" s="1178"/>
      <c r="S206" s="1178"/>
      <c r="T206" s="1178"/>
      <c r="U206" s="1178"/>
      <c r="V206" s="1178"/>
      <c r="W206" s="1178"/>
      <c r="X206" s="1178"/>
      <c r="Y206" s="1178"/>
      <c r="Z206" s="1178"/>
      <c r="AA206" s="1178"/>
      <c r="AB206" s="1178"/>
      <c r="AC206" s="1178"/>
      <c r="AD206" s="1178"/>
      <c r="AE206" s="1178"/>
      <c r="AF206" s="1178"/>
      <c r="AG206" s="1178"/>
      <c r="AH206" s="1178"/>
      <c r="AI206" s="1178"/>
      <c r="AJ206" s="1178"/>
      <c r="AK206" s="1178"/>
      <c r="AL206" s="1178"/>
      <c r="AM206" s="1178"/>
      <c r="AN206" s="1178"/>
      <c r="AO206" s="1178"/>
      <c r="AP206" s="1178"/>
      <c r="AQ206" s="1178"/>
      <c r="AR206" s="1178"/>
      <c r="AS206" s="1178"/>
      <c r="AT206" s="1178"/>
      <c r="AU206" s="1178"/>
      <c r="AV206" s="1178"/>
      <c r="AW206" s="1178"/>
      <c r="AX206" s="1178"/>
      <c r="AY206" s="1178"/>
      <c r="AZ206" s="1178"/>
      <c r="BA206" s="1178"/>
      <c r="BB206" s="1178"/>
      <c r="BC206" s="1178"/>
      <c r="BD206" s="1178"/>
      <c r="BE206" s="1178"/>
      <c r="BF206" s="1178"/>
      <c r="BG206" s="1178"/>
      <c r="BH206" s="1178"/>
      <c r="BI206" s="1178"/>
      <c r="BJ206" s="1178"/>
      <c r="BK206" s="1178"/>
      <c r="BL206" s="1178"/>
      <c r="BM206" s="1178"/>
      <c r="BN206" s="1178"/>
      <c r="BO206" s="1178"/>
      <c r="BP206" s="1178"/>
      <c r="BQ206" s="1178"/>
      <c r="BR206" s="1178"/>
      <c r="BS206" s="1178"/>
      <c r="BT206" s="1178"/>
      <c r="BU206" s="1178"/>
      <c r="BV206" s="1178"/>
      <c r="BW206" s="1178"/>
      <c r="BX206" s="1178"/>
      <c r="BY206" s="1178"/>
      <c r="BZ206" s="1178"/>
      <c r="CA206" s="1178"/>
    </row>
    <row r="207" spans="1:79" ht="35.25" customHeight="1">
      <c r="B207" s="1375"/>
      <c r="C207" s="1375"/>
      <c r="D207" s="1375"/>
      <c r="E207" s="1375"/>
      <c r="F207" s="1360"/>
      <c r="G207" s="1297"/>
      <c r="H207" s="1297"/>
      <c r="I207" s="1178"/>
      <c r="J207" s="1178"/>
      <c r="K207" s="1178"/>
      <c r="L207" s="1178"/>
      <c r="M207" s="1178"/>
      <c r="N207" s="1271"/>
      <c r="O207" s="1178"/>
      <c r="P207" s="1178"/>
      <c r="Q207" s="1178"/>
      <c r="R207" s="1178"/>
      <c r="S207" s="1178"/>
      <c r="T207" s="1178"/>
      <c r="U207" s="1178"/>
      <c r="V207" s="1178"/>
      <c r="W207" s="1178"/>
      <c r="X207" s="1178"/>
      <c r="Y207" s="1178"/>
      <c r="Z207" s="1178"/>
      <c r="AA207" s="1178"/>
      <c r="AB207" s="1178"/>
      <c r="AC207" s="1178"/>
      <c r="AD207" s="1178"/>
      <c r="AE207" s="1178"/>
      <c r="AF207" s="1178"/>
      <c r="AG207" s="1178"/>
      <c r="AH207" s="1178"/>
      <c r="AI207" s="1178"/>
      <c r="AJ207" s="1178"/>
      <c r="AK207" s="1178"/>
      <c r="AL207" s="1178"/>
      <c r="AM207" s="1178"/>
      <c r="AN207" s="1178"/>
      <c r="AO207" s="1178"/>
      <c r="AP207" s="1178"/>
      <c r="AQ207" s="1178"/>
      <c r="AR207" s="1178"/>
      <c r="AS207" s="1178"/>
      <c r="AT207" s="1178"/>
      <c r="AU207" s="1178"/>
      <c r="AV207" s="1178"/>
      <c r="AW207" s="1178"/>
      <c r="AX207" s="1178"/>
      <c r="AY207" s="1178"/>
      <c r="AZ207" s="1178"/>
      <c r="BA207" s="1178"/>
      <c r="BB207" s="1178"/>
      <c r="BC207" s="1178"/>
      <c r="BD207" s="1178"/>
      <c r="BE207" s="1178"/>
      <c r="BF207" s="1178"/>
      <c r="BG207" s="1178"/>
      <c r="BH207" s="1178"/>
      <c r="BI207" s="1178"/>
      <c r="BJ207" s="1178"/>
      <c r="BK207" s="1178"/>
      <c r="BL207" s="1178"/>
      <c r="BM207" s="1178"/>
      <c r="BN207" s="1178"/>
      <c r="BO207" s="1178"/>
      <c r="BP207" s="1178"/>
      <c r="BQ207" s="1178"/>
      <c r="BR207" s="1178"/>
      <c r="BS207" s="1178"/>
      <c r="BT207" s="1178"/>
      <c r="BU207" s="1178"/>
      <c r="BV207" s="1178"/>
      <c r="BW207" s="1178"/>
      <c r="BX207" s="1178"/>
      <c r="BY207" s="1178"/>
      <c r="BZ207" s="1178"/>
      <c r="CA207" s="1178"/>
    </row>
    <row r="208" spans="1:79" ht="18" customHeight="1">
      <c r="A208" s="1253">
        <v>21</v>
      </c>
      <c r="B208" s="1293" t="s">
        <v>907</v>
      </c>
      <c r="C208" s="1294"/>
      <c r="D208" s="1294"/>
      <c r="E208" s="1294"/>
      <c r="F208" s="1360"/>
      <c r="G208" s="1297"/>
      <c r="H208" s="1297"/>
      <c r="I208" s="1178"/>
      <c r="J208" s="1178"/>
      <c r="K208" s="1178"/>
      <c r="L208" s="1178"/>
      <c r="M208" s="1178"/>
      <c r="N208" s="1271"/>
      <c r="O208" s="1178"/>
      <c r="P208" s="1178"/>
      <c r="Q208" s="1178"/>
      <c r="R208" s="1178"/>
      <c r="S208" s="1178"/>
      <c r="T208" s="1178"/>
      <c r="U208" s="1178"/>
      <c r="V208" s="1178"/>
      <c r="W208" s="1178"/>
      <c r="X208" s="1178"/>
      <c r="Y208" s="1178"/>
      <c r="Z208" s="1178"/>
      <c r="AA208" s="1178"/>
      <c r="AB208" s="1178"/>
      <c r="AC208" s="1178"/>
      <c r="AD208" s="1178"/>
      <c r="AE208" s="1178"/>
      <c r="AF208" s="1178"/>
      <c r="AG208" s="1178"/>
      <c r="AH208" s="1178"/>
      <c r="AI208" s="1178"/>
      <c r="AJ208" s="1178"/>
      <c r="AK208" s="1178"/>
      <c r="AL208" s="1178"/>
      <c r="AM208" s="1178"/>
      <c r="AN208" s="1178"/>
      <c r="AO208" s="1178"/>
      <c r="AP208" s="1178"/>
      <c r="AQ208" s="1178"/>
      <c r="AR208" s="1178"/>
      <c r="AS208" s="1178"/>
      <c r="AT208" s="1178"/>
      <c r="AU208" s="1178"/>
      <c r="AV208" s="1178"/>
      <c r="AW208" s="1178"/>
      <c r="AX208" s="1178"/>
      <c r="AY208" s="1178"/>
      <c r="AZ208" s="1178"/>
      <c r="BA208" s="1178"/>
      <c r="BB208" s="1178"/>
      <c r="BC208" s="1178"/>
      <c r="BD208" s="1178"/>
      <c r="BE208" s="1178"/>
      <c r="BF208" s="1178"/>
      <c r="BG208" s="1178"/>
      <c r="BH208" s="1178"/>
      <c r="BI208" s="1178"/>
      <c r="BJ208" s="1178"/>
      <c r="BK208" s="1178"/>
      <c r="BL208" s="1178"/>
      <c r="BM208" s="1178"/>
      <c r="BN208" s="1178"/>
      <c r="BO208" s="1178"/>
      <c r="BP208" s="1178"/>
      <c r="BQ208" s="1178"/>
      <c r="BR208" s="1178"/>
      <c r="BS208" s="1178"/>
      <c r="BT208" s="1178"/>
      <c r="BU208" s="1178"/>
      <c r="BV208" s="1178"/>
      <c r="BW208" s="1178"/>
      <c r="BX208" s="1178"/>
      <c r="BY208" s="1178"/>
      <c r="BZ208" s="1178"/>
      <c r="CA208" s="1178"/>
    </row>
    <row r="209" spans="1:79" ht="35.25" customHeight="1">
      <c r="B209" s="1298" t="s">
        <v>908</v>
      </c>
      <c r="C209" s="1299"/>
      <c r="D209" s="1299"/>
      <c r="E209" s="1300"/>
      <c r="F209" s="1360"/>
      <c r="G209" s="1297"/>
      <c r="H209" s="1297"/>
      <c r="I209" s="1178"/>
      <c r="J209" s="1178"/>
      <c r="K209" s="1178"/>
      <c r="L209" s="1178"/>
      <c r="M209" s="1178"/>
      <c r="N209" s="1271"/>
      <c r="O209" s="1178"/>
      <c r="P209" s="1178"/>
      <c r="Q209" s="1178"/>
      <c r="R209" s="1178"/>
      <c r="S209" s="1178"/>
      <c r="T209" s="1178"/>
      <c r="U209" s="1178"/>
      <c r="V209" s="1178"/>
      <c r="W209" s="1178"/>
      <c r="X209" s="1178"/>
      <c r="Y209" s="1178"/>
      <c r="Z209" s="1178"/>
      <c r="AA209" s="1178"/>
      <c r="AB209" s="1178"/>
      <c r="AC209" s="1178"/>
      <c r="AD209" s="1178"/>
      <c r="AE209" s="1178"/>
      <c r="AF209" s="1178"/>
      <c r="AG209" s="1178"/>
      <c r="AH209" s="1178"/>
      <c r="AI209" s="1178"/>
      <c r="AJ209" s="1178"/>
      <c r="AK209" s="1178"/>
      <c r="AL209" s="1178"/>
      <c r="AM209" s="1178"/>
      <c r="AN209" s="1178"/>
      <c r="AO209" s="1178"/>
      <c r="AP209" s="1178"/>
      <c r="AQ209" s="1178"/>
      <c r="AR209" s="1178"/>
      <c r="AS209" s="1178"/>
      <c r="AT209" s="1178"/>
      <c r="AU209" s="1178"/>
      <c r="AV209" s="1178"/>
      <c r="AW209" s="1178"/>
      <c r="AX209" s="1178"/>
      <c r="AY209" s="1178"/>
      <c r="AZ209" s="1178"/>
      <c r="BA209" s="1178"/>
      <c r="BB209" s="1178"/>
      <c r="BC209" s="1178"/>
      <c r="BD209" s="1178"/>
      <c r="BE209" s="1178"/>
      <c r="BF209" s="1178"/>
      <c r="BG209" s="1178"/>
      <c r="BH209" s="1178"/>
      <c r="BI209" s="1178"/>
      <c r="BJ209" s="1178"/>
      <c r="BK209" s="1178"/>
      <c r="BL209" s="1178"/>
      <c r="BM209" s="1178"/>
      <c r="BN209" s="1178"/>
      <c r="BO209" s="1178"/>
      <c r="BP209" s="1178"/>
      <c r="BQ209" s="1178"/>
      <c r="BR209" s="1178"/>
      <c r="BS209" s="1178"/>
      <c r="BT209" s="1178"/>
      <c r="BU209" s="1178"/>
      <c r="BV209" s="1178"/>
      <c r="BW209" s="1178"/>
      <c r="BX209" s="1178"/>
      <c r="BY209" s="1178"/>
      <c r="BZ209" s="1178"/>
      <c r="CA209" s="1178"/>
    </row>
    <row r="210" spans="1:79" ht="16.5" customHeight="1" thickBot="1">
      <c r="B210" s="1293" t="s">
        <v>810</v>
      </c>
      <c r="C210" s="1301"/>
      <c r="F210" s="1360"/>
      <c r="G210" s="1297"/>
      <c r="H210" s="1297"/>
      <c r="I210" s="1178"/>
      <c r="J210" s="1178"/>
      <c r="K210" s="1178"/>
      <c r="L210" s="1178"/>
      <c r="M210" s="1178"/>
      <c r="N210" s="1271"/>
      <c r="O210" s="1178"/>
      <c r="P210" s="1178"/>
      <c r="Q210" s="1178"/>
      <c r="R210" s="1178"/>
      <c r="S210" s="1178"/>
      <c r="T210" s="1178"/>
      <c r="U210" s="1178"/>
      <c r="V210" s="1178"/>
      <c r="W210" s="1178"/>
      <c r="X210" s="1178"/>
      <c r="Y210" s="1178"/>
      <c r="Z210" s="1178"/>
      <c r="AA210" s="1178"/>
      <c r="AB210" s="1178"/>
      <c r="AC210" s="1178"/>
      <c r="AD210" s="1178"/>
      <c r="AE210" s="1178"/>
      <c r="AF210" s="1178"/>
      <c r="AG210" s="1178"/>
      <c r="AH210" s="1178"/>
      <c r="AI210" s="1178"/>
      <c r="AJ210" s="1178"/>
      <c r="AK210" s="1178"/>
      <c r="AL210" s="1178"/>
      <c r="AM210" s="1178"/>
      <c r="AN210" s="1178"/>
      <c r="AO210" s="1178"/>
      <c r="AP210" s="1178"/>
      <c r="AQ210" s="1178"/>
      <c r="AR210" s="1178"/>
      <c r="AS210" s="1178"/>
      <c r="AT210" s="1178"/>
      <c r="AU210" s="1178"/>
      <c r="AV210" s="1178"/>
      <c r="AW210" s="1178"/>
      <c r="AX210" s="1178"/>
      <c r="AY210" s="1178"/>
      <c r="AZ210" s="1178"/>
      <c r="BA210" s="1178"/>
      <c r="BB210" s="1178"/>
      <c r="BC210" s="1178"/>
      <c r="BD210" s="1178"/>
      <c r="BE210" s="1178"/>
      <c r="BF210" s="1178"/>
      <c r="BG210" s="1178"/>
      <c r="BH210" s="1178"/>
      <c r="BI210" s="1178"/>
      <c r="BJ210" s="1178"/>
      <c r="BK210" s="1178"/>
      <c r="BL210" s="1178"/>
      <c r="BM210" s="1178"/>
      <c r="BN210" s="1178"/>
      <c r="BO210" s="1178"/>
      <c r="BP210" s="1178"/>
      <c r="BQ210" s="1178"/>
      <c r="BR210" s="1178"/>
      <c r="BS210" s="1178"/>
      <c r="BT210" s="1178"/>
      <c r="BU210" s="1178"/>
      <c r="BV210" s="1178"/>
      <c r="BW210" s="1178"/>
      <c r="BX210" s="1178"/>
      <c r="BY210" s="1178"/>
      <c r="BZ210" s="1178"/>
      <c r="CA210" s="1178"/>
    </row>
    <row r="211" spans="1:79" ht="33.75" customHeight="1" thickBot="1">
      <c r="B211" s="1302" t="s">
        <v>811</v>
      </c>
      <c r="C211" s="1303" t="s">
        <v>812</v>
      </c>
      <c r="D211" s="1303" t="s">
        <v>813</v>
      </c>
      <c r="E211" s="1304" t="s">
        <v>814</v>
      </c>
      <c r="F211" s="1348" t="s">
        <v>815</v>
      </c>
      <c r="G211" s="1306">
        <v>2</v>
      </c>
      <c r="H211" s="1297"/>
      <c r="I211" s="1178"/>
      <c r="J211" s="1178"/>
      <c r="K211" s="1178"/>
      <c r="L211" s="1178"/>
      <c r="M211" s="1178"/>
      <c r="N211" s="1271"/>
      <c r="O211" s="1178"/>
      <c r="P211" s="1178"/>
      <c r="Q211" s="1178"/>
      <c r="R211" s="1178"/>
      <c r="S211" s="1178"/>
      <c r="T211" s="1178"/>
      <c r="U211" s="1178"/>
      <c r="V211" s="1178"/>
      <c r="W211" s="1178"/>
      <c r="X211" s="1178"/>
      <c r="Y211" s="1178"/>
      <c r="Z211" s="1178"/>
      <c r="AA211" s="1178"/>
      <c r="AB211" s="1178"/>
      <c r="AC211" s="1178"/>
      <c r="AD211" s="1178"/>
      <c r="AE211" s="1178"/>
      <c r="AF211" s="1178"/>
      <c r="AG211" s="1178"/>
      <c r="AH211" s="1178"/>
      <c r="AI211" s="1178"/>
      <c r="AJ211" s="1178"/>
      <c r="AK211" s="1178"/>
      <c r="AL211" s="1178"/>
      <c r="AM211" s="1178"/>
      <c r="AN211" s="1178"/>
      <c r="AO211" s="1178"/>
      <c r="AP211" s="1178"/>
      <c r="AQ211" s="1178"/>
      <c r="AR211" s="1178"/>
      <c r="AS211" s="1178"/>
      <c r="AT211" s="1178"/>
      <c r="AU211" s="1178"/>
      <c r="AV211" s="1178"/>
      <c r="AW211" s="1178"/>
      <c r="AX211" s="1178"/>
      <c r="AY211" s="1178"/>
      <c r="AZ211" s="1178"/>
      <c r="BA211" s="1178"/>
      <c r="BB211" s="1178"/>
      <c r="BC211" s="1178"/>
      <c r="BD211" s="1178"/>
      <c r="BE211" s="1178"/>
      <c r="BF211" s="1178"/>
      <c r="BG211" s="1178"/>
      <c r="BH211" s="1178"/>
      <c r="BI211" s="1178"/>
      <c r="BJ211" s="1178"/>
      <c r="BK211" s="1178"/>
      <c r="BL211" s="1178"/>
      <c r="BM211" s="1178"/>
      <c r="BN211" s="1178"/>
      <c r="BO211" s="1178"/>
      <c r="BP211" s="1178"/>
      <c r="BQ211" s="1178"/>
      <c r="BR211" s="1178"/>
      <c r="BS211" s="1178"/>
      <c r="BT211" s="1178"/>
      <c r="BU211" s="1178"/>
      <c r="BV211" s="1178"/>
      <c r="BW211" s="1178"/>
      <c r="BX211" s="1178"/>
      <c r="BY211" s="1178"/>
      <c r="BZ211" s="1178"/>
      <c r="CA211" s="1178"/>
    </row>
    <row r="212" spans="1:79" ht="27.95" customHeight="1">
      <c r="B212" s="1313" t="s">
        <v>909</v>
      </c>
      <c r="C212" s="1314">
        <v>0</v>
      </c>
      <c r="D212" s="1315">
        <v>1</v>
      </c>
      <c r="E212" s="1316">
        <v>0</v>
      </c>
      <c r="F212" s="1349"/>
      <c r="G212" s="1342"/>
      <c r="H212" s="1342"/>
      <c r="I212" s="1343"/>
      <c r="J212" s="1178"/>
      <c r="K212" s="1178"/>
      <c r="L212" s="1178"/>
      <c r="M212" s="1178"/>
      <c r="N212" s="1271"/>
      <c r="O212" s="1178"/>
      <c r="P212" s="1178"/>
      <c r="Q212" s="1178"/>
      <c r="R212" s="1178"/>
      <c r="S212" s="1178"/>
      <c r="T212" s="1178"/>
      <c r="U212" s="1178"/>
      <c r="V212" s="1178"/>
      <c r="W212" s="1178"/>
      <c r="X212" s="1178"/>
      <c r="Y212" s="1178"/>
      <c r="Z212" s="1178"/>
      <c r="AA212" s="1178"/>
      <c r="AB212" s="1178"/>
      <c r="AC212" s="1178"/>
      <c r="AD212" s="1178"/>
      <c r="AE212" s="1178"/>
      <c r="AF212" s="1178"/>
      <c r="AG212" s="1178"/>
      <c r="AH212" s="1178"/>
      <c r="AI212" s="1178"/>
      <c r="AJ212" s="1178"/>
      <c r="AK212" s="1178"/>
      <c r="AL212" s="1178"/>
      <c r="AM212" s="1178"/>
      <c r="AN212" s="1178"/>
      <c r="AO212" s="1178"/>
      <c r="AP212" s="1178"/>
      <c r="AQ212" s="1178"/>
      <c r="AR212" s="1178"/>
      <c r="AS212" s="1178"/>
      <c r="AT212" s="1178"/>
      <c r="AU212" s="1178"/>
      <c r="AV212" s="1178"/>
      <c r="AW212" s="1178"/>
      <c r="AX212" s="1178"/>
      <c r="AY212" s="1178"/>
      <c r="AZ212" s="1178"/>
      <c r="BA212" s="1178"/>
      <c r="BB212" s="1178"/>
      <c r="BC212" s="1178"/>
      <c r="BD212" s="1178"/>
      <c r="BE212" s="1178"/>
      <c r="BF212" s="1178"/>
      <c r="BG212" s="1178"/>
      <c r="BH212" s="1178"/>
      <c r="BI212" s="1178"/>
      <c r="BJ212" s="1178"/>
      <c r="BK212" s="1178"/>
      <c r="BL212" s="1178"/>
      <c r="BM212" s="1178"/>
      <c r="BN212" s="1178"/>
      <c r="BO212" s="1178"/>
      <c r="BP212" s="1178"/>
      <c r="BQ212" s="1178"/>
      <c r="BR212" s="1178"/>
      <c r="BS212" s="1178"/>
      <c r="BT212" s="1178"/>
      <c r="BU212" s="1178"/>
      <c r="BV212" s="1178"/>
      <c r="BW212" s="1178"/>
      <c r="BX212" s="1178"/>
      <c r="BY212" s="1178"/>
      <c r="BZ212" s="1178"/>
      <c r="CA212" s="1178"/>
    </row>
    <row r="213" spans="1:79" ht="30" customHeight="1">
      <c r="B213" s="1323" t="s">
        <v>910</v>
      </c>
      <c r="C213" s="1324">
        <v>1</v>
      </c>
      <c r="D213" s="1325">
        <v>1</v>
      </c>
      <c r="E213" s="1326">
        <v>1</v>
      </c>
      <c r="F213" s="1349"/>
      <c r="G213" s="1344"/>
      <c r="H213" s="1344"/>
      <c r="I213" s="1345"/>
      <c r="J213" s="1178"/>
      <c r="K213" s="1178"/>
      <c r="L213" s="1178"/>
      <c r="M213" s="1178"/>
      <c r="N213" s="1271"/>
      <c r="O213" s="1178"/>
      <c r="P213" s="1178"/>
      <c r="Q213" s="1178"/>
      <c r="R213" s="1178"/>
      <c r="S213" s="1178"/>
      <c r="T213" s="1178"/>
      <c r="U213" s="1178"/>
      <c r="V213" s="1178"/>
      <c r="W213" s="1178"/>
      <c r="X213" s="1178"/>
      <c r="Y213" s="1178"/>
      <c r="Z213" s="1178"/>
      <c r="AA213" s="1178"/>
      <c r="AB213" s="1178"/>
      <c r="AC213" s="1178"/>
      <c r="AD213" s="1178"/>
      <c r="AE213" s="1178"/>
      <c r="AF213" s="1178"/>
      <c r="AG213" s="1178"/>
      <c r="AH213" s="1178"/>
      <c r="AI213" s="1178"/>
      <c r="AJ213" s="1178"/>
      <c r="AK213" s="1178"/>
      <c r="AL213" s="1178"/>
      <c r="AM213" s="1178"/>
      <c r="AN213" s="1178"/>
      <c r="AO213" s="1178"/>
      <c r="AP213" s="1178"/>
      <c r="AQ213" s="1178"/>
      <c r="AR213" s="1178"/>
      <c r="AS213" s="1178"/>
      <c r="AT213" s="1178"/>
      <c r="AU213" s="1178"/>
      <c r="AV213" s="1178"/>
      <c r="AW213" s="1178"/>
      <c r="AX213" s="1178"/>
      <c r="AY213" s="1178"/>
      <c r="AZ213" s="1178"/>
      <c r="BA213" s="1178"/>
      <c r="BB213" s="1178"/>
      <c r="BC213" s="1178"/>
      <c r="BD213" s="1178"/>
      <c r="BE213" s="1178"/>
      <c r="BF213" s="1178"/>
      <c r="BG213" s="1178"/>
      <c r="BH213" s="1178"/>
      <c r="BI213" s="1178"/>
      <c r="BJ213" s="1178"/>
      <c r="BK213" s="1178"/>
      <c r="BL213" s="1178"/>
      <c r="BM213" s="1178"/>
      <c r="BN213" s="1178"/>
      <c r="BO213" s="1178"/>
      <c r="BP213" s="1178"/>
      <c r="BQ213" s="1178"/>
      <c r="BR213" s="1178"/>
      <c r="BS213" s="1178"/>
      <c r="BT213" s="1178"/>
      <c r="BU213" s="1178"/>
      <c r="BV213" s="1178"/>
      <c r="BW213" s="1178"/>
      <c r="BX213" s="1178"/>
      <c r="BY213" s="1178"/>
      <c r="BZ213" s="1178"/>
      <c r="CA213" s="1178"/>
    </row>
    <row r="214" spans="1:79" ht="33.6" customHeight="1">
      <c r="B214" s="1323" t="s">
        <v>911</v>
      </c>
      <c r="C214" s="1324">
        <v>2</v>
      </c>
      <c r="D214" s="1325">
        <v>1</v>
      </c>
      <c r="E214" s="1326">
        <v>2</v>
      </c>
      <c r="F214" s="1349"/>
      <c r="G214" s="1344"/>
      <c r="H214" s="1344"/>
      <c r="I214" s="1345"/>
      <c r="J214" s="1178"/>
      <c r="K214" s="1178"/>
      <c r="L214" s="1178"/>
      <c r="M214" s="1178"/>
      <c r="N214" s="1271"/>
      <c r="O214" s="1178"/>
      <c r="P214" s="1178"/>
      <c r="Q214" s="1178"/>
      <c r="R214" s="1178"/>
      <c r="S214" s="1178"/>
      <c r="T214" s="1178"/>
      <c r="U214" s="1178"/>
      <c r="V214" s="1178"/>
      <c r="W214" s="1178"/>
      <c r="X214" s="1178"/>
      <c r="Y214" s="1178"/>
      <c r="Z214" s="1178"/>
      <c r="AA214" s="1178"/>
      <c r="AB214" s="1178"/>
      <c r="AC214" s="1178"/>
      <c r="AD214" s="1178"/>
      <c r="AE214" s="1178"/>
      <c r="AF214" s="1178"/>
      <c r="AG214" s="1178"/>
      <c r="AH214" s="1178"/>
      <c r="AI214" s="1178"/>
      <c r="AJ214" s="1178"/>
      <c r="AK214" s="1178"/>
      <c r="AL214" s="1178"/>
      <c r="AM214" s="1178"/>
      <c r="AN214" s="1178"/>
      <c r="AO214" s="1178"/>
      <c r="AP214" s="1178"/>
      <c r="AQ214" s="1178"/>
      <c r="AR214" s="1178"/>
      <c r="AS214" s="1178"/>
      <c r="AT214" s="1178"/>
      <c r="AU214" s="1178"/>
      <c r="AV214" s="1178"/>
      <c r="AW214" s="1178"/>
      <c r="AX214" s="1178"/>
      <c r="AY214" s="1178"/>
      <c r="AZ214" s="1178"/>
      <c r="BA214" s="1178"/>
      <c r="BB214" s="1178"/>
      <c r="BC214" s="1178"/>
      <c r="BD214" s="1178"/>
      <c r="BE214" s="1178"/>
      <c r="BF214" s="1178"/>
      <c r="BG214" s="1178"/>
      <c r="BH214" s="1178"/>
      <c r="BI214" s="1178"/>
      <c r="BJ214" s="1178"/>
      <c r="BK214" s="1178"/>
      <c r="BL214" s="1178"/>
      <c r="BM214" s="1178"/>
      <c r="BN214" s="1178"/>
      <c r="BO214" s="1178"/>
      <c r="BP214" s="1178"/>
      <c r="BQ214" s="1178"/>
      <c r="BR214" s="1178"/>
      <c r="BS214" s="1178"/>
      <c r="BT214" s="1178"/>
      <c r="BU214" s="1178"/>
      <c r="BV214" s="1178"/>
      <c r="BW214" s="1178"/>
      <c r="BX214" s="1178"/>
      <c r="BY214" s="1178"/>
      <c r="BZ214" s="1178"/>
      <c r="CA214" s="1178"/>
    </row>
    <row r="215" spans="1:79" ht="42.6" customHeight="1" thickBot="1">
      <c r="B215" s="1329" t="s">
        <v>912</v>
      </c>
      <c r="C215" s="1330">
        <v>3</v>
      </c>
      <c r="D215" s="1331">
        <v>1</v>
      </c>
      <c r="E215" s="1332">
        <v>3</v>
      </c>
      <c r="F215" s="1350"/>
      <c r="G215" s="1346"/>
      <c r="H215" s="1346"/>
      <c r="I215" s="1347"/>
      <c r="J215" s="1178"/>
      <c r="K215" s="1178"/>
      <c r="L215" s="1178"/>
      <c r="M215" s="1178"/>
      <c r="N215" s="1271"/>
      <c r="O215" s="1178"/>
      <c r="P215" s="1178"/>
      <c r="Q215" s="1178"/>
      <c r="R215" s="1178"/>
      <c r="S215" s="1178"/>
      <c r="T215" s="1178"/>
      <c r="U215" s="1178"/>
      <c r="V215" s="1178"/>
      <c r="W215" s="1178"/>
      <c r="X215" s="1178"/>
      <c r="Y215" s="1178"/>
      <c r="Z215" s="1178"/>
      <c r="AA215" s="1178"/>
      <c r="AB215" s="1178"/>
      <c r="AC215" s="1178"/>
      <c r="AD215" s="1178"/>
      <c r="AE215" s="1178"/>
      <c r="AF215" s="1178"/>
      <c r="AG215" s="1178"/>
      <c r="AH215" s="1178"/>
      <c r="AI215" s="1178"/>
      <c r="AJ215" s="1178"/>
      <c r="AK215" s="1178"/>
      <c r="AL215" s="1178"/>
      <c r="AM215" s="1178"/>
      <c r="AN215" s="1178"/>
      <c r="AO215" s="1178"/>
      <c r="AP215" s="1178"/>
      <c r="AQ215" s="1178"/>
      <c r="AR215" s="1178"/>
      <c r="AS215" s="1178"/>
      <c r="AT215" s="1178"/>
      <c r="AU215" s="1178"/>
      <c r="AV215" s="1178"/>
      <c r="AW215" s="1178"/>
      <c r="AX215" s="1178"/>
      <c r="AY215" s="1178"/>
      <c r="AZ215" s="1178"/>
      <c r="BA215" s="1178"/>
      <c r="BB215" s="1178"/>
      <c r="BC215" s="1178"/>
      <c r="BD215" s="1178"/>
      <c r="BE215" s="1178"/>
      <c r="BF215" s="1178"/>
      <c r="BG215" s="1178"/>
      <c r="BH215" s="1178"/>
      <c r="BI215" s="1178"/>
      <c r="BJ215" s="1178"/>
      <c r="BK215" s="1178"/>
      <c r="BL215" s="1178"/>
      <c r="BM215" s="1178"/>
      <c r="BN215" s="1178"/>
      <c r="BO215" s="1178"/>
      <c r="BP215" s="1178"/>
      <c r="BQ215" s="1178"/>
      <c r="BR215" s="1178"/>
      <c r="BS215" s="1178"/>
      <c r="BT215" s="1178"/>
      <c r="BU215" s="1178"/>
      <c r="BV215" s="1178"/>
      <c r="BW215" s="1178"/>
      <c r="BX215" s="1178"/>
      <c r="BY215" s="1178"/>
      <c r="BZ215" s="1178"/>
      <c r="CA215" s="1178"/>
    </row>
    <row r="216" spans="1:79">
      <c r="B216" s="1293"/>
      <c r="C216" s="1134"/>
      <c r="D216" s="1134"/>
      <c r="E216" s="1134"/>
      <c r="F216" s="1360"/>
      <c r="G216" s="1297"/>
      <c r="H216" s="1297"/>
      <c r="I216" s="1178"/>
      <c r="J216" s="1178"/>
      <c r="K216" s="1178"/>
      <c r="L216" s="1178"/>
      <c r="M216" s="1178"/>
      <c r="N216" s="1271"/>
      <c r="O216" s="1178"/>
      <c r="P216" s="1178"/>
      <c r="Q216" s="1178"/>
      <c r="R216" s="1178"/>
      <c r="S216" s="1178"/>
      <c r="T216" s="1178"/>
      <c r="U216" s="1178"/>
      <c r="V216" s="1178"/>
      <c r="W216" s="1178"/>
      <c r="X216" s="1178"/>
      <c r="Y216" s="1178"/>
      <c r="Z216" s="1178"/>
      <c r="AA216" s="1178"/>
      <c r="AB216" s="1178"/>
      <c r="AC216" s="1178"/>
      <c r="AD216" s="1178"/>
      <c r="AE216" s="1178"/>
      <c r="AF216" s="1178"/>
      <c r="AG216" s="1178"/>
      <c r="AH216" s="1178"/>
      <c r="AI216" s="1178"/>
      <c r="AJ216" s="1178"/>
      <c r="AK216" s="1178"/>
      <c r="AL216" s="1178"/>
      <c r="AM216" s="1178"/>
      <c r="AN216" s="1178"/>
      <c r="AO216" s="1178"/>
      <c r="AP216" s="1178"/>
      <c r="AQ216" s="1178"/>
      <c r="AR216" s="1178"/>
      <c r="AS216" s="1178"/>
      <c r="AT216" s="1178"/>
      <c r="AU216" s="1178"/>
      <c r="AV216" s="1178"/>
      <c r="AW216" s="1178"/>
      <c r="AX216" s="1178"/>
      <c r="AY216" s="1178"/>
      <c r="AZ216" s="1178"/>
      <c r="BA216" s="1178"/>
      <c r="BB216" s="1178"/>
      <c r="BC216" s="1178"/>
      <c r="BD216" s="1178"/>
      <c r="BE216" s="1178"/>
      <c r="BF216" s="1178"/>
      <c r="BG216" s="1178"/>
      <c r="BH216" s="1178"/>
      <c r="BI216" s="1178"/>
      <c r="BJ216" s="1178"/>
      <c r="BK216" s="1178"/>
      <c r="BL216" s="1178"/>
      <c r="BM216" s="1178"/>
      <c r="BN216" s="1178"/>
      <c r="BO216" s="1178"/>
      <c r="BP216" s="1178"/>
      <c r="BQ216" s="1178"/>
      <c r="BR216" s="1178"/>
      <c r="BS216" s="1178"/>
      <c r="BT216" s="1178"/>
      <c r="BU216" s="1178"/>
      <c r="BV216" s="1178"/>
      <c r="BW216" s="1178"/>
      <c r="BX216" s="1178"/>
      <c r="BY216" s="1178"/>
      <c r="BZ216" s="1178"/>
      <c r="CA216" s="1178"/>
    </row>
    <row r="217" spans="1:79" ht="18" customHeight="1">
      <c r="A217" s="1253">
        <v>22</v>
      </c>
      <c r="B217" s="1293" t="s">
        <v>913</v>
      </c>
      <c r="C217" s="1294"/>
      <c r="D217" s="1294"/>
      <c r="E217" s="1294"/>
      <c r="F217" s="1360"/>
      <c r="G217" s="1297"/>
      <c r="H217" s="1297"/>
      <c r="I217" s="1178"/>
      <c r="J217" s="1178"/>
      <c r="K217" s="1178"/>
      <c r="L217" s="1178"/>
      <c r="M217" s="1178"/>
      <c r="N217" s="1271"/>
      <c r="O217" s="1178"/>
      <c r="P217" s="1178"/>
      <c r="Q217" s="1178"/>
      <c r="R217" s="1178"/>
      <c r="S217" s="1178"/>
      <c r="T217" s="1178"/>
      <c r="U217" s="1178"/>
      <c r="V217" s="1178"/>
      <c r="W217" s="1178"/>
      <c r="X217" s="1178"/>
      <c r="Y217" s="1178"/>
      <c r="Z217" s="1178"/>
      <c r="AA217" s="1178"/>
      <c r="AB217" s="1178"/>
      <c r="AC217" s="1178"/>
      <c r="AD217" s="1178"/>
      <c r="AE217" s="1178"/>
      <c r="AF217" s="1178"/>
      <c r="AG217" s="1178"/>
      <c r="AH217" s="1178"/>
      <c r="AI217" s="1178"/>
      <c r="AJ217" s="1178"/>
      <c r="AK217" s="1178"/>
      <c r="AL217" s="1178"/>
      <c r="AM217" s="1178"/>
      <c r="AN217" s="1178"/>
      <c r="AO217" s="1178"/>
      <c r="AP217" s="1178"/>
      <c r="AQ217" s="1178"/>
      <c r="AR217" s="1178"/>
      <c r="AS217" s="1178"/>
      <c r="AT217" s="1178"/>
      <c r="AU217" s="1178"/>
      <c r="AV217" s="1178"/>
      <c r="AW217" s="1178"/>
      <c r="AX217" s="1178"/>
      <c r="AY217" s="1178"/>
      <c r="AZ217" s="1178"/>
      <c r="BA217" s="1178"/>
      <c r="BB217" s="1178"/>
      <c r="BC217" s="1178"/>
      <c r="BD217" s="1178"/>
      <c r="BE217" s="1178"/>
      <c r="BF217" s="1178"/>
      <c r="BG217" s="1178"/>
      <c r="BH217" s="1178"/>
      <c r="BI217" s="1178"/>
      <c r="BJ217" s="1178"/>
      <c r="BK217" s="1178"/>
      <c r="BL217" s="1178"/>
      <c r="BM217" s="1178"/>
      <c r="BN217" s="1178"/>
      <c r="BO217" s="1178"/>
      <c r="BP217" s="1178"/>
      <c r="BQ217" s="1178"/>
      <c r="BR217" s="1178"/>
      <c r="BS217" s="1178"/>
      <c r="BT217" s="1178"/>
      <c r="BU217" s="1178"/>
      <c r="BV217" s="1178"/>
      <c r="BW217" s="1178"/>
      <c r="BX217" s="1178"/>
      <c r="BY217" s="1178"/>
      <c r="BZ217" s="1178"/>
      <c r="CA217" s="1178"/>
    </row>
    <row r="218" spans="1:79" ht="35.25" customHeight="1">
      <c r="B218" s="1298" t="s">
        <v>914</v>
      </c>
      <c r="C218" s="1299"/>
      <c r="D218" s="1299"/>
      <c r="E218" s="1300"/>
      <c r="F218" s="1360"/>
      <c r="G218" s="1297"/>
      <c r="H218" s="1297"/>
      <c r="I218" s="1178"/>
      <c r="J218" s="1178"/>
      <c r="K218" s="1178"/>
      <c r="L218" s="1178"/>
      <c r="M218" s="1178"/>
      <c r="N218" s="1271"/>
      <c r="O218" s="1178"/>
      <c r="P218" s="1178"/>
      <c r="Q218" s="1178"/>
      <c r="R218" s="1178"/>
      <c r="S218" s="1178"/>
      <c r="T218" s="1178"/>
      <c r="U218" s="1178"/>
      <c r="V218" s="1178"/>
      <c r="W218" s="1178"/>
      <c r="X218" s="1178"/>
      <c r="Y218" s="1178"/>
      <c r="Z218" s="1178"/>
      <c r="AA218" s="1178"/>
      <c r="AB218" s="1178"/>
      <c r="AC218" s="1178"/>
      <c r="AD218" s="1178"/>
      <c r="AE218" s="1178"/>
      <c r="AF218" s="1178"/>
      <c r="AG218" s="1178"/>
      <c r="AH218" s="1178"/>
      <c r="AI218" s="1178"/>
      <c r="AJ218" s="1178"/>
      <c r="AK218" s="1178"/>
      <c r="AL218" s="1178"/>
      <c r="AM218" s="1178"/>
      <c r="AN218" s="1178"/>
      <c r="AO218" s="1178"/>
      <c r="AP218" s="1178"/>
      <c r="AQ218" s="1178"/>
      <c r="AR218" s="1178"/>
      <c r="AS218" s="1178"/>
      <c r="AT218" s="1178"/>
      <c r="AU218" s="1178"/>
      <c r="AV218" s="1178"/>
      <c r="AW218" s="1178"/>
      <c r="AX218" s="1178"/>
      <c r="AY218" s="1178"/>
      <c r="AZ218" s="1178"/>
      <c r="BA218" s="1178"/>
      <c r="BB218" s="1178"/>
      <c r="BC218" s="1178"/>
      <c r="BD218" s="1178"/>
      <c r="BE218" s="1178"/>
      <c r="BF218" s="1178"/>
      <c r="BG218" s="1178"/>
      <c r="BH218" s="1178"/>
      <c r="BI218" s="1178"/>
      <c r="BJ218" s="1178"/>
      <c r="BK218" s="1178"/>
      <c r="BL218" s="1178"/>
      <c r="BM218" s="1178"/>
      <c r="BN218" s="1178"/>
      <c r="BO218" s="1178"/>
      <c r="BP218" s="1178"/>
      <c r="BQ218" s="1178"/>
      <c r="BR218" s="1178"/>
      <c r="BS218" s="1178"/>
      <c r="BT218" s="1178"/>
      <c r="BU218" s="1178"/>
      <c r="BV218" s="1178"/>
      <c r="BW218" s="1178"/>
      <c r="BX218" s="1178"/>
      <c r="BY218" s="1178"/>
      <c r="BZ218" s="1178"/>
      <c r="CA218" s="1178"/>
    </row>
    <row r="219" spans="1:79" ht="16.5" customHeight="1" thickBot="1">
      <c r="B219" s="1293" t="s">
        <v>915</v>
      </c>
      <c r="C219" s="1301"/>
      <c r="F219" s="1360"/>
      <c r="G219" s="1297"/>
      <c r="H219" s="1297"/>
      <c r="I219" s="1178"/>
      <c r="J219" s="1178"/>
      <c r="K219" s="1178"/>
      <c r="L219" s="1178"/>
      <c r="M219" s="1178"/>
      <c r="N219" s="1271"/>
      <c r="O219" s="1178"/>
      <c r="P219" s="1178"/>
      <c r="Q219" s="1178"/>
      <c r="R219" s="1178"/>
      <c r="S219" s="1178"/>
      <c r="T219" s="1178"/>
      <c r="U219" s="1178"/>
      <c r="V219" s="1178"/>
      <c r="W219" s="1178"/>
      <c r="X219" s="1178"/>
      <c r="Y219" s="1178"/>
      <c r="Z219" s="1178"/>
      <c r="AA219" s="1178"/>
      <c r="AB219" s="1178"/>
      <c r="AC219" s="1178"/>
      <c r="AD219" s="1178"/>
      <c r="AE219" s="1178"/>
      <c r="AF219" s="1178"/>
      <c r="AG219" s="1178"/>
      <c r="AH219" s="1178"/>
      <c r="AI219" s="1178"/>
      <c r="AJ219" s="1178"/>
      <c r="AK219" s="1178"/>
      <c r="AL219" s="1178"/>
      <c r="AM219" s="1178"/>
      <c r="AN219" s="1178"/>
      <c r="AO219" s="1178"/>
      <c r="AP219" s="1178"/>
      <c r="AQ219" s="1178"/>
      <c r="AR219" s="1178"/>
      <c r="AS219" s="1178"/>
      <c r="AT219" s="1178"/>
      <c r="AU219" s="1178"/>
      <c r="AV219" s="1178"/>
      <c r="AW219" s="1178"/>
      <c r="AX219" s="1178"/>
      <c r="AY219" s="1178"/>
      <c r="AZ219" s="1178"/>
      <c r="BA219" s="1178"/>
      <c r="BB219" s="1178"/>
      <c r="BC219" s="1178"/>
      <c r="BD219" s="1178"/>
      <c r="BE219" s="1178"/>
      <c r="BF219" s="1178"/>
      <c r="BG219" s="1178"/>
      <c r="BH219" s="1178"/>
      <c r="BI219" s="1178"/>
      <c r="BJ219" s="1178"/>
      <c r="BK219" s="1178"/>
      <c r="BL219" s="1178"/>
      <c r="BM219" s="1178"/>
      <c r="BN219" s="1178"/>
      <c r="BO219" s="1178"/>
      <c r="BP219" s="1178"/>
      <c r="BQ219" s="1178"/>
      <c r="BR219" s="1178"/>
      <c r="BS219" s="1178"/>
      <c r="BT219" s="1178"/>
      <c r="BU219" s="1178"/>
      <c r="BV219" s="1178"/>
      <c r="BW219" s="1178"/>
      <c r="BX219" s="1178"/>
      <c r="BY219" s="1178"/>
      <c r="BZ219" s="1178"/>
      <c r="CA219" s="1178"/>
    </row>
    <row r="220" spans="1:79" ht="33.75" customHeight="1" thickBot="1">
      <c r="B220" s="1302" t="s">
        <v>811</v>
      </c>
      <c r="C220" s="1303" t="s">
        <v>812</v>
      </c>
      <c r="D220" s="1303" t="s">
        <v>813</v>
      </c>
      <c r="E220" s="1304" t="s">
        <v>814</v>
      </c>
      <c r="F220" s="1348" t="s">
        <v>815</v>
      </c>
      <c r="G220" s="1341">
        <v>2</v>
      </c>
      <c r="H220" s="1297"/>
      <c r="I220" s="1178"/>
      <c r="J220" s="1178"/>
      <c r="K220" s="1178"/>
      <c r="L220" s="1178"/>
      <c r="M220" s="1178"/>
      <c r="N220" s="1271"/>
      <c r="O220" s="1178"/>
      <c r="P220" s="1178"/>
      <c r="Q220" s="1178"/>
      <c r="R220" s="1178"/>
      <c r="S220" s="1178"/>
      <c r="T220" s="1178"/>
      <c r="U220" s="1178"/>
      <c r="V220" s="1178"/>
      <c r="W220" s="1178"/>
      <c r="X220" s="1178"/>
      <c r="Y220" s="1178"/>
      <c r="Z220" s="1178"/>
      <c r="AA220" s="1178"/>
      <c r="AB220" s="1178"/>
      <c r="AC220" s="1178"/>
      <c r="AD220" s="1178"/>
      <c r="AE220" s="1178"/>
      <c r="AF220" s="1178"/>
      <c r="AG220" s="1178"/>
      <c r="AH220" s="1178"/>
      <c r="AI220" s="1178"/>
      <c r="AJ220" s="1178"/>
      <c r="AK220" s="1178"/>
      <c r="AL220" s="1178"/>
      <c r="AM220" s="1178"/>
      <c r="AN220" s="1178"/>
      <c r="AO220" s="1178"/>
      <c r="AP220" s="1178"/>
      <c r="AQ220" s="1178"/>
      <c r="AR220" s="1178"/>
      <c r="AS220" s="1178"/>
      <c r="AT220" s="1178"/>
      <c r="AU220" s="1178"/>
      <c r="AV220" s="1178"/>
      <c r="AW220" s="1178"/>
      <c r="AX220" s="1178"/>
      <c r="AY220" s="1178"/>
      <c r="AZ220" s="1178"/>
      <c r="BA220" s="1178"/>
      <c r="BB220" s="1178"/>
      <c r="BC220" s="1178"/>
      <c r="BD220" s="1178"/>
      <c r="BE220" s="1178"/>
      <c r="BF220" s="1178"/>
      <c r="BG220" s="1178"/>
      <c r="BH220" s="1178"/>
      <c r="BI220" s="1178"/>
      <c r="BJ220" s="1178"/>
      <c r="BK220" s="1178"/>
      <c r="BL220" s="1178"/>
      <c r="BM220" s="1178"/>
      <c r="BN220" s="1178"/>
      <c r="BO220" s="1178"/>
      <c r="BP220" s="1178"/>
      <c r="BQ220" s="1178"/>
      <c r="BR220" s="1178"/>
      <c r="BS220" s="1178"/>
      <c r="BT220" s="1178"/>
      <c r="BU220" s="1178"/>
      <c r="BV220" s="1178"/>
      <c r="BW220" s="1178"/>
      <c r="BX220" s="1178"/>
      <c r="BY220" s="1178"/>
      <c r="BZ220" s="1178"/>
      <c r="CA220" s="1178"/>
    </row>
    <row r="221" spans="1:79" ht="24.6" customHeight="1">
      <c r="B221" s="1313" t="s">
        <v>817</v>
      </c>
      <c r="C221" s="1314">
        <v>0</v>
      </c>
      <c r="D221" s="1315">
        <v>2</v>
      </c>
      <c r="E221" s="1316">
        <v>0</v>
      </c>
      <c r="F221" s="1349"/>
      <c r="G221" s="1342"/>
      <c r="H221" s="1342"/>
      <c r="I221" s="1343"/>
      <c r="J221" s="1178"/>
      <c r="K221" s="1178"/>
      <c r="L221" s="1178"/>
      <c r="M221" s="1178"/>
      <c r="N221" s="1271"/>
      <c r="O221" s="1178"/>
      <c r="P221" s="1178"/>
      <c r="Q221" s="1178"/>
      <c r="R221" s="1178"/>
      <c r="S221" s="1178"/>
      <c r="T221" s="1178"/>
      <c r="U221" s="1178"/>
      <c r="V221" s="1178"/>
      <c r="W221" s="1178"/>
      <c r="X221" s="1178"/>
      <c r="Y221" s="1178"/>
      <c r="Z221" s="1178"/>
      <c r="AA221" s="1178"/>
      <c r="AB221" s="1178"/>
      <c r="AC221" s="1178"/>
      <c r="AD221" s="1178"/>
      <c r="AE221" s="1178"/>
      <c r="AF221" s="1178"/>
      <c r="AG221" s="1178"/>
      <c r="AH221" s="1178"/>
      <c r="AI221" s="1178"/>
      <c r="AJ221" s="1178"/>
      <c r="AK221" s="1178"/>
      <c r="AL221" s="1178"/>
      <c r="AM221" s="1178"/>
      <c r="AN221" s="1178"/>
      <c r="AO221" s="1178"/>
      <c r="AP221" s="1178"/>
      <c r="AQ221" s="1178"/>
      <c r="AR221" s="1178"/>
      <c r="AS221" s="1178"/>
      <c r="AT221" s="1178"/>
      <c r="AU221" s="1178"/>
      <c r="AV221" s="1178"/>
      <c r="AW221" s="1178"/>
      <c r="AX221" s="1178"/>
      <c r="AY221" s="1178"/>
      <c r="AZ221" s="1178"/>
      <c r="BA221" s="1178"/>
      <c r="BB221" s="1178"/>
      <c r="BC221" s="1178"/>
      <c r="BD221" s="1178"/>
      <c r="BE221" s="1178"/>
      <c r="BF221" s="1178"/>
      <c r="BG221" s="1178"/>
      <c r="BH221" s="1178"/>
      <c r="BI221" s="1178"/>
      <c r="BJ221" s="1178"/>
      <c r="BK221" s="1178"/>
      <c r="BL221" s="1178"/>
      <c r="BM221" s="1178"/>
      <c r="BN221" s="1178"/>
      <c r="BO221" s="1178"/>
      <c r="BP221" s="1178"/>
      <c r="BQ221" s="1178"/>
      <c r="BR221" s="1178"/>
      <c r="BS221" s="1178"/>
      <c r="BT221" s="1178"/>
      <c r="BU221" s="1178"/>
      <c r="BV221" s="1178"/>
      <c r="BW221" s="1178"/>
      <c r="BX221" s="1178"/>
      <c r="BY221" s="1178"/>
      <c r="BZ221" s="1178"/>
      <c r="CA221" s="1178"/>
    </row>
    <row r="222" spans="1:79" ht="24.6" customHeight="1">
      <c r="B222" s="1323" t="s">
        <v>819</v>
      </c>
      <c r="C222" s="1324">
        <v>1</v>
      </c>
      <c r="D222" s="1325">
        <v>2</v>
      </c>
      <c r="E222" s="1326">
        <v>2</v>
      </c>
      <c r="F222" s="1349"/>
      <c r="G222" s="1344"/>
      <c r="H222" s="1344"/>
      <c r="I222" s="1345"/>
      <c r="J222" s="1178"/>
      <c r="K222" s="1178"/>
      <c r="L222" s="1178"/>
      <c r="M222" s="1178"/>
      <c r="N222" s="1271"/>
      <c r="O222" s="1178"/>
      <c r="P222" s="1178"/>
      <c r="Q222" s="1178"/>
      <c r="R222" s="1178"/>
      <c r="S222" s="1178"/>
      <c r="T222" s="1178"/>
      <c r="U222" s="1178"/>
      <c r="V222" s="1178"/>
      <c r="W222" s="1178"/>
      <c r="X222" s="1178"/>
      <c r="Y222" s="1178"/>
      <c r="Z222" s="1178"/>
      <c r="AA222" s="1178"/>
      <c r="AB222" s="1178"/>
      <c r="AC222" s="1178"/>
      <c r="AD222" s="1178"/>
      <c r="AE222" s="1178"/>
      <c r="AF222" s="1178"/>
      <c r="AG222" s="1178"/>
      <c r="AH222" s="1178"/>
      <c r="AI222" s="1178"/>
      <c r="AJ222" s="1178"/>
      <c r="AK222" s="1178"/>
      <c r="AL222" s="1178"/>
      <c r="AM222" s="1178"/>
      <c r="AN222" s="1178"/>
      <c r="AO222" s="1178"/>
      <c r="AP222" s="1178"/>
      <c r="AQ222" s="1178"/>
      <c r="AR222" s="1178"/>
      <c r="AS222" s="1178"/>
      <c r="AT222" s="1178"/>
      <c r="AU222" s="1178"/>
      <c r="AV222" s="1178"/>
      <c r="AW222" s="1178"/>
      <c r="AX222" s="1178"/>
      <c r="AY222" s="1178"/>
      <c r="AZ222" s="1178"/>
      <c r="BA222" s="1178"/>
      <c r="BB222" s="1178"/>
      <c r="BC222" s="1178"/>
      <c r="BD222" s="1178"/>
      <c r="BE222" s="1178"/>
      <c r="BF222" s="1178"/>
      <c r="BG222" s="1178"/>
      <c r="BH222" s="1178"/>
      <c r="BI222" s="1178"/>
      <c r="BJ222" s="1178"/>
      <c r="BK222" s="1178"/>
      <c r="BL222" s="1178"/>
      <c r="BM222" s="1178"/>
      <c r="BN222" s="1178"/>
      <c r="BO222" s="1178"/>
      <c r="BP222" s="1178"/>
      <c r="BQ222" s="1178"/>
      <c r="BR222" s="1178"/>
      <c r="BS222" s="1178"/>
      <c r="BT222" s="1178"/>
      <c r="BU222" s="1178"/>
      <c r="BV222" s="1178"/>
      <c r="BW222" s="1178"/>
      <c r="BX222" s="1178"/>
      <c r="BY222" s="1178"/>
      <c r="BZ222" s="1178"/>
      <c r="CA222" s="1178"/>
    </row>
    <row r="223" spans="1:79" ht="24.6" customHeight="1" thickBot="1">
      <c r="B223" s="1329" t="s">
        <v>821</v>
      </c>
      <c r="C223" s="1330">
        <v>2</v>
      </c>
      <c r="D223" s="1331">
        <v>2</v>
      </c>
      <c r="E223" s="1332">
        <v>4</v>
      </c>
      <c r="F223" s="1350"/>
      <c r="G223" s="1346"/>
      <c r="H223" s="1346"/>
      <c r="I223" s="1347"/>
      <c r="J223" s="1178"/>
      <c r="K223" s="1178"/>
      <c r="L223" s="1178"/>
      <c r="M223" s="1178"/>
      <c r="N223" s="1271"/>
      <c r="O223" s="1178"/>
      <c r="P223" s="1178"/>
      <c r="Q223" s="1178"/>
      <c r="R223" s="1178"/>
      <c r="S223" s="1178"/>
      <c r="T223" s="1178"/>
      <c r="U223" s="1178"/>
      <c r="V223" s="1178"/>
      <c r="W223" s="1178"/>
      <c r="X223" s="1178"/>
      <c r="Y223" s="1178"/>
      <c r="Z223" s="1178"/>
      <c r="AA223" s="1178"/>
      <c r="AB223" s="1178"/>
      <c r="AC223" s="1178"/>
      <c r="AD223" s="1178"/>
      <c r="AE223" s="1178"/>
      <c r="AF223" s="1178"/>
      <c r="AG223" s="1178"/>
      <c r="AH223" s="1178"/>
      <c r="AI223" s="1178"/>
      <c r="AJ223" s="1178"/>
      <c r="AK223" s="1178"/>
      <c r="AL223" s="1178"/>
      <c r="AM223" s="1178"/>
      <c r="AN223" s="1178"/>
      <c r="AO223" s="1178"/>
      <c r="AP223" s="1178"/>
      <c r="AQ223" s="1178"/>
      <c r="AR223" s="1178"/>
      <c r="AS223" s="1178"/>
      <c r="AT223" s="1178"/>
      <c r="AU223" s="1178"/>
      <c r="AV223" s="1178"/>
      <c r="AW223" s="1178"/>
      <c r="AX223" s="1178"/>
      <c r="AY223" s="1178"/>
      <c r="AZ223" s="1178"/>
      <c r="BA223" s="1178"/>
      <c r="BB223" s="1178"/>
      <c r="BC223" s="1178"/>
      <c r="BD223" s="1178"/>
      <c r="BE223" s="1178"/>
      <c r="BF223" s="1178"/>
      <c r="BG223" s="1178"/>
      <c r="BH223" s="1178"/>
      <c r="BI223" s="1178"/>
      <c r="BJ223" s="1178"/>
      <c r="BK223" s="1178"/>
      <c r="BL223" s="1178"/>
      <c r="BM223" s="1178"/>
      <c r="BN223" s="1178"/>
      <c r="BO223" s="1178"/>
      <c r="BP223" s="1178"/>
      <c r="BQ223" s="1178"/>
      <c r="BR223" s="1178"/>
      <c r="BS223" s="1178"/>
      <c r="BT223" s="1178"/>
      <c r="BU223" s="1178"/>
      <c r="BV223" s="1178"/>
      <c r="BW223" s="1178"/>
      <c r="BX223" s="1178"/>
      <c r="BY223" s="1178"/>
      <c r="BZ223" s="1178"/>
      <c r="CA223" s="1178"/>
    </row>
    <row r="224" spans="1:79" ht="9" customHeight="1">
      <c r="B224" s="1339"/>
      <c r="C224" s="1340"/>
      <c r="D224" s="1340"/>
      <c r="E224" s="1340"/>
      <c r="F224" s="1360"/>
      <c r="G224" s="1297"/>
      <c r="H224" s="1297"/>
      <c r="I224" s="1178"/>
      <c r="J224" s="1178"/>
      <c r="K224" s="1178"/>
      <c r="L224" s="1178"/>
      <c r="M224" s="1178"/>
      <c r="N224" s="1271"/>
      <c r="O224" s="1178"/>
      <c r="P224" s="1178"/>
      <c r="Q224" s="1178"/>
      <c r="R224" s="1178"/>
      <c r="S224" s="1178"/>
      <c r="T224" s="1178"/>
      <c r="U224" s="1178"/>
      <c r="V224" s="1178"/>
      <c r="W224" s="1178"/>
      <c r="X224" s="1178"/>
      <c r="Y224" s="1178"/>
      <c r="Z224" s="1178"/>
      <c r="AA224" s="1178"/>
      <c r="AB224" s="1178"/>
      <c r="AC224" s="1178"/>
      <c r="AD224" s="1178"/>
      <c r="AE224" s="1178"/>
      <c r="AF224" s="1178"/>
      <c r="AG224" s="1178"/>
      <c r="AH224" s="1178"/>
      <c r="AI224" s="1178"/>
      <c r="AJ224" s="1178"/>
      <c r="AK224" s="1178"/>
      <c r="AL224" s="1178"/>
      <c r="AM224" s="1178"/>
      <c r="AN224" s="1178"/>
      <c r="AO224" s="1178"/>
      <c r="AP224" s="1178"/>
      <c r="AQ224" s="1178"/>
      <c r="AR224" s="1178"/>
      <c r="AS224" s="1178"/>
      <c r="AT224" s="1178"/>
      <c r="AU224" s="1178"/>
      <c r="AV224" s="1178"/>
      <c r="AW224" s="1178"/>
      <c r="AX224" s="1178"/>
      <c r="AY224" s="1178"/>
      <c r="AZ224" s="1178"/>
      <c r="BA224" s="1178"/>
      <c r="BB224" s="1178"/>
      <c r="BC224" s="1178"/>
      <c r="BD224" s="1178"/>
      <c r="BE224" s="1178"/>
      <c r="BF224" s="1178"/>
      <c r="BG224" s="1178"/>
      <c r="BH224" s="1178"/>
      <c r="BI224" s="1178"/>
      <c r="BJ224" s="1178"/>
      <c r="BK224" s="1178"/>
      <c r="BL224" s="1178"/>
      <c r="BM224" s="1178"/>
      <c r="BN224" s="1178"/>
      <c r="BO224" s="1178"/>
      <c r="BP224" s="1178"/>
      <c r="BQ224" s="1178"/>
      <c r="BR224" s="1178"/>
      <c r="BS224" s="1178"/>
      <c r="BT224" s="1178"/>
      <c r="BU224" s="1178"/>
      <c r="BV224" s="1178"/>
      <c r="BW224" s="1178"/>
      <c r="BX224" s="1178"/>
      <c r="BY224" s="1178"/>
      <c r="BZ224" s="1178"/>
      <c r="CA224" s="1178"/>
    </row>
    <row r="225" spans="1:79">
      <c r="F225" s="1360"/>
      <c r="I225" s="1178"/>
      <c r="J225" s="1178"/>
      <c r="K225" s="1178"/>
      <c r="L225" s="1178"/>
      <c r="M225" s="1178"/>
      <c r="N225" s="1271"/>
      <c r="O225" s="1178"/>
      <c r="P225" s="1178"/>
      <c r="Q225" s="1178"/>
      <c r="R225" s="1178"/>
      <c r="S225" s="1178"/>
      <c r="T225" s="1178"/>
      <c r="U225" s="1178"/>
      <c r="V225" s="1178"/>
      <c r="W225" s="1178"/>
      <c r="X225" s="1178"/>
      <c r="Y225" s="1178"/>
      <c r="Z225" s="1178"/>
      <c r="AA225" s="1178"/>
      <c r="AB225" s="1178"/>
      <c r="AC225" s="1178"/>
      <c r="AD225" s="1178"/>
      <c r="AE225" s="1178"/>
      <c r="AF225" s="1178"/>
      <c r="AG225" s="1178"/>
      <c r="AH225" s="1178"/>
      <c r="AI225" s="1178"/>
      <c r="AJ225" s="1178"/>
      <c r="AK225" s="1178"/>
      <c r="AL225" s="1178"/>
      <c r="AM225" s="1178"/>
      <c r="AN225" s="1178"/>
      <c r="AO225" s="1178"/>
      <c r="AP225" s="1178"/>
      <c r="AQ225" s="1178"/>
      <c r="AR225" s="1178"/>
      <c r="AS225" s="1178"/>
      <c r="AT225" s="1178"/>
      <c r="AU225" s="1178"/>
      <c r="AV225" s="1178"/>
      <c r="AW225" s="1178"/>
      <c r="AX225" s="1178"/>
      <c r="AY225" s="1178"/>
      <c r="AZ225" s="1178"/>
      <c r="BA225" s="1178"/>
      <c r="BB225" s="1178"/>
      <c r="BC225" s="1178"/>
      <c r="BD225" s="1178"/>
      <c r="BE225" s="1178"/>
      <c r="BF225" s="1178"/>
      <c r="BG225" s="1178"/>
      <c r="BH225" s="1178"/>
      <c r="BI225" s="1178"/>
      <c r="BJ225" s="1178"/>
      <c r="BK225" s="1178"/>
      <c r="BL225" s="1178"/>
      <c r="BM225" s="1178"/>
      <c r="BN225" s="1178"/>
      <c r="BO225" s="1178"/>
      <c r="BP225" s="1178"/>
      <c r="BQ225" s="1178"/>
      <c r="BR225" s="1178"/>
      <c r="BS225" s="1178"/>
      <c r="BT225" s="1178"/>
      <c r="BU225" s="1178"/>
      <c r="BV225" s="1178"/>
      <c r="BW225" s="1178"/>
      <c r="BX225" s="1178"/>
      <c r="BY225" s="1178"/>
      <c r="BZ225" s="1178"/>
      <c r="CA225" s="1178"/>
    </row>
    <row r="226" spans="1:79" ht="6.75" customHeight="1" thickBot="1">
      <c r="F226" s="1360"/>
      <c r="I226" s="1131"/>
      <c r="J226" s="1178"/>
      <c r="K226" s="1178"/>
      <c r="L226" s="1178"/>
      <c r="M226" s="1178"/>
      <c r="N226" s="1271"/>
      <c r="O226" s="1178"/>
      <c r="P226" s="1178"/>
      <c r="Q226" s="1178"/>
      <c r="R226" s="1178"/>
      <c r="S226" s="1178"/>
      <c r="T226" s="1178"/>
      <c r="U226" s="1178"/>
      <c r="V226" s="1178"/>
      <c r="W226" s="1178"/>
      <c r="X226" s="1178"/>
      <c r="Y226" s="1178"/>
      <c r="Z226" s="1178"/>
      <c r="AA226" s="1178"/>
      <c r="AB226" s="1178"/>
      <c r="AC226" s="1178"/>
      <c r="AD226" s="1178"/>
      <c r="AE226" s="1178"/>
      <c r="AF226" s="1178"/>
      <c r="AG226" s="1178"/>
      <c r="AH226" s="1178"/>
      <c r="AI226" s="1178"/>
      <c r="AJ226" s="1178"/>
      <c r="AK226" s="1178"/>
      <c r="AL226" s="1178"/>
      <c r="AM226" s="1178"/>
      <c r="AN226" s="1178"/>
      <c r="AO226" s="1178"/>
      <c r="AP226" s="1178"/>
      <c r="AQ226" s="1178"/>
      <c r="AR226" s="1178"/>
      <c r="AS226" s="1178"/>
      <c r="AT226" s="1178"/>
      <c r="AU226" s="1178"/>
      <c r="AV226" s="1178"/>
      <c r="AW226" s="1178"/>
      <c r="AX226" s="1178"/>
      <c r="AY226" s="1178"/>
      <c r="AZ226" s="1178"/>
      <c r="BA226" s="1178"/>
      <c r="BB226" s="1178"/>
      <c r="BC226" s="1178"/>
      <c r="BD226" s="1178"/>
      <c r="BE226" s="1178"/>
      <c r="BF226" s="1178"/>
      <c r="BG226" s="1178"/>
      <c r="BH226" s="1178"/>
      <c r="BI226" s="1178"/>
      <c r="BJ226" s="1178"/>
      <c r="BK226" s="1178"/>
      <c r="BL226" s="1178"/>
      <c r="BM226" s="1178"/>
      <c r="BN226" s="1178"/>
      <c r="BO226" s="1178"/>
      <c r="BP226" s="1178"/>
      <c r="BQ226" s="1178"/>
      <c r="BR226" s="1178"/>
      <c r="BS226" s="1178"/>
      <c r="BT226" s="1178"/>
      <c r="BU226" s="1178"/>
      <c r="BV226" s="1178"/>
      <c r="BW226" s="1178"/>
      <c r="BX226" s="1178"/>
      <c r="BY226" s="1178"/>
      <c r="BZ226" s="1178"/>
      <c r="CA226" s="1178"/>
    </row>
    <row r="227" spans="1:79" s="1285" customFormat="1" ht="23.25" customHeight="1" thickBot="1">
      <c r="A227" s="1278"/>
      <c r="B227" s="1279"/>
      <c r="C227" s="1280"/>
      <c r="D227" s="1280"/>
      <c r="E227" s="1281"/>
      <c r="F227" s="1282" t="s">
        <v>804</v>
      </c>
      <c r="G227" s="1283"/>
      <c r="H227" s="1282" t="s">
        <v>805</v>
      </c>
      <c r="I227" s="1284"/>
      <c r="J227" s="1178"/>
      <c r="K227" s="1178"/>
      <c r="L227" s="1178"/>
      <c r="M227" s="1178"/>
      <c r="N227" s="1271"/>
      <c r="O227" s="1178"/>
      <c r="P227" s="1178"/>
      <c r="Q227" s="1178"/>
      <c r="R227" s="1178"/>
      <c r="S227" s="1178"/>
      <c r="T227" s="1178"/>
      <c r="U227" s="1178"/>
      <c r="V227" s="1178"/>
      <c r="W227" s="1178"/>
      <c r="X227" s="1178"/>
      <c r="Y227" s="1178"/>
      <c r="Z227" s="1178"/>
      <c r="AA227" s="1178"/>
      <c r="AB227" s="1178"/>
      <c r="AC227" s="1178"/>
      <c r="AD227" s="1178"/>
      <c r="AE227" s="1178"/>
      <c r="AF227" s="1178"/>
      <c r="AG227" s="1178"/>
      <c r="AH227" s="1178"/>
      <c r="AI227" s="1178"/>
      <c r="AJ227" s="1178"/>
      <c r="AK227" s="1178"/>
      <c r="AL227" s="1178"/>
      <c r="AM227" s="1178"/>
      <c r="AN227" s="1178"/>
      <c r="AO227" s="1178"/>
      <c r="AP227" s="1178"/>
      <c r="AQ227" s="1178"/>
      <c r="AR227" s="1178"/>
      <c r="AS227" s="1178"/>
      <c r="AT227" s="1178"/>
      <c r="AU227" s="1178"/>
      <c r="AV227" s="1178"/>
      <c r="AW227" s="1178"/>
      <c r="AX227" s="1178"/>
      <c r="AY227" s="1178"/>
      <c r="AZ227" s="1178"/>
      <c r="BA227" s="1178"/>
      <c r="BB227" s="1178"/>
      <c r="BC227" s="1178"/>
      <c r="BD227" s="1178"/>
      <c r="BE227" s="1178"/>
      <c r="BF227" s="1178"/>
      <c r="BG227" s="1178"/>
      <c r="BH227" s="1178"/>
      <c r="BI227" s="1178"/>
      <c r="BJ227" s="1178"/>
      <c r="BK227" s="1178"/>
      <c r="BL227" s="1178"/>
      <c r="BM227" s="1178"/>
      <c r="BN227" s="1178"/>
      <c r="BO227" s="1178"/>
      <c r="BP227" s="1178"/>
      <c r="BQ227" s="1178"/>
      <c r="BR227" s="1178"/>
      <c r="BS227" s="1178"/>
      <c r="BT227" s="1178"/>
      <c r="BU227" s="1178"/>
      <c r="BV227" s="1178"/>
      <c r="BW227" s="1178"/>
      <c r="BX227" s="1178"/>
      <c r="BY227" s="1178"/>
      <c r="BZ227" s="1178"/>
      <c r="CA227" s="1178"/>
    </row>
    <row r="228" spans="1:79" ht="48.95" customHeight="1" thickBot="1">
      <c r="B228" s="1286" t="s">
        <v>916</v>
      </c>
      <c r="C228" s="1287" t="s">
        <v>917</v>
      </c>
      <c r="D228" s="1287"/>
      <c r="E228" s="1288"/>
      <c r="F228" s="1289">
        <v>1</v>
      </c>
      <c r="G228" s="1290"/>
      <c r="H228" s="1291">
        <v>4</v>
      </c>
      <c r="I228" s="1292">
        <f>SUM(G233)</f>
        <v>2</v>
      </c>
      <c r="J228" s="1178"/>
      <c r="K228" s="1178"/>
      <c r="L228" s="1178"/>
      <c r="M228" s="1178"/>
      <c r="N228" s="1271"/>
      <c r="O228" s="1178"/>
      <c r="P228" s="1178"/>
      <c r="Q228" s="1178"/>
      <c r="R228" s="1178"/>
      <c r="S228" s="1178"/>
      <c r="T228" s="1178"/>
      <c r="U228" s="1178"/>
      <c r="V228" s="1178"/>
      <c r="W228" s="1178"/>
      <c r="X228" s="1178"/>
      <c r="Y228" s="1178"/>
      <c r="Z228" s="1178"/>
      <c r="AA228" s="1178"/>
      <c r="AB228" s="1178"/>
      <c r="AC228" s="1178"/>
      <c r="AD228" s="1178"/>
      <c r="AE228" s="1178"/>
      <c r="AF228" s="1178"/>
      <c r="AG228" s="1178"/>
      <c r="AH228" s="1178"/>
      <c r="AI228" s="1178"/>
      <c r="AJ228" s="1178"/>
      <c r="AK228" s="1178"/>
      <c r="AL228" s="1178"/>
      <c r="AM228" s="1178"/>
      <c r="AN228" s="1178"/>
      <c r="AO228" s="1178"/>
      <c r="AP228" s="1178"/>
      <c r="AQ228" s="1178"/>
      <c r="AR228" s="1178"/>
      <c r="AS228" s="1178"/>
      <c r="AT228" s="1178"/>
      <c r="AU228" s="1178"/>
      <c r="AV228" s="1178"/>
      <c r="AW228" s="1178"/>
      <c r="AX228" s="1178"/>
      <c r="AY228" s="1178"/>
      <c r="AZ228" s="1178"/>
      <c r="BA228" s="1178"/>
      <c r="BB228" s="1178"/>
      <c r="BC228" s="1178"/>
      <c r="BD228" s="1178"/>
      <c r="BE228" s="1178"/>
      <c r="BF228" s="1178"/>
      <c r="BG228" s="1178"/>
      <c r="BH228" s="1178"/>
      <c r="BI228" s="1178"/>
      <c r="BJ228" s="1178"/>
      <c r="BK228" s="1178"/>
      <c r="BL228" s="1178"/>
      <c r="BM228" s="1178"/>
      <c r="BN228" s="1178"/>
      <c r="BO228" s="1178"/>
      <c r="BP228" s="1178"/>
      <c r="BQ228" s="1178"/>
      <c r="BR228" s="1178"/>
      <c r="BS228" s="1178"/>
      <c r="BT228" s="1178"/>
      <c r="BU228" s="1178"/>
      <c r="BV228" s="1178"/>
      <c r="BW228" s="1178"/>
      <c r="BX228" s="1178"/>
      <c r="BY228" s="1178"/>
      <c r="BZ228" s="1178"/>
      <c r="CA228" s="1178"/>
    </row>
    <row r="229" spans="1:79" ht="6.75" customHeight="1">
      <c r="B229" s="1293"/>
      <c r="C229" s="1294"/>
      <c r="D229" s="1294"/>
      <c r="E229" s="1294"/>
      <c r="F229" s="1360"/>
      <c r="G229" s="1296"/>
      <c r="H229" s="1296"/>
      <c r="I229" s="1178"/>
      <c r="J229" s="1178"/>
      <c r="K229" s="1178"/>
      <c r="L229" s="1178"/>
      <c r="M229" s="1178"/>
      <c r="N229" s="1271"/>
      <c r="O229" s="1178"/>
      <c r="P229" s="1178"/>
      <c r="Q229" s="1178"/>
      <c r="R229" s="1178"/>
      <c r="S229" s="1178"/>
      <c r="T229" s="1178"/>
      <c r="U229" s="1178"/>
      <c r="V229" s="1178"/>
      <c r="W229" s="1178"/>
      <c r="X229" s="1178"/>
      <c r="Y229" s="1178"/>
      <c r="Z229" s="1178"/>
      <c r="AA229" s="1178"/>
      <c r="AB229" s="1178"/>
      <c r="AC229" s="1178"/>
      <c r="AD229" s="1178"/>
      <c r="AE229" s="1178"/>
      <c r="AF229" s="1178"/>
      <c r="AG229" s="1178"/>
      <c r="AH229" s="1178"/>
      <c r="AI229" s="1178"/>
      <c r="AJ229" s="1178"/>
      <c r="AK229" s="1178"/>
      <c r="AL229" s="1178"/>
      <c r="AM229" s="1178"/>
      <c r="AN229" s="1178"/>
      <c r="AO229" s="1178"/>
      <c r="AP229" s="1178"/>
      <c r="AQ229" s="1178"/>
      <c r="AR229" s="1178"/>
      <c r="AS229" s="1178"/>
      <c r="AT229" s="1178"/>
      <c r="AU229" s="1178"/>
      <c r="AV229" s="1178"/>
      <c r="AW229" s="1178"/>
      <c r="AX229" s="1178"/>
      <c r="AY229" s="1178"/>
      <c r="AZ229" s="1178"/>
      <c r="BA229" s="1178"/>
      <c r="BB229" s="1178"/>
      <c r="BC229" s="1178"/>
      <c r="BD229" s="1178"/>
      <c r="BE229" s="1178"/>
      <c r="BF229" s="1178"/>
      <c r="BG229" s="1178"/>
      <c r="BH229" s="1178"/>
      <c r="BI229" s="1178"/>
      <c r="BJ229" s="1178"/>
      <c r="BK229" s="1178"/>
      <c r="BL229" s="1178"/>
      <c r="BM229" s="1178"/>
      <c r="BN229" s="1178"/>
      <c r="BO229" s="1178"/>
      <c r="BP229" s="1178"/>
      <c r="BQ229" s="1178"/>
      <c r="BR229" s="1178"/>
      <c r="BS229" s="1178"/>
      <c r="BT229" s="1178"/>
      <c r="BU229" s="1178"/>
      <c r="BV229" s="1178"/>
      <c r="BW229" s="1178"/>
      <c r="BX229" s="1178"/>
      <c r="BY229" s="1178"/>
      <c r="BZ229" s="1178"/>
      <c r="CA229" s="1178"/>
    </row>
    <row r="230" spans="1:79" ht="18" customHeight="1">
      <c r="A230" s="1253">
        <v>23</v>
      </c>
      <c r="B230" s="1293" t="s">
        <v>918</v>
      </c>
      <c r="C230" s="1294"/>
      <c r="D230" s="1294"/>
      <c r="E230" s="1294"/>
      <c r="F230" s="1360"/>
      <c r="G230" s="1297"/>
      <c r="H230" s="1297"/>
      <c r="I230" s="1178"/>
      <c r="J230" s="1178"/>
      <c r="K230" s="1178"/>
      <c r="L230" s="1178"/>
      <c r="M230" s="1178"/>
      <c r="N230" s="1271"/>
      <c r="O230" s="1178"/>
      <c r="P230" s="1178"/>
      <c r="Q230" s="1178"/>
      <c r="R230" s="1178"/>
      <c r="S230" s="1178"/>
      <c r="T230" s="1178"/>
      <c r="U230" s="1178"/>
      <c r="V230" s="1178"/>
      <c r="W230" s="1178"/>
      <c r="X230" s="1178"/>
      <c r="Y230" s="1178"/>
      <c r="Z230" s="1178"/>
      <c r="AA230" s="1178"/>
      <c r="AB230" s="1178"/>
      <c r="AC230" s="1178"/>
      <c r="AD230" s="1178"/>
      <c r="AE230" s="1178"/>
      <c r="AF230" s="1178"/>
      <c r="AG230" s="1178"/>
      <c r="AH230" s="1178"/>
      <c r="AI230" s="1178"/>
      <c r="AJ230" s="1178"/>
      <c r="AK230" s="1178"/>
      <c r="AL230" s="1178"/>
      <c r="AM230" s="1178"/>
      <c r="AN230" s="1178"/>
      <c r="AO230" s="1178"/>
      <c r="AP230" s="1178"/>
      <c r="AQ230" s="1178"/>
      <c r="AR230" s="1178"/>
      <c r="AS230" s="1178"/>
      <c r="AT230" s="1178"/>
      <c r="AU230" s="1178"/>
      <c r="AV230" s="1178"/>
      <c r="AW230" s="1178"/>
      <c r="AX230" s="1178"/>
      <c r="AY230" s="1178"/>
      <c r="AZ230" s="1178"/>
      <c r="BA230" s="1178"/>
      <c r="BB230" s="1178"/>
      <c r="BC230" s="1178"/>
      <c r="BD230" s="1178"/>
      <c r="BE230" s="1178"/>
      <c r="BF230" s="1178"/>
      <c r="BG230" s="1178"/>
      <c r="BH230" s="1178"/>
      <c r="BI230" s="1178"/>
      <c r="BJ230" s="1178"/>
      <c r="BK230" s="1178"/>
      <c r="BL230" s="1178"/>
      <c r="BM230" s="1178"/>
      <c r="BN230" s="1178"/>
      <c r="BO230" s="1178"/>
      <c r="BP230" s="1178"/>
      <c r="BQ230" s="1178"/>
      <c r="BR230" s="1178"/>
      <c r="BS230" s="1178"/>
      <c r="BT230" s="1178"/>
      <c r="BU230" s="1178"/>
      <c r="BV230" s="1178"/>
      <c r="BW230" s="1178"/>
      <c r="BX230" s="1178"/>
      <c r="BY230" s="1178"/>
      <c r="BZ230" s="1178"/>
      <c r="CA230" s="1178"/>
    </row>
    <row r="231" spans="1:79" ht="35.25" customHeight="1">
      <c r="B231" s="1298" t="s">
        <v>919</v>
      </c>
      <c r="C231" s="1299"/>
      <c r="D231" s="1299"/>
      <c r="E231" s="1300"/>
      <c r="F231" s="1360"/>
      <c r="G231" s="1297"/>
      <c r="H231" s="1297"/>
      <c r="I231" s="1178"/>
      <c r="J231" s="1178"/>
      <c r="K231" s="1178"/>
      <c r="L231" s="1178"/>
      <c r="M231" s="1178"/>
      <c r="N231" s="1271"/>
      <c r="O231" s="1178"/>
      <c r="P231" s="1178"/>
      <c r="Q231" s="1178"/>
      <c r="R231" s="1178"/>
      <c r="S231" s="1178"/>
      <c r="T231" s="1178"/>
      <c r="U231" s="1178"/>
      <c r="V231" s="1178"/>
      <c r="W231" s="1178"/>
      <c r="X231" s="1178"/>
      <c r="Y231" s="1178"/>
      <c r="Z231" s="1178"/>
      <c r="AA231" s="1178"/>
      <c r="AB231" s="1178"/>
      <c r="AC231" s="1178"/>
      <c r="AD231" s="1178"/>
      <c r="AE231" s="1178"/>
      <c r="AF231" s="1178"/>
      <c r="AG231" s="1178"/>
      <c r="AH231" s="1178"/>
      <c r="AI231" s="1178"/>
      <c r="AJ231" s="1178"/>
      <c r="AK231" s="1178"/>
      <c r="AL231" s="1178"/>
      <c r="AM231" s="1178"/>
      <c r="AN231" s="1178"/>
      <c r="AO231" s="1178"/>
      <c r="AP231" s="1178"/>
      <c r="AQ231" s="1178"/>
      <c r="AR231" s="1178"/>
      <c r="AS231" s="1178"/>
      <c r="AT231" s="1178"/>
      <c r="AU231" s="1178"/>
      <c r="AV231" s="1178"/>
      <c r="AW231" s="1178"/>
      <c r="AX231" s="1178"/>
      <c r="AY231" s="1178"/>
      <c r="AZ231" s="1178"/>
      <c r="BA231" s="1178"/>
      <c r="BB231" s="1178"/>
      <c r="BC231" s="1178"/>
      <c r="BD231" s="1178"/>
      <c r="BE231" s="1178"/>
      <c r="BF231" s="1178"/>
      <c r="BG231" s="1178"/>
      <c r="BH231" s="1178"/>
      <c r="BI231" s="1178"/>
      <c r="BJ231" s="1178"/>
      <c r="BK231" s="1178"/>
      <c r="BL231" s="1178"/>
      <c r="BM231" s="1178"/>
      <c r="BN231" s="1178"/>
      <c r="BO231" s="1178"/>
      <c r="BP231" s="1178"/>
      <c r="BQ231" s="1178"/>
      <c r="BR231" s="1178"/>
      <c r="BS231" s="1178"/>
      <c r="BT231" s="1178"/>
      <c r="BU231" s="1178"/>
      <c r="BV231" s="1178"/>
      <c r="BW231" s="1178"/>
      <c r="BX231" s="1178"/>
      <c r="BY231" s="1178"/>
      <c r="BZ231" s="1178"/>
      <c r="CA231" s="1178"/>
    </row>
    <row r="232" spans="1:79" ht="16.5" customHeight="1" thickBot="1">
      <c r="B232" s="1293" t="s">
        <v>810</v>
      </c>
      <c r="C232" s="1301"/>
      <c r="F232" s="1360"/>
      <c r="G232" s="1297"/>
      <c r="H232" s="1297"/>
      <c r="I232" s="1178"/>
      <c r="J232" s="1178"/>
      <c r="K232" s="1178"/>
      <c r="L232" s="1178"/>
      <c r="M232" s="1178"/>
      <c r="N232" s="1271"/>
      <c r="O232" s="1178"/>
      <c r="P232" s="1178"/>
      <c r="Q232" s="1178"/>
      <c r="R232" s="1178"/>
      <c r="S232" s="1178"/>
      <c r="T232" s="1178"/>
      <c r="U232" s="1178"/>
      <c r="V232" s="1178"/>
      <c r="W232" s="1178"/>
      <c r="X232" s="1178"/>
      <c r="Y232" s="1178"/>
      <c r="Z232" s="1178"/>
      <c r="AA232" s="1178"/>
      <c r="AB232" s="1178"/>
      <c r="AC232" s="1178"/>
      <c r="AD232" s="1178"/>
      <c r="AE232" s="1178"/>
      <c r="AF232" s="1178"/>
      <c r="AG232" s="1178"/>
      <c r="AH232" s="1178"/>
      <c r="AI232" s="1178"/>
      <c r="AJ232" s="1178"/>
      <c r="AK232" s="1178"/>
      <c r="AL232" s="1178"/>
      <c r="AM232" s="1178"/>
      <c r="AN232" s="1178"/>
      <c r="AO232" s="1178"/>
      <c r="AP232" s="1178"/>
      <c r="AQ232" s="1178"/>
      <c r="AR232" s="1178"/>
      <c r="AS232" s="1178"/>
      <c r="AT232" s="1178"/>
      <c r="AU232" s="1178"/>
      <c r="AV232" s="1178"/>
      <c r="AW232" s="1178"/>
      <c r="AX232" s="1178"/>
      <c r="AY232" s="1178"/>
      <c r="AZ232" s="1178"/>
      <c r="BA232" s="1178"/>
      <c r="BB232" s="1178"/>
      <c r="BC232" s="1178"/>
      <c r="BD232" s="1178"/>
      <c r="BE232" s="1178"/>
      <c r="BF232" s="1178"/>
      <c r="BG232" s="1178"/>
      <c r="BH232" s="1178"/>
      <c r="BI232" s="1178"/>
      <c r="BJ232" s="1178"/>
      <c r="BK232" s="1178"/>
      <c r="BL232" s="1178"/>
      <c r="BM232" s="1178"/>
      <c r="BN232" s="1178"/>
      <c r="BO232" s="1178"/>
      <c r="BP232" s="1178"/>
      <c r="BQ232" s="1178"/>
      <c r="BR232" s="1178"/>
      <c r="BS232" s="1178"/>
      <c r="BT232" s="1178"/>
      <c r="BU232" s="1178"/>
      <c r="BV232" s="1178"/>
      <c r="BW232" s="1178"/>
      <c r="BX232" s="1178"/>
      <c r="BY232" s="1178"/>
      <c r="BZ232" s="1178"/>
      <c r="CA232" s="1178"/>
    </row>
    <row r="233" spans="1:79" ht="33.75" customHeight="1" thickBot="1">
      <c r="B233" s="1302" t="s">
        <v>811</v>
      </c>
      <c r="C233" s="1303" t="s">
        <v>812</v>
      </c>
      <c r="D233" s="1303" t="s">
        <v>813</v>
      </c>
      <c r="E233" s="1304" t="s">
        <v>814</v>
      </c>
      <c r="F233" s="1348" t="s">
        <v>815</v>
      </c>
      <c r="G233" s="1341">
        <v>2</v>
      </c>
      <c r="H233" s="1297"/>
      <c r="I233" s="1178"/>
      <c r="J233" s="1178"/>
      <c r="K233" s="1178"/>
      <c r="L233" s="1178"/>
      <c r="M233" s="1178"/>
      <c r="N233" s="1271"/>
      <c r="O233" s="1178"/>
      <c r="P233" s="1178"/>
      <c r="Q233" s="1178"/>
      <c r="R233" s="1178"/>
      <c r="S233" s="1178"/>
      <c r="T233" s="1178"/>
      <c r="U233" s="1178"/>
      <c r="V233" s="1178"/>
      <c r="W233" s="1178"/>
      <c r="X233" s="1178"/>
      <c r="Y233" s="1178"/>
      <c r="Z233" s="1178"/>
      <c r="AA233" s="1178"/>
      <c r="AB233" s="1178"/>
      <c r="AC233" s="1178"/>
      <c r="AD233" s="1178"/>
      <c r="AE233" s="1178"/>
      <c r="AF233" s="1178"/>
      <c r="AG233" s="1178"/>
      <c r="AH233" s="1178"/>
      <c r="AI233" s="1178"/>
      <c r="AJ233" s="1178"/>
      <c r="AK233" s="1178"/>
      <c r="AL233" s="1178"/>
      <c r="AM233" s="1178"/>
      <c r="AN233" s="1178"/>
      <c r="AO233" s="1178"/>
      <c r="AP233" s="1178"/>
      <c r="AQ233" s="1178"/>
      <c r="AR233" s="1178"/>
      <c r="AS233" s="1178"/>
      <c r="AT233" s="1178"/>
      <c r="AU233" s="1178"/>
      <c r="AV233" s="1178"/>
      <c r="AW233" s="1178"/>
      <c r="AX233" s="1178"/>
      <c r="AY233" s="1178"/>
      <c r="AZ233" s="1178"/>
      <c r="BA233" s="1178"/>
      <c r="BB233" s="1178"/>
      <c r="BC233" s="1178"/>
      <c r="BD233" s="1178"/>
      <c r="BE233" s="1178"/>
      <c r="BF233" s="1178"/>
      <c r="BG233" s="1178"/>
      <c r="BH233" s="1178"/>
      <c r="BI233" s="1178"/>
      <c r="BJ233" s="1178"/>
      <c r="BK233" s="1178"/>
      <c r="BL233" s="1178"/>
      <c r="BM233" s="1178"/>
      <c r="BN233" s="1178"/>
      <c r="BO233" s="1178"/>
      <c r="BP233" s="1178"/>
      <c r="BQ233" s="1178"/>
      <c r="BR233" s="1178"/>
      <c r="BS233" s="1178"/>
      <c r="BT233" s="1178"/>
      <c r="BU233" s="1178"/>
      <c r="BV233" s="1178"/>
      <c r="BW233" s="1178"/>
      <c r="BX233" s="1178"/>
      <c r="BY233" s="1178"/>
      <c r="BZ233" s="1178"/>
      <c r="CA233" s="1178"/>
    </row>
    <row r="234" spans="1:79" ht="21" customHeight="1">
      <c r="B234" s="1313" t="s">
        <v>817</v>
      </c>
      <c r="C234" s="1314">
        <v>1</v>
      </c>
      <c r="D234" s="1315">
        <v>1</v>
      </c>
      <c r="E234" s="1316">
        <v>1</v>
      </c>
      <c r="F234" s="1349"/>
      <c r="G234" s="1342"/>
      <c r="H234" s="1342"/>
      <c r="I234" s="1343"/>
      <c r="J234" s="1178"/>
      <c r="K234" s="1178"/>
      <c r="L234" s="1178"/>
      <c r="M234" s="1178"/>
      <c r="N234" s="1271"/>
      <c r="O234" s="1178"/>
      <c r="P234" s="1178"/>
      <c r="Q234" s="1178"/>
      <c r="R234" s="1178"/>
      <c r="S234" s="1178"/>
      <c r="T234" s="1178"/>
      <c r="U234" s="1178"/>
      <c r="V234" s="1178"/>
      <c r="W234" s="1178"/>
      <c r="X234" s="1178"/>
      <c r="Y234" s="1178"/>
      <c r="Z234" s="1178"/>
      <c r="AA234" s="1178"/>
      <c r="AB234" s="1178"/>
      <c r="AC234" s="1178"/>
      <c r="AD234" s="1178"/>
      <c r="AE234" s="1178"/>
      <c r="AF234" s="1178"/>
      <c r="AG234" s="1178"/>
      <c r="AH234" s="1178"/>
      <c r="AI234" s="1178"/>
      <c r="AJ234" s="1178"/>
      <c r="AK234" s="1178"/>
      <c r="AL234" s="1178"/>
      <c r="AM234" s="1178"/>
      <c r="AN234" s="1178"/>
      <c r="AO234" s="1178"/>
      <c r="AP234" s="1178"/>
      <c r="AQ234" s="1178"/>
      <c r="AR234" s="1178"/>
      <c r="AS234" s="1178"/>
      <c r="AT234" s="1178"/>
      <c r="AU234" s="1178"/>
      <c r="AV234" s="1178"/>
      <c r="AW234" s="1178"/>
      <c r="AX234" s="1178"/>
      <c r="AY234" s="1178"/>
      <c r="AZ234" s="1178"/>
      <c r="BA234" s="1178"/>
      <c r="BB234" s="1178"/>
      <c r="BC234" s="1178"/>
      <c r="BD234" s="1178"/>
      <c r="BE234" s="1178"/>
      <c r="BF234" s="1178"/>
      <c r="BG234" s="1178"/>
      <c r="BH234" s="1178"/>
      <c r="BI234" s="1178"/>
      <c r="BJ234" s="1178"/>
      <c r="BK234" s="1178"/>
      <c r="BL234" s="1178"/>
      <c r="BM234" s="1178"/>
      <c r="BN234" s="1178"/>
      <c r="BO234" s="1178"/>
      <c r="BP234" s="1178"/>
      <c r="BQ234" s="1178"/>
      <c r="BR234" s="1178"/>
      <c r="BS234" s="1178"/>
      <c r="BT234" s="1178"/>
      <c r="BU234" s="1178"/>
      <c r="BV234" s="1178"/>
      <c r="BW234" s="1178"/>
      <c r="BX234" s="1178"/>
      <c r="BY234" s="1178"/>
      <c r="BZ234" s="1178"/>
      <c r="CA234" s="1178"/>
    </row>
    <row r="235" spans="1:79" ht="20.25" customHeight="1">
      <c r="B235" s="1323" t="s">
        <v>819</v>
      </c>
      <c r="C235" s="1324">
        <v>2</v>
      </c>
      <c r="D235" s="1325">
        <v>1</v>
      </c>
      <c r="E235" s="1326">
        <v>2</v>
      </c>
      <c r="F235" s="1349"/>
      <c r="G235" s="1344"/>
      <c r="H235" s="1344"/>
      <c r="I235" s="1345"/>
      <c r="J235" s="1178"/>
      <c r="K235" s="1178"/>
      <c r="L235" s="1178"/>
      <c r="M235" s="1178"/>
      <c r="N235" s="1271"/>
      <c r="O235" s="1178"/>
      <c r="P235" s="1178"/>
      <c r="Q235" s="1178"/>
      <c r="R235" s="1178"/>
      <c r="S235" s="1178"/>
      <c r="T235" s="1178"/>
      <c r="U235" s="1178"/>
      <c r="V235" s="1178"/>
      <c r="W235" s="1178"/>
      <c r="X235" s="1178"/>
      <c r="Y235" s="1178"/>
      <c r="Z235" s="1178"/>
      <c r="AA235" s="1178"/>
      <c r="AB235" s="1178"/>
      <c r="AC235" s="1178"/>
      <c r="AD235" s="1178"/>
      <c r="AE235" s="1178"/>
      <c r="AF235" s="1178"/>
      <c r="AG235" s="1178"/>
      <c r="AH235" s="1178"/>
      <c r="AI235" s="1178"/>
      <c r="AJ235" s="1178"/>
      <c r="AK235" s="1178"/>
      <c r="AL235" s="1178"/>
      <c r="AM235" s="1178"/>
      <c r="AN235" s="1178"/>
      <c r="AO235" s="1178"/>
      <c r="AP235" s="1178"/>
      <c r="AQ235" s="1178"/>
      <c r="AR235" s="1178"/>
      <c r="AS235" s="1178"/>
      <c r="AT235" s="1178"/>
      <c r="AU235" s="1178"/>
      <c r="AV235" s="1178"/>
      <c r="AW235" s="1178"/>
      <c r="AX235" s="1178"/>
      <c r="AY235" s="1178"/>
      <c r="AZ235" s="1178"/>
      <c r="BA235" s="1178"/>
      <c r="BB235" s="1178"/>
      <c r="BC235" s="1178"/>
      <c r="BD235" s="1178"/>
      <c r="BE235" s="1178"/>
      <c r="BF235" s="1178"/>
      <c r="BG235" s="1178"/>
      <c r="BH235" s="1178"/>
      <c r="BI235" s="1178"/>
      <c r="BJ235" s="1178"/>
      <c r="BK235" s="1178"/>
      <c r="BL235" s="1178"/>
      <c r="BM235" s="1178"/>
      <c r="BN235" s="1178"/>
      <c r="BO235" s="1178"/>
      <c r="BP235" s="1178"/>
      <c r="BQ235" s="1178"/>
      <c r="BR235" s="1178"/>
      <c r="BS235" s="1178"/>
      <c r="BT235" s="1178"/>
      <c r="BU235" s="1178"/>
      <c r="BV235" s="1178"/>
      <c r="BW235" s="1178"/>
      <c r="BX235" s="1178"/>
      <c r="BY235" s="1178"/>
      <c r="BZ235" s="1178"/>
      <c r="CA235" s="1178"/>
    </row>
    <row r="236" spans="1:79" ht="20.25" customHeight="1" thickBot="1">
      <c r="B236" s="1329" t="s">
        <v>821</v>
      </c>
      <c r="C236" s="1330">
        <v>4</v>
      </c>
      <c r="D236" s="1331">
        <v>1</v>
      </c>
      <c r="E236" s="1332">
        <v>4</v>
      </c>
      <c r="F236" s="1350"/>
      <c r="G236" s="1346"/>
      <c r="H236" s="1346"/>
      <c r="I236" s="1347"/>
      <c r="J236" s="1178"/>
      <c r="K236" s="1178"/>
      <c r="L236" s="1178"/>
      <c r="M236" s="1178"/>
      <c r="N236" s="1271"/>
      <c r="O236" s="1178"/>
      <c r="P236" s="1178"/>
      <c r="Q236" s="1178"/>
      <c r="R236" s="1178"/>
      <c r="S236" s="1178"/>
      <c r="T236" s="1178"/>
      <c r="U236" s="1178"/>
      <c r="V236" s="1178"/>
      <c r="W236" s="1178"/>
      <c r="X236" s="1178"/>
      <c r="Y236" s="1178"/>
      <c r="Z236" s="1178"/>
      <c r="AA236" s="1178"/>
      <c r="AB236" s="1178"/>
      <c r="AC236" s="1178"/>
      <c r="AD236" s="1178"/>
      <c r="AE236" s="1178"/>
      <c r="AF236" s="1178"/>
      <c r="AG236" s="1178"/>
      <c r="AH236" s="1178"/>
      <c r="AI236" s="1178"/>
      <c r="AJ236" s="1178"/>
      <c r="AK236" s="1178"/>
      <c r="AL236" s="1178"/>
      <c r="AM236" s="1178"/>
      <c r="AN236" s="1178"/>
      <c r="AO236" s="1178"/>
      <c r="AP236" s="1178"/>
      <c r="AQ236" s="1178"/>
      <c r="AR236" s="1178"/>
      <c r="AS236" s="1178"/>
      <c r="AT236" s="1178"/>
      <c r="AU236" s="1178"/>
      <c r="AV236" s="1178"/>
      <c r="AW236" s="1178"/>
      <c r="AX236" s="1178"/>
      <c r="AY236" s="1178"/>
      <c r="AZ236" s="1178"/>
      <c r="BA236" s="1178"/>
      <c r="BB236" s="1178"/>
      <c r="BC236" s="1178"/>
      <c r="BD236" s="1178"/>
      <c r="BE236" s="1178"/>
      <c r="BF236" s="1178"/>
      <c r="BG236" s="1178"/>
      <c r="BH236" s="1178"/>
      <c r="BI236" s="1178"/>
      <c r="BJ236" s="1178"/>
      <c r="BK236" s="1178"/>
      <c r="BL236" s="1178"/>
      <c r="BM236" s="1178"/>
      <c r="BN236" s="1178"/>
      <c r="BO236" s="1178"/>
      <c r="BP236" s="1178"/>
      <c r="BQ236" s="1178"/>
      <c r="BR236" s="1178"/>
      <c r="BS236" s="1178"/>
      <c r="BT236" s="1178"/>
      <c r="BU236" s="1178"/>
      <c r="BV236" s="1178"/>
      <c r="BW236" s="1178"/>
      <c r="BX236" s="1178"/>
      <c r="BY236" s="1178"/>
      <c r="BZ236" s="1178"/>
      <c r="CA236" s="1178"/>
    </row>
    <row r="237" spans="1:79" ht="9" customHeight="1">
      <c r="B237" s="1339"/>
      <c r="C237" s="1340"/>
      <c r="D237" s="1340"/>
      <c r="E237" s="1340"/>
      <c r="F237" s="1376"/>
      <c r="G237" s="1297"/>
      <c r="H237" s="1297"/>
      <c r="I237" s="1178"/>
      <c r="J237" s="1178"/>
      <c r="K237" s="1178"/>
      <c r="L237" s="1178"/>
      <c r="M237" s="1178"/>
      <c r="N237" s="1271"/>
      <c r="O237" s="1178"/>
      <c r="P237" s="1178"/>
      <c r="Q237" s="1178"/>
      <c r="R237" s="1178"/>
      <c r="S237" s="1178"/>
      <c r="T237" s="1178"/>
      <c r="U237" s="1178"/>
      <c r="V237" s="1178"/>
      <c r="W237" s="1178"/>
      <c r="X237" s="1178"/>
      <c r="Y237" s="1178"/>
      <c r="Z237" s="1178"/>
      <c r="AA237" s="1178"/>
      <c r="AB237" s="1178"/>
      <c r="AC237" s="1178"/>
      <c r="AD237" s="1178"/>
      <c r="AE237" s="1178"/>
      <c r="AF237" s="1178"/>
      <c r="AG237" s="1178"/>
      <c r="AH237" s="1178"/>
      <c r="AI237" s="1178"/>
      <c r="AJ237" s="1178"/>
      <c r="AK237" s="1178"/>
      <c r="AL237" s="1178"/>
      <c r="AM237" s="1178"/>
      <c r="AN237" s="1178"/>
      <c r="AO237" s="1178"/>
      <c r="AP237" s="1178"/>
      <c r="AQ237" s="1178"/>
      <c r="AR237" s="1178"/>
      <c r="AS237" s="1178"/>
      <c r="AT237" s="1178"/>
      <c r="AU237" s="1178"/>
      <c r="AV237" s="1178"/>
      <c r="AW237" s="1178"/>
      <c r="AX237" s="1178"/>
      <c r="AY237" s="1178"/>
      <c r="AZ237" s="1178"/>
      <c r="BA237" s="1178"/>
      <c r="BB237" s="1178"/>
      <c r="BC237" s="1178"/>
      <c r="BD237" s="1178"/>
      <c r="BE237" s="1178"/>
      <c r="BF237" s="1178"/>
      <c r="BG237" s="1178"/>
      <c r="BH237" s="1178"/>
      <c r="BI237" s="1178"/>
      <c r="BJ237" s="1178"/>
      <c r="BK237" s="1178"/>
      <c r="BL237" s="1178"/>
      <c r="BM237" s="1178"/>
      <c r="BN237" s="1178"/>
      <c r="BO237" s="1178"/>
      <c r="BP237" s="1178"/>
      <c r="BQ237" s="1178"/>
      <c r="BR237" s="1178"/>
      <c r="BS237" s="1178"/>
      <c r="BT237" s="1178"/>
      <c r="BU237" s="1178"/>
      <c r="BV237" s="1178"/>
      <c r="BW237" s="1178"/>
      <c r="BX237" s="1178"/>
      <c r="BY237" s="1178"/>
      <c r="BZ237" s="1178"/>
      <c r="CA237" s="1178"/>
    </row>
    <row r="238" spans="1:79" ht="6.75" customHeight="1" thickBot="1">
      <c r="F238" s="1376"/>
      <c r="I238" s="1131"/>
      <c r="J238" s="1178"/>
      <c r="K238" s="1178"/>
      <c r="L238" s="1178"/>
      <c r="M238" s="1178"/>
      <c r="N238" s="1271"/>
      <c r="O238" s="1178"/>
      <c r="P238" s="1178"/>
      <c r="Q238" s="1178"/>
      <c r="R238" s="1178"/>
      <c r="S238" s="1178"/>
      <c r="T238" s="1178"/>
      <c r="U238" s="1178"/>
      <c r="V238" s="1178"/>
      <c r="W238" s="1178"/>
      <c r="X238" s="1178"/>
      <c r="Y238" s="1178"/>
      <c r="Z238" s="1178"/>
      <c r="AA238" s="1178"/>
      <c r="AB238" s="1178"/>
      <c r="AC238" s="1178"/>
      <c r="AD238" s="1178"/>
      <c r="AE238" s="1178"/>
      <c r="AF238" s="1178"/>
      <c r="AG238" s="1178"/>
      <c r="AH238" s="1178"/>
      <c r="AI238" s="1178"/>
      <c r="AJ238" s="1178"/>
      <c r="AK238" s="1178"/>
      <c r="AL238" s="1178"/>
      <c r="AM238" s="1178"/>
      <c r="AN238" s="1178"/>
      <c r="AO238" s="1178"/>
      <c r="AP238" s="1178"/>
      <c r="AQ238" s="1178"/>
      <c r="AR238" s="1178"/>
      <c r="AS238" s="1178"/>
      <c r="AT238" s="1178"/>
      <c r="AU238" s="1178"/>
      <c r="AV238" s="1178"/>
      <c r="AW238" s="1178"/>
      <c r="AX238" s="1178"/>
      <c r="AY238" s="1178"/>
      <c r="AZ238" s="1178"/>
      <c r="BA238" s="1178"/>
      <c r="BB238" s="1178"/>
      <c r="BC238" s="1178"/>
      <c r="BD238" s="1178"/>
      <c r="BE238" s="1178"/>
      <c r="BF238" s="1178"/>
      <c r="BG238" s="1178"/>
      <c r="BH238" s="1178"/>
      <c r="BI238" s="1178"/>
      <c r="BJ238" s="1178"/>
      <c r="BK238" s="1178"/>
      <c r="BL238" s="1178"/>
      <c r="BM238" s="1178"/>
      <c r="BN238" s="1178"/>
      <c r="BO238" s="1178"/>
      <c r="BP238" s="1178"/>
      <c r="BQ238" s="1178"/>
      <c r="BR238" s="1178"/>
      <c r="BS238" s="1178"/>
      <c r="BT238" s="1178"/>
      <c r="BU238" s="1178"/>
      <c r="BV238" s="1178"/>
      <c r="BW238" s="1178"/>
      <c r="BX238" s="1178"/>
      <c r="BY238" s="1178"/>
      <c r="BZ238" s="1178"/>
      <c r="CA238" s="1178"/>
    </row>
    <row r="239" spans="1:79" s="1285" customFormat="1" ht="23.25" customHeight="1" thickBot="1">
      <c r="A239" s="1278"/>
      <c r="B239" s="1279"/>
      <c r="C239" s="1280"/>
      <c r="D239" s="1280"/>
      <c r="E239" s="1281"/>
      <c r="F239" s="1282" t="s">
        <v>804</v>
      </c>
      <c r="G239" s="1283"/>
      <c r="H239" s="1282" t="s">
        <v>805</v>
      </c>
      <c r="I239" s="1284"/>
      <c r="J239" s="1178"/>
      <c r="K239" s="1178"/>
      <c r="L239" s="1178"/>
      <c r="M239" s="1178"/>
      <c r="N239" s="1271"/>
      <c r="O239" s="1178"/>
      <c r="P239" s="1178"/>
      <c r="Q239" s="1178"/>
      <c r="R239" s="1178"/>
      <c r="S239" s="1178"/>
      <c r="T239" s="1178"/>
      <c r="U239" s="1178"/>
      <c r="V239" s="1178"/>
      <c r="W239" s="1178"/>
      <c r="X239" s="1178"/>
      <c r="Y239" s="1178"/>
      <c r="Z239" s="1178"/>
      <c r="AA239" s="1178"/>
      <c r="AB239" s="1178"/>
      <c r="AC239" s="1178"/>
      <c r="AD239" s="1178"/>
      <c r="AE239" s="1178"/>
      <c r="AF239" s="1178"/>
      <c r="AG239" s="1178"/>
      <c r="AH239" s="1178"/>
      <c r="AI239" s="1178"/>
      <c r="AJ239" s="1178"/>
      <c r="AK239" s="1178"/>
      <c r="AL239" s="1178"/>
      <c r="AM239" s="1178"/>
      <c r="AN239" s="1178"/>
      <c r="AO239" s="1178"/>
      <c r="AP239" s="1178"/>
      <c r="AQ239" s="1178"/>
      <c r="AR239" s="1178"/>
      <c r="AS239" s="1178"/>
      <c r="AT239" s="1178"/>
      <c r="AU239" s="1178"/>
      <c r="AV239" s="1178"/>
      <c r="AW239" s="1178"/>
      <c r="AX239" s="1178"/>
      <c r="AY239" s="1178"/>
      <c r="AZ239" s="1178"/>
      <c r="BA239" s="1178"/>
      <c r="BB239" s="1178"/>
      <c r="BC239" s="1178"/>
      <c r="BD239" s="1178"/>
      <c r="BE239" s="1178"/>
      <c r="BF239" s="1178"/>
      <c r="BG239" s="1178"/>
      <c r="BH239" s="1178"/>
      <c r="BI239" s="1178"/>
      <c r="BJ239" s="1178"/>
      <c r="BK239" s="1178"/>
      <c r="BL239" s="1178"/>
      <c r="BM239" s="1178"/>
      <c r="BN239" s="1178"/>
      <c r="BO239" s="1178"/>
      <c r="BP239" s="1178"/>
      <c r="BQ239" s="1178"/>
      <c r="BR239" s="1178"/>
      <c r="BS239" s="1178"/>
      <c r="BT239" s="1178"/>
      <c r="BU239" s="1178"/>
      <c r="BV239" s="1178"/>
      <c r="BW239" s="1178"/>
      <c r="BX239" s="1178"/>
      <c r="BY239" s="1178"/>
      <c r="BZ239" s="1178"/>
      <c r="CA239" s="1178"/>
    </row>
    <row r="240" spans="1:79" ht="54.6" customHeight="1" thickBot="1">
      <c r="B240" s="1286" t="s">
        <v>920</v>
      </c>
      <c r="C240" s="1287" t="s">
        <v>843</v>
      </c>
      <c r="D240" s="1287"/>
      <c r="E240" s="1288"/>
      <c r="F240" s="1289">
        <v>7</v>
      </c>
      <c r="G240" s="1290"/>
      <c r="H240" s="1291">
        <v>39</v>
      </c>
      <c r="I240" s="1292">
        <f>SUM(G245,G253,G261,G268,G276,G286,G294)</f>
        <v>26</v>
      </c>
      <c r="J240" s="1178"/>
      <c r="K240" s="1178"/>
      <c r="L240" s="1178"/>
      <c r="M240" s="1178"/>
      <c r="N240" s="1271"/>
      <c r="O240" s="1178"/>
      <c r="P240" s="1178"/>
      <c r="Q240" s="1178"/>
      <c r="R240" s="1178"/>
      <c r="S240" s="1178"/>
      <c r="T240" s="1178"/>
      <c r="U240" s="1178"/>
      <c r="V240" s="1178"/>
      <c r="W240" s="1178"/>
      <c r="X240" s="1178"/>
      <c r="Y240" s="1178"/>
      <c r="Z240" s="1178"/>
      <c r="AA240" s="1178"/>
      <c r="AB240" s="1178"/>
      <c r="AC240" s="1178"/>
      <c r="AD240" s="1178"/>
      <c r="AE240" s="1178"/>
      <c r="AF240" s="1178"/>
      <c r="AG240" s="1178"/>
      <c r="AH240" s="1178"/>
      <c r="AI240" s="1178"/>
      <c r="AJ240" s="1178"/>
      <c r="AK240" s="1178"/>
      <c r="AL240" s="1178"/>
      <c r="AM240" s="1178"/>
      <c r="AN240" s="1178"/>
      <c r="AO240" s="1178"/>
      <c r="AP240" s="1178"/>
      <c r="AQ240" s="1178"/>
      <c r="AR240" s="1178"/>
      <c r="AS240" s="1178"/>
      <c r="AT240" s="1178"/>
      <c r="AU240" s="1178"/>
      <c r="AV240" s="1178"/>
      <c r="AW240" s="1178"/>
      <c r="AX240" s="1178"/>
      <c r="AY240" s="1178"/>
      <c r="AZ240" s="1178"/>
      <c r="BA240" s="1178"/>
      <c r="BB240" s="1178"/>
      <c r="BC240" s="1178"/>
      <c r="BD240" s="1178"/>
      <c r="BE240" s="1178"/>
      <c r="BF240" s="1178"/>
      <c r="BG240" s="1178"/>
      <c r="BH240" s="1178"/>
      <c r="BI240" s="1178"/>
      <c r="BJ240" s="1178"/>
      <c r="BK240" s="1178"/>
      <c r="BL240" s="1178"/>
      <c r="BM240" s="1178"/>
      <c r="BN240" s="1178"/>
      <c r="BO240" s="1178"/>
      <c r="BP240" s="1178"/>
      <c r="BQ240" s="1178"/>
      <c r="BR240" s="1178"/>
      <c r="BS240" s="1178"/>
      <c r="BT240" s="1178"/>
      <c r="BU240" s="1178"/>
      <c r="BV240" s="1178"/>
      <c r="BW240" s="1178"/>
      <c r="BX240" s="1178"/>
      <c r="BY240" s="1178"/>
      <c r="BZ240" s="1178"/>
      <c r="CA240" s="1178"/>
    </row>
    <row r="241" spans="1:79" ht="6.75" customHeight="1">
      <c r="B241" s="1293"/>
      <c r="C241" s="1294"/>
      <c r="D241" s="1294"/>
      <c r="E241" s="1294"/>
      <c r="F241" s="1376"/>
      <c r="G241" s="1296"/>
      <c r="H241" s="1296"/>
      <c r="I241" s="1178"/>
      <c r="J241" s="1178"/>
      <c r="K241" s="1178"/>
      <c r="L241" s="1178"/>
      <c r="M241" s="1178"/>
      <c r="N241" s="1271"/>
      <c r="O241" s="1178"/>
      <c r="P241" s="1178"/>
      <c r="Q241" s="1178"/>
      <c r="R241" s="1178"/>
      <c r="S241" s="1178"/>
      <c r="T241" s="1178"/>
      <c r="U241" s="1178"/>
      <c r="V241" s="1178"/>
      <c r="W241" s="1178"/>
      <c r="X241" s="1178"/>
      <c r="Y241" s="1178"/>
      <c r="Z241" s="1178"/>
      <c r="AA241" s="1178"/>
      <c r="AB241" s="1178"/>
      <c r="AC241" s="1178"/>
      <c r="AD241" s="1178"/>
      <c r="AE241" s="1178"/>
      <c r="AF241" s="1178"/>
      <c r="AG241" s="1178"/>
      <c r="AH241" s="1178"/>
      <c r="AI241" s="1178"/>
      <c r="AJ241" s="1178"/>
      <c r="AK241" s="1178"/>
      <c r="AL241" s="1178"/>
      <c r="AM241" s="1178"/>
      <c r="AN241" s="1178"/>
      <c r="AO241" s="1178"/>
      <c r="AP241" s="1178"/>
      <c r="AQ241" s="1178"/>
      <c r="AR241" s="1178"/>
      <c r="AS241" s="1178"/>
      <c r="AT241" s="1178"/>
      <c r="AU241" s="1178"/>
      <c r="AV241" s="1178"/>
      <c r="AW241" s="1178"/>
      <c r="AX241" s="1178"/>
      <c r="AY241" s="1178"/>
      <c r="AZ241" s="1178"/>
      <c r="BA241" s="1178"/>
      <c r="BB241" s="1178"/>
      <c r="BC241" s="1178"/>
      <c r="BD241" s="1178"/>
      <c r="BE241" s="1178"/>
      <c r="BF241" s="1178"/>
      <c r="BG241" s="1178"/>
      <c r="BH241" s="1178"/>
      <c r="BI241" s="1178"/>
      <c r="BJ241" s="1178"/>
      <c r="BK241" s="1178"/>
      <c r="BL241" s="1178"/>
      <c r="BM241" s="1178"/>
      <c r="BN241" s="1178"/>
      <c r="BO241" s="1178"/>
      <c r="BP241" s="1178"/>
      <c r="BQ241" s="1178"/>
      <c r="BR241" s="1178"/>
      <c r="BS241" s="1178"/>
      <c r="BT241" s="1178"/>
      <c r="BU241" s="1178"/>
      <c r="BV241" s="1178"/>
      <c r="BW241" s="1178"/>
      <c r="BX241" s="1178"/>
      <c r="BY241" s="1178"/>
      <c r="BZ241" s="1178"/>
      <c r="CA241" s="1178"/>
    </row>
    <row r="242" spans="1:79" ht="18" customHeight="1">
      <c r="A242" s="1253">
        <v>24</v>
      </c>
      <c r="B242" s="1293" t="s">
        <v>921</v>
      </c>
      <c r="C242" s="1294"/>
      <c r="D242" s="1294"/>
      <c r="E242" s="1294"/>
      <c r="F242" s="1376"/>
      <c r="G242" s="1297"/>
      <c r="H242" s="1297"/>
      <c r="I242" s="1178"/>
      <c r="J242" s="1178"/>
      <c r="K242" s="1178"/>
      <c r="L242" s="1178"/>
      <c r="M242" s="1178"/>
      <c r="N242" s="1271"/>
      <c r="O242" s="1178"/>
      <c r="P242" s="1178"/>
      <c r="Q242" s="1178"/>
      <c r="R242" s="1178"/>
      <c r="S242" s="1178"/>
      <c r="T242" s="1178"/>
      <c r="U242" s="1178"/>
      <c r="V242" s="1178"/>
      <c r="W242" s="1178"/>
      <c r="X242" s="1178"/>
      <c r="Y242" s="1178"/>
      <c r="Z242" s="1178"/>
      <c r="AA242" s="1178"/>
      <c r="AB242" s="1178"/>
      <c r="AC242" s="1178"/>
      <c r="AD242" s="1178"/>
      <c r="AE242" s="1178"/>
      <c r="AF242" s="1178"/>
      <c r="AG242" s="1178"/>
      <c r="AH242" s="1178"/>
      <c r="AI242" s="1178"/>
      <c r="AJ242" s="1178"/>
      <c r="AK242" s="1178"/>
      <c r="AL242" s="1178"/>
      <c r="AM242" s="1178"/>
      <c r="AN242" s="1178"/>
      <c r="AO242" s="1178"/>
      <c r="AP242" s="1178"/>
      <c r="AQ242" s="1178"/>
      <c r="AR242" s="1178"/>
      <c r="AS242" s="1178"/>
      <c r="AT242" s="1178"/>
      <c r="AU242" s="1178"/>
      <c r="AV242" s="1178"/>
      <c r="AW242" s="1178"/>
      <c r="AX242" s="1178"/>
      <c r="AY242" s="1178"/>
      <c r="AZ242" s="1178"/>
      <c r="BA242" s="1178"/>
      <c r="BB242" s="1178"/>
      <c r="BC242" s="1178"/>
      <c r="BD242" s="1178"/>
      <c r="BE242" s="1178"/>
      <c r="BF242" s="1178"/>
      <c r="BG242" s="1178"/>
      <c r="BH242" s="1178"/>
      <c r="BI242" s="1178"/>
      <c r="BJ242" s="1178"/>
      <c r="BK242" s="1178"/>
      <c r="BL242" s="1178"/>
      <c r="BM242" s="1178"/>
      <c r="BN242" s="1178"/>
      <c r="BO242" s="1178"/>
      <c r="BP242" s="1178"/>
      <c r="BQ242" s="1178"/>
      <c r="BR242" s="1178"/>
      <c r="BS242" s="1178"/>
      <c r="BT242" s="1178"/>
      <c r="BU242" s="1178"/>
      <c r="BV242" s="1178"/>
      <c r="BW242" s="1178"/>
      <c r="BX242" s="1178"/>
      <c r="BY242" s="1178"/>
      <c r="BZ242" s="1178"/>
      <c r="CA242" s="1178"/>
    </row>
    <row r="243" spans="1:79" ht="35.25" customHeight="1">
      <c r="B243" s="1298" t="s">
        <v>922</v>
      </c>
      <c r="C243" s="1299"/>
      <c r="D243" s="1299"/>
      <c r="E243" s="1300"/>
      <c r="F243" s="1376"/>
      <c r="G243" s="1297"/>
      <c r="H243" s="1297"/>
      <c r="I243" s="1178"/>
      <c r="J243" s="1178"/>
      <c r="K243" s="1178"/>
      <c r="L243" s="1178"/>
      <c r="M243" s="1178"/>
      <c r="N243" s="1271"/>
      <c r="O243" s="1178"/>
      <c r="P243" s="1178"/>
      <c r="Q243" s="1178"/>
      <c r="R243" s="1178"/>
      <c r="S243" s="1178"/>
      <c r="T243" s="1178"/>
      <c r="U243" s="1178"/>
      <c r="V243" s="1178"/>
      <c r="W243" s="1178"/>
      <c r="X243" s="1178"/>
      <c r="Y243" s="1178"/>
      <c r="Z243" s="1178"/>
      <c r="AA243" s="1178"/>
      <c r="AB243" s="1178"/>
      <c r="AC243" s="1178"/>
      <c r="AD243" s="1178"/>
      <c r="AE243" s="1178"/>
      <c r="AF243" s="1178"/>
      <c r="AG243" s="1178"/>
      <c r="AH243" s="1178"/>
      <c r="AI243" s="1178"/>
      <c r="AJ243" s="1178"/>
      <c r="AK243" s="1178"/>
      <c r="AL243" s="1178"/>
      <c r="AM243" s="1178"/>
      <c r="AN243" s="1178"/>
      <c r="AO243" s="1178"/>
      <c r="AP243" s="1178"/>
      <c r="AQ243" s="1178"/>
      <c r="AR243" s="1178"/>
      <c r="AS243" s="1178"/>
      <c r="AT243" s="1178"/>
      <c r="AU243" s="1178"/>
      <c r="AV243" s="1178"/>
      <c r="AW243" s="1178"/>
      <c r="AX243" s="1178"/>
      <c r="AY243" s="1178"/>
      <c r="AZ243" s="1178"/>
      <c r="BA243" s="1178"/>
      <c r="BB243" s="1178"/>
      <c r="BC243" s="1178"/>
      <c r="BD243" s="1178"/>
      <c r="BE243" s="1178"/>
      <c r="BF243" s="1178"/>
      <c r="BG243" s="1178"/>
      <c r="BH243" s="1178"/>
      <c r="BI243" s="1178"/>
      <c r="BJ243" s="1178"/>
      <c r="BK243" s="1178"/>
      <c r="BL243" s="1178"/>
      <c r="BM243" s="1178"/>
      <c r="BN243" s="1178"/>
      <c r="BO243" s="1178"/>
      <c r="BP243" s="1178"/>
      <c r="BQ243" s="1178"/>
      <c r="BR243" s="1178"/>
      <c r="BS243" s="1178"/>
      <c r="BT243" s="1178"/>
      <c r="BU243" s="1178"/>
      <c r="BV243" s="1178"/>
      <c r="BW243" s="1178"/>
      <c r="BX243" s="1178"/>
      <c r="BY243" s="1178"/>
      <c r="BZ243" s="1178"/>
      <c r="CA243" s="1178"/>
    </row>
    <row r="244" spans="1:79" ht="16.5" customHeight="1" thickBot="1">
      <c r="B244" s="1293" t="s">
        <v>841</v>
      </c>
      <c r="C244" s="1301"/>
      <c r="F244" s="1376"/>
      <c r="G244" s="1297"/>
      <c r="H244" s="1297"/>
      <c r="I244" s="1178"/>
      <c r="J244" s="1178"/>
      <c r="K244" s="1178"/>
      <c r="L244" s="1178"/>
      <c r="M244" s="1178"/>
      <c r="N244" s="1271"/>
      <c r="O244" s="1178"/>
      <c r="P244" s="1178"/>
      <c r="Q244" s="1178"/>
      <c r="R244" s="1178"/>
      <c r="S244" s="1178"/>
      <c r="T244" s="1178"/>
      <c r="U244" s="1178"/>
      <c r="V244" s="1178"/>
      <c r="W244" s="1178"/>
      <c r="X244" s="1178"/>
      <c r="Y244" s="1178"/>
      <c r="Z244" s="1178"/>
      <c r="AA244" s="1178"/>
      <c r="AB244" s="1178"/>
      <c r="AC244" s="1178"/>
      <c r="AD244" s="1178"/>
      <c r="AE244" s="1178"/>
      <c r="AF244" s="1178"/>
      <c r="AG244" s="1178"/>
      <c r="AH244" s="1178"/>
      <c r="AI244" s="1178"/>
      <c r="AJ244" s="1178"/>
      <c r="AK244" s="1178"/>
      <c r="AL244" s="1178"/>
      <c r="AM244" s="1178"/>
      <c r="AN244" s="1178"/>
      <c r="AO244" s="1178"/>
      <c r="AP244" s="1178"/>
      <c r="AQ244" s="1178"/>
      <c r="AR244" s="1178"/>
      <c r="AS244" s="1178"/>
      <c r="AT244" s="1178"/>
      <c r="AU244" s="1178"/>
      <c r="AV244" s="1178"/>
      <c r="AW244" s="1178"/>
      <c r="AX244" s="1178"/>
      <c r="AY244" s="1178"/>
      <c r="AZ244" s="1178"/>
      <c r="BA244" s="1178"/>
      <c r="BB244" s="1178"/>
      <c r="BC244" s="1178"/>
      <c r="BD244" s="1178"/>
      <c r="BE244" s="1178"/>
      <c r="BF244" s="1178"/>
      <c r="BG244" s="1178"/>
      <c r="BH244" s="1178"/>
      <c r="BI244" s="1178"/>
      <c r="BJ244" s="1178"/>
      <c r="BK244" s="1178"/>
      <c r="BL244" s="1178"/>
      <c r="BM244" s="1178"/>
      <c r="BN244" s="1178"/>
      <c r="BO244" s="1178"/>
      <c r="BP244" s="1178"/>
      <c r="BQ244" s="1178"/>
      <c r="BR244" s="1178"/>
      <c r="BS244" s="1178"/>
      <c r="BT244" s="1178"/>
      <c r="BU244" s="1178"/>
      <c r="BV244" s="1178"/>
      <c r="BW244" s="1178"/>
      <c r="BX244" s="1178"/>
      <c r="BY244" s="1178"/>
      <c r="BZ244" s="1178"/>
      <c r="CA244" s="1178"/>
    </row>
    <row r="245" spans="1:79" ht="33.75" customHeight="1" thickBot="1">
      <c r="B245" s="1302" t="s">
        <v>811</v>
      </c>
      <c r="C245" s="1303" t="s">
        <v>812</v>
      </c>
      <c r="D245" s="1303" t="s">
        <v>813</v>
      </c>
      <c r="E245" s="1304" t="s">
        <v>814</v>
      </c>
      <c r="F245" s="1348" t="s">
        <v>815</v>
      </c>
      <c r="G245" s="1341">
        <v>3</v>
      </c>
      <c r="H245" s="1297"/>
      <c r="I245" s="1178"/>
      <c r="J245" s="1178"/>
      <c r="K245" s="1178"/>
      <c r="L245" s="1178"/>
      <c r="M245" s="1178"/>
      <c r="N245" s="1271"/>
      <c r="O245" s="1178"/>
      <c r="P245" s="1178"/>
      <c r="Q245" s="1178"/>
      <c r="R245" s="1178"/>
      <c r="S245" s="1178"/>
      <c r="T245" s="1178"/>
      <c r="U245" s="1178"/>
      <c r="V245" s="1178"/>
      <c r="W245" s="1178"/>
      <c r="X245" s="1178"/>
      <c r="Y245" s="1178"/>
      <c r="Z245" s="1178"/>
      <c r="AA245" s="1178"/>
      <c r="AB245" s="1178"/>
      <c r="AC245" s="1178"/>
      <c r="AD245" s="1178"/>
      <c r="AE245" s="1178"/>
      <c r="AF245" s="1178"/>
      <c r="AG245" s="1178"/>
      <c r="AH245" s="1178"/>
      <c r="AI245" s="1178"/>
      <c r="AJ245" s="1178"/>
      <c r="AK245" s="1178"/>
      <c r="AL245" s="1178"/>
      <c r="AM245" s="1178"/>
      <c r="AN245" s="1178"/>
      <c r="AO245" s="1178"/>
      <c r="AP245" s="1178"/>
      <c r="AQ245" s="1178"/>
      <c r="AR245" s="1178"/>
      <c r="AS245" s="1178"/>
      <c r="AT245" s="1178"/>
      <c r="AU245" s="1178"/>
      <c r="AV245" s="1178"/>
      <c r="AW245" s="1178"/>
      <c r="AX245" s="1178"/>
      <c r="AY245" s="1178"/>
      <c r="AZ245" s="1178"/>
      <c r="BA245" s="1178"/>
      <c r="BB245" s="1178"/>
      <c r="BC245" s="1178"/>
      <c r="BD245" s="1178"/>
      <c r="BE245" s="1178"/>
      <c r="BF245" s="1178"/>
      <c r="BG245" s="1178"/>
      <c r="BH245" s="1178"/>
      <c r="BI245" s="1178"/>
      <c r="BJ245" s="1178"/>
      <c r="BK245" s="1178"/>
      <c r="BL245" s="1178"/>
      <c r="BM245" s="1178"/>
      <c r="BN245" s="1178"/>
      <c r="BO245" s="1178"/>
      <c r="BP245" s="1178"/>
      <c r="BQ245" s="1178"/>
      <c r="BR245" s="1178"/>
      <c r="BS245" s="1178"/>
      <c r="BT245" s="1178"/>
      <c r="BU245" s="1178"/>
      <c r="BV245" s="1178"/>
      <c r="BW245" s="1178"/>
      <c r="BX245" s="1178"/>
      <c r="BY245" s="1178"/>
      <c r="BZ245" s="1178"/>
      <c r="CA245" s="1178"/>
    </row>
    <row r="246" spans="1:79" ht="45.6" customHeight="1">
      <c r="B246" s="1313" t="s">
        <v>923</v>
      </c>
      <c r="C246" s="1314">
        <v>1</v>
      </c>
      <c r="D246" s="1315">
        <v>3</v>
      </c>
      <c r="E246" s="1316">
        <v>3</v>
      </c>
      <c r="F246" s="1349"/>
      <c r="G246" s="1342"/>
      <c r="H246" s="1342"/>
      <c r="I246" s="1343"/>
      <c r="J246" s="1178"/>
      <c r="K246" s="1178"/>
      <c r="L246" s="1178"/>
      <c r="M246" s="1178"/>
      <c r="N246" s="1271"/>
      <c r="O246" s="1178"/>
      <c r="P246" s="1178"/>
      <c r="Q246" s="1178"/>
      <c r="R246" s="1178"/>
      <c r="S246" s="1178"/>
      <c r="T246" s="1178"/>
      <c r="U246" s="1178"/>
      <c r="V246" s="1178"/>
      <c r="W246" s="1178"/>
      <c r="X246" s="1178"/>
      <c r="Y246" s="1178"/>
      <c r="Z246" s="1178"/>
      <c r="AA246" s="1178"/>
      <c r="AB246" s="1178"/>
      <c r="AC246" s="1178"/>
      <c r="AD246" s="1178"/>
      <c r="AE246" s="1178"/>
      <c r="AF246" s="1178"/>
      <c r="AG246" s="1178"/>
      <c r="AH246" s="1178"/>
      <c r="AI246" s="1178"/>
      <c r="AJ246" s="1178"/>
      <c r="AK246" s="1178"/>
      <c r="AL246" s="1178"/>
      <c r="AM246" s="1178"/>
      <c r="AN246" s="1178"/>
      <c r="AO246" s="1178"/>
      <c r="AP246" s="1178"/>
      <c r="AQ246" s="1178"/>
      <c r="AR246" s="1178"/>
      <c r="AS246" s="1178"/>
      <c r="AT246" s="1178"/>
      <c r="AU246" s="1178"/>
      <c r="AV246" s="1178"/>
      <c r="AW246" s="1178"/>
      <c r="AX246" s="1178"/>
      <c r="AY246" s="1178"/>
      <c r="AZ246" s="1178"/>
      <c r="BA246" s="1178"/>
      <c r="BB246" s="1178"/>
      <c r="BC246" s="1178"/>
      <c r="BD246" s="1178"/>
      <c r="BE246" s="1178"/>
      <c r="BF246" s="1178"/>
      <c r="BG246" s="1178"/>
      <c r="BH246" s="1178"/>
      <c r="BI246" s="1178"/>
      <c r="BJ246" s="1178"/>
      <c r="BK246" s="1178"/>
      <c r="BL246" s="1178"/>
      <c r="BM246" s="1178"/>
      <c r="BN246" s="1178"/>
      <c r="BO246" s="1178"/>
      <c r="BP246" s="1178"/>
      <c r="BQ246" s="1178"/>
      <c r="BR246" s="1178"/>
      <c r="BS246" s="1178"/>
      <c r="BT246" s="1178"/>
      <c r="BU246" s="1178"/>
      <c r="BV246" s="1178"/>
      <c r="BW246" s="1178"/>
      <c r="BX246" s="1178"/>
      <c r="BY246" s="1178"/>
      <c r="BZ246" s="1178"/>
      <c r="CA246" s="1178"/>
    </row>
    <row r="247" spans="1:79" ht="59.45" customHeight="1">
      <c r="B247" s="1323" t="s">
        <v>924</v>
      </c>
      <c r="C247" s="1324">
        <v>2</v>
      </c>
      <c r="D247" s="1325">
        <v>3</v>
      </c>
      <c r="E247" s="1326">
        <v>6</v>
      </c>
      <c r="F247" s="1349"/>
      <c r="G247" s="1344"/>
      <c r="H247" s="1344"/>
      <c r="I247" s="1345"/>
      <c r="J247" s="1178"/>
      <c r="K247" s="1178"/>
      <c r="L247" s="1178"/>
      <c r="M247" s="1178"/>
      <c r="N247" s="1271"/>
      <c r="O247" s="1178"/>
      <c r="P247" s="1178"/>
      <c r="Q247" s="1178"/>
      <c r="R247" s="1178"/>
      <c r="S247" s="1178"/>
      <c r="T247" s="1178"/>
      <c r="U247" s="1178"/>
      <c r="V247" s="1178"/>
      <c r="W247" s="1178"/>
      <c r="X247" s="1178"/>
      <c r="Y247" s="1178"/>
      <c r="Z247" s="1178"/>
      <c r="AA247" s="1178"/>
      <c r="AB247" s="1178"/>
      <c r="AC247" s="1178"/>
      <c r="AD247" s="1178"/>
      <c r="AE247" s="1178"/>
      <c r="AF247" s="1178"/>
      <c r="AG247" s="1178"/>
      <c r="AH247" s="1178"/>
      <c r="AI247" s="1178"/>
      <c r="AJ247" s="1178"/>
      <c r="AK247" s="1178"/>
      <c r="AL247" s="1178"/>
      <c r="AM247" s="1178"/>
      <c r="AN247" s="1178"/>
      <c r="AO247" s="1178"/>
      <c r="AP247" s="1178"/>
      <c r="AQ247" s="1178"/>
      <c r="AR247" s="1178"/>
      <c r="AS247" s="1178"/>
      <c r="AT247" s="1178"/>
      <c r="AU247" s="1178"/>
      <c r="AV247" s="1178"/>
      <c r="AW247" s="1178"/>
      <c r="AX247" s="1178"/>
      <c r="AY247" s="1178"/>
      <c r="AZ247" s="1178"/>
      <c r="BA247" s="1178"/>
      <c r="BB247" s="1178"/>
      <c r="BC247" s="1178"/>
      <c r="BD247" s="1178"/>
      <c r="BE247" s="1178"/>
      <c r="BF247" s="1178"/>
      <c r="BG247" s="1178"/>
      <c r="BH247" s="1178"/>
      <c r="BI247" s="1178"/>
      <c r="BJ247" s="1178"/>
      <c r="BK247" s="1178"/>
      <c r="BL247" s="1178"/>
      <c r="BM247" s="1178"/>
      <c r="BN247" s="1178"/>
      <c r="BO247" s="1178"/>
      <c r="BP247" s="1178"/>
      <c r="BQ247" s="1178"/>
      <c r="BR247" s="1178"/>
      <c r="BS247" s="1178"/>
      <c r="BT247" s="1178"/>
      <c r="BU247" s="1178"/>
      <c r="BV247" s="1178"/>
      <c r="BW247" s="1178"/>
      <c r="BX247" s="1178"/>
      <c r="BY247" s="1178"/>
      <c r="BZ247" s="1178"/>
      <c r="CA247" s="1178"/>
    </row>
    <row r="248" spans="1:79" ht="56.1" customHeight="1" thickBot="1">
      <c r="B248" s="1329" t="s">
        <v>925</v>
      </c>
      <c r="C248" s="1330">
        <v>3</v>
      </c>
      <c r="D248" s="1331">
        <v>3</v>
      </c>
      <c r="E248" s="1332">
        <v>9</v>
      </c>
      <c r="F248" s="1350"/>
      <c r="G248" s="1346"/>
      <c r="H248" s="1346"/>
      <c r="I248" s="1347"/>
      <c r="J248" s="1178"/>
      <c r="K248" s="1178"/>
      <c r="L248" s="1178"/>
      <c r="M248" s="1178"/>
      <c r="N248" s="1271"/>
      <c r="O248" s="1178"/>
      <c r="P248" s="1178"/>
      <c r="Q248" s="1178"/>
      <c r="R248" s="1178"/>
      <c r="S248" s="1178"/>
      <c r="T248" s="1178"/>
      <c r="U248" s="1178"/>
      <c r="V248" s="1178"/>
      <c r="W248" s="1178"/>
      <c r="X248" s="1178"/>
      <c r="Y248" s="1178"/>
      <c r="Z248" s="1178"/>
      <c r="AA248" s="1178"/>
      <c r="AB248" s="1178"/>
      <c r="AC248" s="1178"/>
      <c r="AD248" s="1178"/>
      <c r="AE248" s="1178"/>
      <c r="AF248" s="1178"/>
      <c r="AG248" s="1178"/>
      <c r="AH248" s="1178"/>
      <c r="AI248" s="1178"/>
      <c r="AJ248" s="1178"/>
      <c r="AK248" s="1178"/>
      <c r="AL248" s="1178"/>
      <c r="AM248" s="1178"/>
      <c r="AN248" s="1178"/>
      <c r="AO248" s="1178"/>
      <c r="AP248" s="1178"/>
      <c r="AQ248" s="1178"/>
      <c r="AR248" s="1178"/>
      <c r="AS248" s="1178"/>
      <c r="AT248" s="1178"/>
      <c r="AU248" s="1178"/>
      <c r="AV248" s="1178"/>
      <c r="AW248" s="1178"/>
      <c r="AX248" s="1178"/>
      <c r="AY248" s="1178"/>
      <c r="AZ248" s="1178"/>
      <c r="BA248" s="1178"/>
      <c r="BB248" s="1178"/>
      <c r="BC248" s="1178"/>
      <c r="BD248" s="1178"/>
      <c r="BE248" s="1178"/>
      <c r="BF248" s="1178"/>
      <c r="BG248" s="1178"/>
      <c r="BH248" s="1178"/>
      <c r="BI248" s="1178"/>
      <c r="BJ248" s="1178"/>
      <c r="BK248" s="1178"/>
      <c r="BL248" s="1178"/>
      <c r="BM248" s="1178"/>
      <c r="BN248" s="1178"/>
      <c r="BO248" s="1178"/>
      <c r="BP248" s="1178"/>
      <c r="BQ248" s="1178"/>
      <c r="BR248" s="1178"/>
      <c r="BS248" s="1178"/>
      <c r="BT248" s="1178"/>
      <c r="BU248" s="1178"/>
      <c r="BV248" s="1178"/>
      <c r="BW248" s="1178"/>
      <c r="BX248" s="1178"/>
      <c r="BY248" s="1178"/>
      <c r="BZ248" s="1178"/>
      <c r="CA248" s="1178"/>
    </row>
    <row r="249" spans="1:79" ht="9" customHeight="1">
      <c r="B249" s="1339"/>
      <c r="C249" s="1340"/>
      <c r="D249" s="1340"/>
      <c r="E249" s="1340"/>
      <c r="F249" s="1359"/>
      <c r="G249" s="1297"/>
      <c r="H249" s="1297"/>
      <c r="I249" s="1178"/>
      <c r="J249" s="1178"/>
      <c r="K249" s="1178"/>
      <c r="L249" s="1178"/>
      <c r="M249" s="1178"/>
      <c r="N249" s="1271"/>
      <c r="O249" s="1178"/>
      <c r="P249" s="1178"/>
      <c r="Q249" s="1178"/>
      <c r="R249" s="1178"/>
      <c r="S249" s="1178"/>
      <c r="T249" s="1178"/>
      <c r="U249" s="1178"/>
      <c r="V249" s="1178"/>
      <c r="W249" s="1178"/>
      <c r="X249" s="1178"/>
      <c r="Y249" s="1178"/>
      <c r="Z249" s="1178"/>
      <c r="AA249" s="1178"/>
      <c r="AB249" s="1178"/>
      <c r="AC249" s="1178"/>
      <c r="AD249" s="1178"/>
      <c r="AE249" s="1178"/>
      <c r="AF249" s="1178"/>
      <c r="AG249" s="1178"/>
      <c r="AH249" s="1178"/>
      <c r="AI249" s="1178"/>
      <c r="AJ249" s="1178"/>
      <c r="AK249" s="1178"/>
      <c r="AL249" s="1178"/>
      <c r="AM249" s="1178"/>
      <c r="AN249" s="1178"/>
      <c r="AO249" s="1178"/>
      <c r="AP249" s="1178"/>
      <c r="AQ249" s="1178"/>
      <c r="AR249" s="1178"/>
      <c r="AS249" s="1178"/>
      <c r="AT249" s="1178"/>
      <c r="AU249" s="1178"/>
      <c r="AV249" s="1178"/>
      <c r="AW249" s="1178"/>
      <c r="AX249" s="1178"/>
      <c r="AY249" s="1178"/>
      <c r="AZ249" s="1178"/>
      <c r="BA249" s="1178"/>
      <c r="BB249" s="1178"/>
      <c r="BC249" s="1178"/>
      <c r="BD249" s="1178"/>
      <c r="BE249" s="1178"/>
      <c r="BF249" s="1178"/>
      <c r="BG249" s="1178"/>
      <c r="BH249" s="1178"/>
      <c r="BI249" s="1178"/>
      <c r="BJ249" s="1178"/>
      <c r="BK249" s="1178"/>
      <c r="BL249" s="1178"/>
      <c r="BM249" s="1178"/>
      <c r="BN249" s="1178"/>
      <c r="BO249" s="1178"/>
      <c r="BP249" s="1178"/>
      <c r="BQ249" s="1178"/>
      <c r="BR249" s="1178"/>
      <c r="BS249" s="1178"/>
      <c r="BT249" s="1178"/>
      <c r="BU249" s="1178"/>
      <c r="BV249" s="1178"/>
      <c r="BW249" s="1178"/>
      <c r="BX249" s="1178"/>
      <c r="BY249" s="1178"/>
      <c r="BZ249" s="1178"/>
      <c r="CA249" s="1178"/>
    </row>
    <row r="250" spans="1:79" ht="18" customHeight="1">
      <c r="A250" s="1253">
        <v>25</v>
      </c>
      <c r="B250" s="1293" t="s">
        <v>926</v>
      </c>
      <c r="C250" s="1294"/>
      <c r="D250" s="1294"/>
      <c r="E250" s="1294"/>
      <c r="F250" s="1376"/>
      <c r="G250" s="1297"/>
      <c r="H250" s="1297"/>
      <c r="I250" s="1178"/>
      <c r="J250" s="1178"/>
      <c r="K250" s="1178"/>
      <c r="L250" s="1178"/>
      <c r="M250" s="1178"/>
      <c r="N250" s="1271"/>
      <c r="O250" s="1178"/>
      <c r="P250" s="1178"/>
      <c r="Q250" s="1178"/>
      <c r="R250" s="1178"/>
      <c r="S250" s="1178"/>
      <c r="T250" s="1178"/>
      <c r="U250" s="1178"/>
      <c r="V250" s="1178"/>
      <c r="W250" s="1178"/>
      <c r="X250" s="1178"/>
      <c r="Y250" s="1178"/>
      <c r="Z250" s="1178"/>
      <c r="AA250" s="1178"/>
      <c r="AB250" s="1178"/>
      <c r="AC250" s="1178"/>
      <c r="AD250" s="1178"/>
      <c r="AE250" s="1178"/>
      <c r="AF250" s="1178"/>
      <c r="AG250" s="1178"/>
      <c r="AH250" s="1178"/>
      <c r="AI250" s="1178"/>
      <c r="AJ250" s="1178"/>
      <c r="AK250" s="1178"/>
      <c r="AL250" s="1178"/>
      <c r="AM250" s="1178"/>
      <c r="AN250" s="1178"/>
      <c r="AO250" s="1178"/>
      <c r="AP250" s="1178"/>
      <c r="AQ250" s="1178"/>
      <c r="AR250" s="1178"/>
      <c r="AS250" s="1178"/>
      <c r="AT250" s="1178"/>
      <c r="AU250" s="1178"/>
      <c r="AV250" s="1178"/>
      <c r="AW250" s="1178"/>
      <c r="AX250" s="1178"/>
      <c r="AY250" s="1178"/>
      <c r="AZ250" s="1178"/>
      <c r="BA250" s="1178"/>
      <c r="BB250" s="1178"/>
      <c r="BC250" s="1178"/>
      <c r="BD250" s="1178"/>
      <c r="BE250" s="1178"/>
      <c r="BF250" s="1178"/>
      <c r="BG250" s="1178"/>
      <c r="BH250" s="1178"/>
      <c r="BI250" s="1178"/>
      <c r="BJ250" s="1178"/>
      <c r="BK250" s="1178"/>
      <c r="BL250" s="1178"/>
      <c r="BM250" s="1178"/>
      <c r="BN250" s="1178"/>
      <c r="BO250" s="1178"/>
      <c r="BP250" s="1178"/>
      <c r="BQ250" s="1178"/>
      <c r="BR250" s="1178"/>
      <c r="BS250" s="1178"/>
      <c r="BT250" s="1178"/>
      <c r="BU250" s="1178"/>
      <c r="BV250" s="1178"/>
      <c r="BW250" s="1178"/>
      <c r="BX250" s="1178"/>
      <c r="BY250" s="1178"/>
      <c r="BZ250" s="1178"/>
      <c r="CA250" s="1178"/>
    </row>
    <row r="251" spans="1:79" ht="35.25" customHeight="1">
      <c r="B251" s="1298" t="s">
        <v>927</v>
      </c>
      <c r="C251" s="1299"/>
      <c r="D251" s="1299"/>
      <c r="E251" s="1300"/>
      <c r="F251" s="1376"/>
      <c r="G251" s="1297"/>
      <c r="H251" s="1297"/>
      <c r="I251" s="1178"/>
      <c r="J251" s="1178"/>
      <c r="K251" s="1178"/>
      <c r="L251" s="1178"/>
      <c r="M251" s="1178"/>
      <c r="N251" s="1271"/>
      <c r="O251" s="1178"/>
      <c r="P251" s="1178"/>
      <c r="Q251" s="1178"/>
      <c r="R251" s="1178"/>
      <c r="S251" s="1178"/>
      <c r="T251" s="1178"/>
      <c r="U251" s="1178"/>
      <c r="V251" s="1178"/>
      <c r="W251" s="1178"/>
      <c r="X251" s="1178"/>
      <c r="Y251" s="1178"/>
      <c r="Z251" s="1178"/>
      <c r="AA251" s="1178"/>
      <c r="AB251" s="1178"/>
      <c r="AC251" s="1178"/>
      <c r="AD251" s="1178"/>
      <c r="AE251" s="1178"/>
      <c r="AF251" s="1178"/>
      <c r="AG251" s="1178"/>
      <c r="AH251" s="1178"/>
      <c r="AI251" s="1178"/>
      <c r="AJ251" s="1178"/>
      <c r="AK251" s="1178"/>
      <c r="AL251" s="1178"/>
      <c r="AM251" s="1178"/>
      <c r="AN251" s="1178"/>
      <c r="AO251" s="1178"/>
      <c r="AP251" s="1178"/>
      <c r="AQ251" s="1178"/>
      <c r="AR251" s="1178"/>
      <c r="AS251" s="1178"/>
      <c r="AT251" s="1178"/>
      <c r="AU251" s="1178"/>
      <c r="AV251" s="1178"/>
      <c r="AW251" s="1178"/>
      <c r="AX251" s="1178"/>
      <c r="AY251" s="1178"/>
      <c r="AZ251" s="1178"/>
      <c r="BA251" s="1178"/>
      <c r="BB251" s="1178"/>
      <c r="BC251" s="1178"/>
      <c r="BD251" s="1178"/>
      <c r="BE251" s="1178"/>
      <c r="BF251" s="1178"/>
      <c r="BG251" s="1178"/>
      <c r="BH251" s="1178"/>
      <c r="BI251" s="1178"/>
      <c r="BJ251" s="1178"/>
      <c r="BK251" s="1178"/>
      <c r="BL251" s="1178"/>
      <c r="BM251" s="1178"/>
      <c r="BN251" s="1178"/>
      <c r="BO251" s="1178"/>
      <c r="BP251" s="1178"/>
      <c r="BQ251" s="1178"/>
      <c r="BR251" s="1178"/>
      <c r="BS251" s="1178"/>
      <c r="BT251" s="1178"/>
      <c r="BU251" s="1178"/>
      <c r="BV251" s="1178"/>
      <c r="BW251" s="1178"/>
      <c r="BX251" s="1178"/>
      <c r="BY251" s="1178"/>
      <c r="BZ251" s="1178"/>
      <c r="CA251" s="1178"/>
    </row>
    <row r="252" spans="1:79" ht="16.5" customHeight="1" thickBot="1">
      <c r="B252" s="1293" t="s">
        <v>841</v>
      </c>
      <c r="C252" s="1301"/>
      <c r="F252" s="1376"/>
      <c r="G252" s="1297"/>
      <c r="H252" s="1297"/>
      <c r="I252" s="1178"/>
      <c r="J252" s="1178"/>
      <c r="K252" s="1178"/>
      <c r="L252" s="1178"/>
      <c r="M252" s="1178"/>
      <c r="N252" s="1271"/>
      <c r="O252" s="1178"/>
      <c r="P252" s="1178"/>
      <c r="Q252" s="1178"/>
      <c r="R252" s="1178"/>
      <c r="S252" s="1178"/>
      <c r="T252" s="1178"/>
      <c r="U252" s="1178"/>
      <c r="V252" s="1178"/>
      <c r="W252" s="1178"/>
      <c r="X252" s="1178"/>
      <c r="Y252" s="1178"/>
      <c r="Z252" s="1178"/>
      <c r="AA252" s="1178"/>
      <c r="AB252" s="1178"/>
      <c r="AC252" s="1178"/>
      <c r="AD252" s="1178"/>
      <c r="AE252" s="1178"/>
      <c r="AF252" s="1178"/>
      <c r="AG252" s="1178"/>
      <c r="AH252" s="1178"/>
      <c r="AI252" s="1178"/>
      <c r="AJ252" s="1178"/>
      <c r="AK252" s="1178"/>
      <c r="AL252" s="1178"/>
      <c r="AM252" s="1178"/>
      <c r="AN252" s="1178"/>
      <c r="AO252" s="1178"/>
      <c r="AP252" s="1178"/>
      <c r="AQ252" s="1178"/>
      <c r="AR252" s="1178"/>
      <c r="AS252" s="1178"/>
      <c r="AT252" s="1178"/>
      <c r="AU252" s="1178"/>
      <c r="AV252" s="1178"/>
      <c r="AW252" s="1178"/>
      <c r="AX252" s="1178"/>
      <c r="AY252" s="1178"/>
      <c r="AZ252" s="1178"/>
      <c r="BA252" s="1178"/>
      <c r="BB252" s="1178"/>
      <c r="BC252" s="1178"/>
      <c r="BD252" s="1178"/>
      <c r="BE252" s="1178"/>
      <c r="BF252" s="1178"/>
      <c r="BG252" s="1178"/>
      <c r="BH252" s="1178"/>
      <c r="BI252" s="1178"/>
      <c r="BJ252" s="1178"/>
      <c r="BK252" s="1178"/>
      <c r="BL252" s="1178"/>
      <c r="BM252" s="1178"/>
      <c r="BN252" s="1178"/>
      <c r="BO252" s="1178"/>
      <c r="BP252" s="1178"/>
      <c r="BQ252" s="1178"/>
      <c r="BR252" s="1178"/>
      <c r="BS252" s="1178"/>
      <c r="BT252" s="1178"/>
      <c r="BU252" s="1178"/>
      <c r="BV252" s="1178"/>
      <c r="BW252" s="1178"/>
      <c r="BX252" s="1178"/>
      <c r="BY252" s="1178"/>
      <c r="BZ252" s="1178"/>
      <c r="CA252" s="1178"/>
    </row>
    <row r="253" spans="1:79" ht="33.75" customHeight="1" thickBot="1">
      <c r="B253" s="1302" t="s">
        <v>811</v>
      </c>
      <c r="C253" s="1303" t="s">
        <v>812</v>
      </c>
      <c r="D253" s="1303" t="s">
        <v>813</v>
      </c>
      <c r="E253" s="1304" t="s">
        <v>814</v>
      </c>
      <c r="F253" s="1348" t="s">
        <v>815</v>
      </c>
      <c r="G253" s="1341">
        <v>2</v>
      </c>
      <c r="H253" s="1297"/>
      <c r="I253" s="1178"/>
      <c r="J253" s="1178"/>
      <c r="K253" s="1178"/>
      <c r="L253" s="1178"/>
      <c r="M253" s="1178"/>
      <c r="N253" s="1271"/>
      <c r="O253" s="1178"/>
      <c r="P253" s="1178"/>
      <c r="Q253" s="1178"/>
      <c r="R253" s="1178"/>
      <c r="S253" s="1178"/>
      <c r="T253" s="1178"/>
      <c r="U253" s="1178"/>
      <c r="V253" s="1178"/>
      <c r="W253" s="1178"/>
      <c r="X253" s="1178"/>
      <c r="Y253" s="1178"/>
      <c r="Z253" s="1178"/>
      <c r="AA253" s="1178"/>
      <c r="AB253" s="1178"/>
      <c r="AC253" s="1178"/>
      <c r="AD253" s="1178"/>
      <c r="AE253" s="1178"/>
      <c r="AF253" s="1178"/>
      <c r="AG253" s="1178"/>
      <c r="AH253" s="1178"/>
      <c r="AI253" s="1178"/>
      <c r="AJ253" s="1178"/>
      <c r="AK253" s="1178"/>
      <c r="AL253" s="1178"/>
      <c r="AM253" s="1178"/>
      <c r="AN253" s="1178"/>
      <c r="AO253" s="1178"/>
      <c r="AP253" s="1178"/>
      <c r="AQ253" s="1178"/>
      <c r="AR253" s="1178"/>
      <c r="AS253" s="1178"/>
      <c r="AT253" s="1178"/>
      <c r="AU253" s="1178"/>
      <c r="AV253" s="1178"/>
      <c r="AW253" s="1178"/>
      <c r="AX253" s="1178"/>
      <c r="AY253" s="1178"/>
      <c r="AZ253" s="1178"/>
      <c r="BA253" s="1178"/>
      <c r="BB253" s="1178"/>
      <c r="BC253" s="1178"/>
      <c r="BD253" s="1178"/>
      <c r="BE253" s="1178"/>
      <c r="BF253" s="1178"/>
      <c r="BG253" s="1178"/>
      <c r="BH253" s="1178"/>
      <c r="BI253" s="1178"/>
      <c r="BJ253" s="1178"/>
      <c r="BK253" s="1178"/>
      <c r="BL253" s="1178"/>
      <c r="BM253" s="1178"/>
      <c r="BN253" s="1178"/>
      <c r="BO253" s="1178"/>
      <c r="BP253" s="1178"/>
      <c r="BQ253" s="1178"/>
      <c r="BR253" s="1178"/>
      <c r="BS253" s="1178"/>
      <c r="BT253" s="1178"/>
      <c r="BU253" s="1178"/>
      <c r="BV253" s="1178"/>
      <c r="BW253" s="1178"/>
      <c r="BX253" s="1178"/>
      <c r="BY253" s="1178"/>
      <c r="BZ253" s="1178"/>
      <c r="CA253" s="1178"/>
    </row>
    <row r="254" spans="1:79" ht="41.45" customHeight="1">
      <c r="B254" s="1313" t="s">
        <v>928</v>
      </c>
      <c r="C254" s="1314">
        <v>0</v>
      </c>
      <c r="D254" s="1315">
        <v>2</v>
      </c>
      <c r="E254" s="1316">
        <v>0</v>
      </c>
      <c r="F254" s="1349"/>
      <c r="G254" s="1342"/>
      <c r="H254" s="1342"/>
      <c r="I254" s="1343"/>
      <c r="J254" s="1178"/>
      <c r="K254" s="1178"/>
      <c r="L254" s="1178"/>
      <c r="M254" s="1178"/>
      <c r="N254" s="1271"/>
      <c r="O254" s="1178"/>
      <c r="P254" s="1178"/>
      <c r="Q254" s="1178"/>
      <c r="R254" s="1178"/>
      <c r="S254" s="1178"/>
      <c r="T254" s="1178"/>
      <c r="U254" s="1178"/>
      <c r="V254" s="1178"/>
      <c r="W254" s="1178"/>
      <c r="X254" s="1178"/>
      <c r="Y254" s="1178"/>
      <c r="Z254" s="1178"/>
      <c r="AA254" s="1178"/>
      <c r="AB254" s="1178"/>
      <c r="AC254" s="1178"/>
      <c r="AD254" s="1178"/>
      <c r="AE254" s="1178"/>
      <c r="AF254" s="1178"/>
      <c r="AG254" s="1178"/>
      <c r="AH254" s="1178"/>
      <c r="AI254" s="1178"/>
      <c r="AJ254" s="1178"/>
      <c r="AK254" s="1178"/>
      <c r="AL254" s="1178"/>
      <c r="AM254" s="1178"/>
      <c r="AN254" s="1178"/>
      <c r="AO254" s="1178"/>
      <c r="AP254" s="1178"/>
      <c r="AQ254" s="1178"/>
      <c r="AR254" s="1178"/>
      <c r="AS254" s="1178"/>
      <c r="AT254" s="1178"/>
      <c r="AU254" s="1178"/>
      <c r="AV254" s="1178"/>
      <c r="AW254" s="1178"/>
      <c r="AX254" s="1178"/>
      <c r="AY254" s="1178"/>
      <c r="AZ254" s="1178"/>
      <c r="BA254" s="1178"/>
      <c r="BB254" s="1178"/>
      <c r="BC254" s="1178"/>
      <c r="BD254" s="1178"/>
      <c r="BE254" s="1178"/>
      <c r="BF254" s="1178"/>
      <c r="BG254" s="1178"/>
      <c r="BH254" s="1178"/>
      <c r="BI254" s="1178"/>
      <c r="BJ254" s="1178"/>
      <c r="BK254" s="1178"/>
      <c r="BL254" s="1178"/>
      <c r="BM254" s="1178"/>
      <c r="BN254" s="1178"/>
      <c r="BO254" s="1178"/>
      <c r="BP254" s="1178"/>
      <c r="BQ254" s="1178"/>
      <c r="BR254" s="1178"/>
      <c r="BS254" s="1178"/>
      <c r="BT254" s="1178"/>
      <c r="BU254" s="1178"/>
      <c r="BV254" s="1178"/>
      <c r="BW254" s="1178"/>
      <c r="BX254" s="1178"/>
      <c r="BY254" s="1178"/>
      <c r="BZ254" s="1178"/>
      <c r="CA254" s="1178"/>
    </row>
    <row r="255" spans="1:79" ht="48.6" customHeight="1">
      <c r="B255" s="1323" t="s">
        <v>929</v>
      </c>
      <c r="C255" s="1324">
        <v>1</v>
      </c>
      <c r="D255" s="1325">
        <v>2</v>
      </c>
      <c r="E255" s="1326">
        <v>2</v>
      </c>
      <c r="F255" s="1349"/>
      <c r="G255" s="1344"/>
      <c r="H255" s="1344"/>
      <c r="I255" s="1345"/>
      <c r="J255" s="1178"/>
      <c r="K255" s="1178"/>
      <c r="L255" s="1178"/>
      <c r="M255" s="1178"/>
      <c r="N255" s="1271"/>
      <c r="O255" s="1178"/>
      <c r="P255" s="1178"/>
      <c r="Q255" s="1178"/>
      <c r="R255" s="1178"/>
      <c r="S255" s="1178"/>
      <c r="T255" s="1178"/>
      <c r="U255" s="1178"/>
      <c r="V255" s="1178"/>
      <c r="W255" s="1178"/>
      <c r="X255" s="1178"/>
      <c r="Y255" s="1178"/>
      <c r="Z255" s="1178"/>
      <c r="AA255" s="1178"/>
      <c r="AB255" s="1178"/>
      <c r="AC255" s="1178"/>
      <c r="AD255" s="1178"/>
      <c r="AE255" s="1178"/>
      <c r="AF255" s="1178"/>
      <c r="AG255" s="1178"/>
      <c r="AH255" s="1178"/>
      <c r="AI255" s="1178"/>
      <c r="AJ255" s="1178"/>
      <c r="AK255" s="1178"/>
      <c r="AL255" s="1178"/>
      <c r="AM255" s="1178"/>
      <c r="AN255" s="1178"/>
      <c r="AO255" s="1178"/>
      <c r="AP255" s="1178"/>
      <c r="AQ255" s="1178"/>
      <c r="AR255" s="1178"/>
      <c r="AS255" s="1178"/>
      <c r="AT255" s="1178"/>
      <c r="AU255" s="1178"/>
      <c r="AV255" s="1178"/>
      <c r="AW255" s="1178"/>
      <c r="AX255" s="1178"/>
      <c r="AY255" s="1178"/>
      <c r="AZ255" s="1178"/>
      <c r="BA255" s="1178"/>
      <c r="BB255" s="1178"/>
      <c r="BC255" s="1178"/>
      <c r="BD255" s="1178"/>
      <c r="BE255" s="1178"/>
      <c r="BF255" s="1178"/>
      <c r="BG255" s="1178"/>
      <c r="BH255" s="1178"/>
      <c r="BI255" s="1178"/>
      <c r="BJ255" s="1178"/>
      <c r="BK255" s="1178"/>
      <c r="BL255" s="1178"/>
      <c r="BM255" s="1178"/>
      <c r="BN255" s="1178"/>
      <c r="BO255" s="1178"/>
      <c r="BP255" s="1178"/>
      <c r="BQ255" s="1178"/>
      <c r="BR255" s="1178"/>
      <c r="BS255" s="1178"/>
      <c r="BT255" s="1178"/>
      <c r="BU255" s="1178"/>
      <c r="BV255" s="1178"/>
      <c r="BW255" s="1178"/>
      <c r="BX255" s="1178"/>
      <c r="BY255" s="1178"/>
      <c r="BZ255" s="1178"/>
      <c r="CA255" s="1178"/>
    </row>
    <row r="256" spans="1:79" ht="48.6" customHeight="1" thickBot="1">
      <c r="B256" s="1329" t="s">
        <v>930</v>
      </c>
      <c r="C256" s="1330">
        <v>2</v>
      </c>
      <c r="D256" s="1331">
        <v>2</v>
      </c>
      <c r="E256" s="1332">
        <v>4</v>
      </c>
      <c r="F256" s="1350"/>
      <c r="G256" s="1346"/>
      <c r="H256" s="1346"/>
      <c r="I256" s="1347"/>
      <c r="J256" s="1178"/>
      <c r="K256" s="1178"/>
      <c r="L256" s="1178"/>
      <c r="M256" s="1178"/>
      <c r="N256" s="1271"/>
      <c r="O256" s="1178"/>
      <c r="P256" s="1178"/>
      <c r="Q256" s="1178"/>
      <c r="R256" s="1178"/>
      <c r="S256" s="1178"/>
      <c r="T256" s="1178"/>
      <c r="U256" s="1178"/>
      <c r="V256" s="1178"/>
      <c r="W256" s="1178"/>
      <c r="X256" s="1178"/>
      <c r="Y256" s="1178"/>
      <c r="Z256" s="1178"/>
      <c r="AA256" s="1178"/>
      <c r="AB256" s="1178"/>
      <c r="AC256" s="1178"/>
      <c r="AD256" s="1178"/>
      <c r="AE256" s="1178"/>
      <c r="AF256" s="1178"/>
      <c r="AG256" s="1178"/>
      <c r="AH256" s="1178"/>
      <c r="AI256" s="1178"/>
      <c r="AJ256" s="1178"/>
      <c r="AK256" s="1178"/>
      <c r="AL256" s="1178"/>
      <c r="AM256" s="1178"/>
      <c r="AN256" s="1178"/>
      <c r="AO256" s="1178"/>
      <c r="AP256" s="1178"/>
      <c r="AQ256" s="1178"/>
      <c r="AR256" s="1178"/>
      <c r="AS256" s="1178"/>
      <c r="AT256" s="1178"/>
      <c r="AU256" s="1178"/>
      <c r="AV256" s="1178"/>
      <c r="AW256" s="1178"/>
      <c r="AX256" s="1178"/>
      <c r="AY256" s="1178"/>
      <c r="AZ256" s="1178"/>
      <c r="BA256" s="1178"/>
      <c r="BB256" s="1178"/>
      <c r="BC256" s="1178"/>
      <c r="BD256" s="1178"/>
      <c r="BE256" s="1178"/>
      <c r="BF256" s="1178"/>
      <c r="BG256" s="1178"/>
      <c r="BH256" s="1178"/>
      <c r="BI256" s="1178"/>
      <c r="BJ256" s="1178"/>
      <c r="BK256" s="1178"/>
      <c r="BL256" s="1178"/>
      <c r="BM256" s="1178"/>
      <c r="BN256" s="1178"/>
      <c r="BO256" s="1178"/>
      <c r="BP256" s="1178"/>
      <c r="BQ256" s="1178"/>
      <c r="BR256" s="1178"/>
      <c r="BS256" s="1178"/>
      <c r="BT256" s="1178"/>
      <c r="BU256" s="1178"/>
      <c r="BV256" s="1178"/>
      <c r="BW256" s="1178"/>
      <c r="BX256" s="1178"/>
      <c r="BY256" s="1178"/>
      <c r="BZ256" s="1178"/>
      <c r="CA256" s="1178"/>
    </row>
    <row r="257" spans="1:79" ht="9" customHeight="1">
      <c r="B257" s="1339"/>
      <c r="C257" s="1340"/>
      <c r="D257" s="1340"/>
      <c r="E257" s="1340"/>
      <c r="F257" s="1376"/>
      <c r="G257" s="1297"/>
      <c r="H257" s="1297"/>
      <c r="I257" s="1178"/>
      <c r="J257" s="1178"/>
      <c r="K257" s="1178"/>
      <c r="L257" s="1178"/>
      <c r="M257" s="1178"/>
      <c r="N257" s="1271"/>
      <c r="O257" s="1178"/>
      <c r="P257" s="1178"/>
      <c r="Q257" s="1178"/>
      <c r="R257" s="1178"/>
      <c r="S257" s="1178"/>
      <c r="T257" s="1178"/>
      <c r="U257" s="1178"/>
      <c r="V257" s="1178"/>
      <c r="W257" s="1178"/>
      <c r="X257" s="1178"/>
      <c r="Y257" s="1178"/>
      <c r="Z257" s="1178"/>
      <c r="AA257" s="1178"/>
      <c r="AB257" s="1178"/>
      <c r="AC257" s="1178"/>
      <c r="AD257" s="1178"/>
      <c r="AE257" s="1178"/>
      <c r="AF257" s="1178"/>
      <c r="AG257" s="1178"/>
      <c r="AH257" s="1178"/>
      <c r="AI257" s="1178"/>
      <c r="AJ257" s="1178"/>
      <c r="AK257" s="1178"/>
      <c r="AL257" s="1178"/>
      <c r="AM257" s="1178"/>
      <c r="AN257" s="1178"/>
      <c r="AO257" s="1178"/>
      <c r="AP257" s="1178"/>
      <c r="AQ257" s="1178"/>
      <c r="AR257" s="1178"/>
      <c r="AS257" s="1178"/>
      <c r="AT257" s="1178"/>
      <c r="AU257" s="1178"/>
      <c r="AV257" s="1178"/>
      <c r="AW257" s="1178"/>
      <c r="AX257" s="1178"/>
      <c r="AY257" s="1178"/>
      <c r="AZ257" s="1178"/>
      <c r="BA257" s="1178"/>
      <c r="BB257" s="1178"/>
      <c r="BC257" s="1178"/>
      <c r="BD257" s="1178"/>
      <c r="BE257" s="1178"/>
      <c r="BF257" s="1178"/>
      <c r="BG257" s="1178"/>
      <c r="BH257" s="1178"/>
      <c r="BI257" s="1178"/>
      <c r="BJ257" s="1178"/>
      <c r="BK257" s="1178"/>
      <c r="BL257" s="1178"/>
      <c r="BM257" s="1178"/>
      <c r="BN257" s="1178"/>
      <c r="BO257" s="1178"/>
      <c r="BP257" s="1178"/>
      <c r="BQ257" s="1178"/>
      <c r="BR257" s="1178"/>
      <c r="BS257" s="1178"/>
      <c r="BT257" s="1178"/>
      <c r="BU257" s="1178"/>
      <c r="BV257" s="1178"/>
      <c r="BW257" s="1178"/>
      <c r="BX257" s="1178"/>
      <c r="BY257" s="1178"/>
      <c r="BZ257" s="1178"/>
      <c r="CA257" s="1178"/>
    </row>
    <row r="258" spans="1:79" ht="18" customHeight="1">
      <c r="A258" s="1253">
        <v>26</v>
      </c>
      <c r="B258" s="1293" t="s">
        <v>931</v>
      </c>
      <c r="C258" s="1294"/>
      <c r="D258" s="1294"/>
      <c r="E258" s="1294"/>
      <c r="F258" s="1376"/>
      <c r="G258" s="1297"/>
      <c r="H258" s="1297"/>
      <c r="I258" s="1178"/>
      <c r="J258" s="1178"/>
      <c r="K258" s="1178"/>
      <c r="L258" s="1178"/>
      <c r="M258" s="1178"/>
      <c r="N258" s="1271"/>
      <c r="O258" s="1178"/>
      <c r="P258" s="1178"/>
      <c r="Q258" s="1178"/>
      <c r="R258" s="1178"/>
      <c r="S258" s="1178"/>
      <c r="T258" s="1178"/>
      <c r="U258" s="1178"/>
      <c r="V258" s="1178"/>
      <c r="W258" s="1178"/>
      <c r="X258" s="1178"/>
      <c r="Y258" s="1178"/>
      <c r="Z258" s="1178"/>
      <c r="AA258" s="1178"/>
      <c r="AB258" s="1178"/>
      <c r="AC258" s="1178"/>
      <c r="AD258" s="1178"/>
      <c r="AE258" s="1178"/>
      <c r="AF258" s="1178"/>
      <c r="AG258" s="1178"/>
      <c r="AH258" s="1178"/>
      <c r="AI258" s="1178"/>
      <c r="AJ258" s="1178"/>
      <c r="AK258" s="1178"/>
      <c r="AL258" s="1178"/>
      <c r="AM258" s="1178"/>
      <c r="AN258" s="1178"/>
      <c r="AO258" s="1178"/>
      <c r="AP258" s="1178"/>
      <c r="AQ258" s="1178"/>
      <c r="AR258" s="1178"/>
      <c r="AS258" s="1178"/>
      <c r="AT258" s="1178"/>
      <c r="AU258" s="1178"/>
      <c r="AV258" s="1178"/>
      <c r="AW258" s="1178"/>
      <c r="AX258" s="1178"/>
      <c r="AY258" s="1178"/>
      <c r="AZ258" s="1178"/>
      <c r="BA258" s="1178"/>
      <c r="BB258" s="1178"/>
      <c r="BC258" s="1178"/>
      <c r="BD258" s="1178"/>
      <c r="BE258" s="1178"/>
      <c r="BF258" s="1178"/>
      <c r="BG258" s="1178"/>
      <c r="BH258" s="1178"/>
      <c r="BI258" s="1178"/>
      <c r="BJ258" s="1178"/>
      <c r="BK258" s="1178"/>
      <c r="BL258" s="1178"/>
      <c r="BM258" s="1178"/>
      <c r="BN258" s="1178"/>
      <c r="BO258" s="1178"/>
      <c r="BP258" s="1178"/>
      <c r="BQ258" s="1178"/>
      <c r="BR258" s="1178"/>
      <c r="BS258" s="1178"/>
      <c r="BT258" s="1178"/>
      <c r="BU258" s="1178"/>
      <c r="BV258" s="1178"/>
      <c r="BW258" s="1178"/>
      <c r="BX258" s="1178"/>
      <c r="BY258" s="1178"/>
      <c r="BZ258" s="1178"/>
      <c r="CA258" s="1178"/>
    </row>
    <row r="259" spans="1:79" ht="35.25" customHeight="1">
      <c r="B259" s="1298" t="s">
        <v>932</v>
      </c>
      <c r="C259" s="1299"/>
      <c r="D259" s="1299"/>
      <c r="E259" s="1300"/>
      <c r="F259" s="1376"/>
      <c r="G259" s="1297"/>
      <c r="H259" s="1297"/>
      <c r="I259" s="1178"/>
      <c r="J259" s="1178"/>
      <c r="K259" s="1178"/>
      <c r="L259" s="1178"/>
      <c r="M259" s="1178"/>
      <c r="N259" s="1271"/>
      <c r="O259" s="1178"/>
      <c r="P259" s="1178"/>
      <c r="Q259" s="1178"/>
      <c r="R259" s="1178"/>
      <c r="S259" s="1178"/>
      <c r="T259" s="1178"/>
      <c r="U259" s="1178"/>
      <c r="V259" s="1178"/>
      <c r="W259" s="1178"/>
      <c r="X259" s="1178"/>
      <c r="Y259" s="1178"/>
      <c r="Z259" s="1178"/>
      <c r="AA259" s="1178"/>
      <c r="AB259" s="1178"/>
      <c r="AC259" s="1178"/>
      <c r="AD259" s="1178"/>
      <c r="AE259" s="1178"/>
      <c r="AF259" s="1178"/>
      <c r="AG259" s="1178"/>
      <c r="AH259" s="1178"/>
      <c r="AI259" s="1178"/>
      <c r="AJ259" s="1178"/>
      <c r="AK259" s="1178"/>
      <c r="AL259" s="1178"/>
      <c r="AM259" s="1178"/>
      <c r="AN259" s="1178"/>
      <c r="AO259" s="1178"/>
      <c r="AP259" s="1178"/>
      <c r="AQ259" s="1178"/>
      <c r="AR259" s="1178"/>
      <c r="AS259" s="1178"/>
      <c r="AT259" s="1178"/>
      <c r="AU259" s="1178"/>
      <c r="AV259" s="1178"/>
      <c r="AW259" s="1178"/>
      <c r="AX259" s="1178"/>
      <c r="AY259" s="1178"/>
      <c r="AZ259" s="1178"/>
      <c r="BA259" s="1178"/>
      <c r="BB259" s="1178"/>
      <c r="BC259" s="1178"/>
      <c r="BD259" s="1178"/>
      <c r="BE259" s="1178"/>
      <c r="BF259" s="1178"/>
      <c r="BG259" s="1178"/>
      <c r="BH259" s="1178"/>
      <c r="BI259" s="1178"/>
      <c r="BJ259" s="1178"/>
      <c r="BK259" s="1178"/>
      <c r="BL259" s="1178"/>
      <c r="BM259" s="1178"/>
      <c r="BN259" s="1178"/>
      <c r="BO259" s="1178"/>
      <c r="BP259" s="1178"/>
      <c r="BQ259" s="1178"/>
      <c r="BR259" s="1178"/>
      <c r="BS259" s="1178"/>
      <c r="BT259" s="1178"/>
      <c r="BU259" s="1178"/>
      <c r="BV259" s="1178"/>
      <c r="BW259" s="1178"/>
      <c r="BX259" s="1178"/>
      <c r="BY259" s="1178"/>
      <c r="BZ259" s="1178"/>
      <c r="CA259" s="1178"/>
    </row>
    <row r="260" spans="1:79" ht="16.5" customHeight="1" thickBot="1">
      <c r="B260" s="1293" t="s">
        <v>841</v>
      </c>
      <c r="C260" s="1301"/>
      <c r="F260" s="1376"/>
      <c r="G260" s="1297"/>
      <c r="H260" s="1297"/>
      <c r="I260" s="1178"/>
      <c r="J260" s="1178"/>
      <c r="K260" s="1178"/>
      <c r="L260" s="1178"/>
      <c r="M260" s="1178"/>
      <c r="N260" s="1271"/>
      <c r="O260" s="1178"/>
      <c r="P260" s="1178"/>
      <c r="Q260" s="1178"/>
      <c r="R260" s="1178"/>
      <c r="S260" s="1178"/>
      <c r="T260" s="1178"/>
      <c r="U260" s="1178"/>
      <c r="V260" s="1178"/>
      <c r="W260" s="1178"/>
      <c r="X260" s="1178"/>
      <c r="Y260" s="1178"/>
      <c r="Z260" s="1178"/>
      <c r="AA260" s="1178"/>
      <c r="AB260" s="1178"/>
      <c r="AC260" s="1178"/>
      <c r="AD260" s="1178"/>
      <c r="AE260" s="1178"/>
      <c r="AF260" s="1178"/>
      <c r="AG260" s="1178"/>
      <c r="AH260" s="1178"/>
      <c r="AI260" s="1178"/>
      <c r="AJ260" s="1178"/>
      <c r="AK260" s="1178"/>
      <c r="AL260" s="1178"/>
      <c r="AM260" s="1178"/>
      <c r="AN260" s="1178"/>
      <c r="AO260" s="1178"/>
      <c r="AP260" s="1178"/>
      <c r="AQ260" s="1178"/>
      <c r="AR260" s="1178"/>
      <c r="AS260" s="1178"/>
      <c r="AT260" s="1178"/>
      <c r="AU260" s="1178"/>
      <c r="AV260" s="1178"/>
      <c r="AW260" s="1178"/>
      <c r="AX260" s="1178"/>
      <c r="AY260" s="1178"/>
      <c r="AZ260" s="1178"/>
      <c r="BA260" s="1178"/>
      <c r="BB260" s="1178"/>
      <c r="BC260" s="1178"/>
      <c r="BD260" s="1178"/>
      <c r="BE260" s="1178"/>
      <c r="BF260" s="1178"/>
      <c r="BG260" s="1178"/>
      <c r="BH260" s="1178"/>
      <c r="BI260" s="1178"/>
      <c r="BJ260" s="1178"/>
      <c r="BK260" s="1178"/>
      <c r="BL260" s="1178"/>
      <c r="BM260" s="1178"/>
      <c r="BN260" s="1178"/>
      <c r="BO260" s="1178"/>
      <c r="BP260" s="1178"/>
      <c r="BQ260" s="1178"/>
      <c r="BR260" s="1178"/>
      <c r="BS260" s="1178"/>
      <c r="BT260" s="1178"/>
      <c r="BU260" s="1178"/>
      <c r="BV260" s="1178"/>
      <c r="BW260" s="1178"/>
      <c r="BX260" s="1178"/>
      <c r="BY260" s="1178"/>
      <c r="BZ260" s="1178"/>
      <c r="CA260" s="1178"/>
    </row>
    <row r="261" spans="1:79" ht="33.75" customHeight="1" thickBot="1">
      <c r="B261" s="1302" t="s">
        <v>811</v>
      </c>
      <c r="C261" s="1303" t="s">
        <v>812</v>
      </c>
      <c r="D261" s="1303" t="s">
        <v>813</v>
      </c>
      <c r="E261" s="1304" t="s">
        <v>814</v>
      </c>
      <c r="F261" s="1348" t="s">
        <v>815</v>
      </c>
      <c r="G261" s="1341">
        <v>6</v>
      </c>
      <c r="H261" s="1297"/>
      <c r="I261" s="1178"/>
      <c r="J261" s="1178"/>
      <c r="K261" s="1178"/>
      <c r="L261" s="1178"/>
      <c r="M261" s="1178"/>
      <c r="N261" s="1271"/>
      <c r="O261" s="1178"/>
      <c r="P261" s="1178"/>
      <c r="Q261" s="1178"/>
      <c r="R261" s="1178"/>
      <c r="S261" s="1178"/>
      <c r="T261" s="1178"/>
      <c r="U261" s="1178"/>
      <c r="V261" s="1178"/>
      <c r="W261" s="1178"/>
      <c r="X261" s="1178"/>
      <c r="Y261" s="1178"/>
      <c r="Z261" s="1178"/>
      <c r="AA261" s="1178"/>
      <c r="AB261" s="1178"/>
      <c r="AC261" s="1178"/>
      <c r="AD261" s="1178"/>
      <c r="AE261" s="1178"/>
      <c r="AF261" s="1178"/>
      <c r="AG261" s="1178"/>
      <c r="AH261" s="1178"/>
      <c r="AI261" s="1178"/>
      <c r="AJ261" s="1178"/>
      <c r="AK261" s="1178"/>
      <c r="AL261" s="1178"/>
      <c r="AM261" s="1178"/>
      <c r="AN261" s="1178"/>
      <c r="AO261" s="1178"/>
      <c r="AP261" s="1178"/>
      <c r="AQ261" s="1178"/>
      <c r="AR261" s="1178"/>
      <c r="AS261" s="1178"/>
      <c r="AT261" s="1178"/>
      <c r="AU261" s="1178"/>
      <c r="AV261" s="1178"/>
      <c r="AW261" s="1178"/>
      <c r="AX261" s="1178"/>
      <c r="AY261" s="1178"/>
      <c r="AZ261" s="1178"/>
      <c r="BA261" s="1178"/>
      <c r="BB261" s="1178"/>
      <c r="BC261" s="1178"/>
      <c r="BD261" s="1178"/>
      <c r="BE261" s="1178"/>
      <c r="BF261" s="1178"/>
      <c r="BG261" s="1178"/>
      <c r="BH261" s="1178"/>
      <c r="BI261" s="1178"/>
      <c r="BJ261" s="1178"/>
      <c r="BK261" s="1178"/>
      <c r="BL261" s="1178"/>
      <c r="BM261" s="1178"/>
      <c r="BN261" s="1178"/>
      <c r="BO261" s="1178"/>
      <c r="BP261" s="1178"/>
      <c r="BQ261" s="1178"/>
      <c r="BR261" s="1178"/>
      <c r="BS261" s="1178"/>
      <c r="BT261" s="1178"/>
      <c r="BU261" s="1178"/>
      <c r="BV261" s="1178"/>
      <c r="BW261" s="1178"/>
      <c r="BX261" s="1178"/>
      <c r="BY261" s="1178"/>
      <c r="BZ261" s="1178"/>
      <c r="CA261" s="1178"/>
    </row>
    <row r="262" spans="1:79" ht="29.1" customHeight="1">
      <c r="B262" s="1377" t="s">
        <v>933</v>
      </c>
      <c r="C262" s="1378">
        <v>0</v>
      </c>
      <c r="D262" s="1379">
        <v>3</v>
      </c>
      <c r="E262" s="1380">
        <v>0</v>
      </c>
      <c r="F262" s="1349"/>
      <c r="G262" s="1342"/>
      <c r="H262" s="1342"/>
      <c r="I262" s="1343"/>
      <c r="J262" s="1178"/>
      <c r="K262" s="1178"/>
      <c r="L262" s="1178"/>
      <c r="M262" s="1178"/>
      <c r="N262" s="1271"/>
      <c r="O262" s="1178"/>
      <c r="P262" s="1178"/>
      <c r="Q262" s="1178"/>
      <c r="R262" s="1178"/>
      <c r="S262" s="1178"/>
      <c r="T262" s="1178"/>
      <c r="U262" s="1178"/>
      <c r="V262" s="1178"/>
      <c r="W262" s="1178"/>
      <c r="X262" s="1178"/>
      <c r="Y262" s="1178"/>
      <c r="Z262" s="1178"/>
      <c r="AA262" s="1178"/>
      <c r="AB262" s="1178"/>
      <c r="AC262" s="1178"/>
      <c r="AD262" s="1178"/>
      <c r="AE262" s="1178"/>
      <c r="AF262" s="1178"/>
      <c r="AG262" s="1178"/>
      <c r="AH262" s="1178"/>
      <c r="AI262" s="1178"/>
      <c r="AJ262" s="1178"/>
      <c r="AK262" s="1178"/>
      <c r="AL262" s="1178"/>
      <c r="AM262" s="1178"/>
      <c r="AN262" s="1178"/>
      <c r="AO262" s="1178"/>
      <c r="AP262" s="1178"/>
      <c r="AQ262" s="1178"/>
      <c r="AR262" s="1178"/>
      <c r="AS262" s="1178"/>
      <c r="AT262" s="1178"/>
      <c r="AU262" s="1178"/>
      <c r="AV262" s="1178"/>
      <c r="AW262" s="1178"/>
      <c r="AX262" s="1178"/>
      <c r="AY262" s="1178"/>
      <c r="AZ262" s="1178"/>
      <c r="BA262" s="1178"/>
      <c r="BB262" s="1178"/>
      <c r="BC262" s="1178"/>
      <c r="BD262" s="1178"/>
      <c r="BE262" s="1178"/>
      <c r="BF262" s="1178"/>
      <c r="BG262" s="1178"/>
      <c r="BH262" s="1178"/>
      <c r="BI262" s="1178"/>
      <c r="BJ262" s="1178"/>
      <c r="BK262" s="1178"/>
      <c r="BL262" s="1178"/>
      <c r="BM262" s="1178"/>
      <c r="BN262" s="1178"/>
      <c r="BO262" s="1178"/>
      <c r="BP262" s="1178"/>
      <c r="BQ262" s="1178"/>
      <c r="BR262" s="1178"/>
      <c r="BS262" s="1178"/>
      <c r="BT262" s="1178"/>
      <c r="BU262" s="1178"/>
      <c r="BV262" s="1178"/>
      <c r="BW262" s="1178"/>
      <c r="BX262" s="1178"/>
      <c r="BY262" s="1178"/>
      <c r="BZ262" s="1178"/>
      <c r="CA262" s="1178"/>
    </row>
    <row r="263" spans="1:79" ht="27.95" customHeight="1" thickBot="1">
      <c r="B263" s="1329" t="s">
        <v>934</v>
      </c>
      <c r="C263" s="1330">
        <v>2</v>
      </c>
      <c r="D263" s="1331">
        <v>3</v>
      </c>
      <c r="E263" s="1332">
        <v>6</v>
      </c>
      <c r="F263" s="1350"/>
      <c r="G263" s="1346"/>
      <c r="H263" s="1346"/>
      <c r="I263" s="1347"/>
      <c r="J263" s="1178"/>
      <c r="K263" s="1178"/>
      <c r="L263" s="1178"/>
      <c r="M263" s="1178"/>
      <c r="N263" s="1271"/>
      <c r="O263" s="1178"/>
      <c r="P263" s="1178"/>
      <c r="Q263" s="1178"/>
      <c r="R263" s="1178"/>
      <c r="S263" s="1178"/>
      <c r="T263" s="1178"/>
      <c r="U263" s="1178"/>
      <c r="V263" s="1178"/>
      <c r="W263" s="1178"/>
      <c r="X263" s="1178"/>
      <c r="Y263" s="1178"/>
      <c r="Z263" s="1178"/>
      <c r="AA263" s="1178"/>
      <c r="AB263" s="1178"/>
      <c r="AC263" s="1178"/>
      <c r="AD263" s="1178"/>
      <c r="AE263" s="1178"/>
      <c r="AF263" s="1178"/>
      <c r="AG263" s="1178"/>
      <c r="AH263" s="1178"/>
      <c r="AI263" s="1178"/>
      <c r="AJ263" s="1178"/>
      <c r="AK263" s="1178"/>
      <c r="AL263" s="1178"/>
      <c r="AM263" s="1178"/>
      <c r="AN263" s="1178"/>
      <c r="AO263" s="1178"/>
      <c r="AP263" s="1178"/>
      <c r="AQ263" s="1178"/>
      <c r="AR263" s="1178"/>
      <c r="AS263" s="1178"/>
      <c r="AT263" s="1178"/>
      <c r="AU263" s="1178"/>
      <c r="AV263" s="1178"/>
      <c r="AW263" s="1178"/>
      <c r="AX263" s="1178"/>
      <c r="AY263" s="1178"/>
      <c r="AZ263" s="1178"/>
      <c r="BA263" s="1178"/>
      <c r="BB263" s="1178"/>
      <c r="BC263" s="1178"/>
      <c r="BD263" s="1178"/>
      <c r="BE263" s="1178"/>
      <c r="BF263" s="1178"/>
      <c r="BG263" s="1178"/>
      <c r="BH263" s="1178"/>
      <c r="BI263" s="1178"/>
      <c r="BJ263" s="1178"/>
      <c r="BK263" s="1178"/>
      <c r="BL263" s="1178"/>
      <c r="BM263" s="1178"/>
      <c r="BN263" s="1178"/>
      <c r="BO263" s="1178"/>
      <c r="BP263" s="1178"/>
      <c r="BQ263" s="1178"/>
      <c r="BR263" s="1178"/>
      <c r="BS263" s="1178"/>
      <c r="BT263" s="1178"/>
      <c r="BU263" s="1178"/>
      <c r="BV263" s="1178"/>
      <c r="BW263" s="1178"/>
      <c r="BX263" s="1178"/>
      <c r="BY263" s="1178"/>
      <c r="BZ263" s="1178"/>
      <c r="CA263" s="1178"/>
    </row>
    <row r="264" spans="1:79" ht="9" customHeight="1">
      <c r="B264" s="1339"/>
      <c r="C264" s="1340"/>
      <c r="D264" s="1340"/>
      <c r="E264" s="1340"/>
      <c r="F264" s="1359"/>
      <c r="G264" s="1297"/>
      <c r="H264" s="1297"/>
      <c r="I264" s="1178"/>
      <c r="J264" s="1178"/>
      <c r="K264" s="1178"/>
      <c r="L264" s="1178"/>
      <c r="M264" s="1178"/>
      <c r="N264" s="1271"/>
      <c r="O264" s="1178"/>
      <c r="P264" s="1178"/>
      <c r="Q264" s="1178"/>
      <c r="R264" s="1178"/>
      <c r="S264" s="1178"/>
      <c r="T264" s="1178"/>
      <c r="U264" s="1178"/>
      <c r="V264" s="1178"/>
      <c r="W264" s="1178"/>
      <c r="X264" s="1178"/>
      <c r="Y264" s="1178"/>
      <c r="Z264" s="1178"/>
      <c r="AA264" s="1178"/>
      <c r="AB264" s="1178"/>
      <c r="AC264" s="1178"/>
      <c r="AD264" s="1178"/>
      <c r="AE264" s="1178"/>
      <c r="AF264" s="1178"/>
      <c r="AG264" s="1178"/>
      <c r="AH264" s="1178"/>
      <c r="AI264" s="1178"/>
      <c r="AJ264" s="1178"/>
      <c r="AK264" s="1178"/>
      <c r="AL264" s="1178"/>
      <c r="AM264" s="1178"/>
      <c r="AN264" s="1178"/>
      <c r="AO264" s="1178"/>
      <c r="AP264" s="1178"/>
      <c r="AQ264" s="1178"/>
      <c r="AR264" s="1178"/>
      <c r="AS264" s="1178"/>
      <c r="AT264" s="1178"/>
      <c r="AU264" s="1178"/>
      <c r="AV264" s="1178"/>
      <c r="AW264" s="1178"/>
      <c r="AX264" s="1178"/>
      <c r="AY264" s="1178"/>
      <c r="AZ264" s="1178"/>
      <c r="BA264" s="1178"/>
      <c r="BB264" s="1178"/>
      <c r="BC264" s="1178"/>
      <c r="BD264" s="1178"/>
      <c r="BE264" s="1178"/>
      <c r="BF264" s="1178"/>
      <c r="BG264" s="1178"/>
      <c r="BH264" s="1178"/>
      <c r="BI264" s="1178"/>
      <c r="BJ264" s="1178"/>
      <c r="BK264" s="1178"/>
      <c r="BL264" s="1178"/>
      <c r="BM264" s="1178"/>
      <c r="BN264" s="1178"/>
      <c r="BO264" s="1178"/>
      <c r="BP264" s="1178"/>
      <c r="BQ264" s="1178"/>
      <c r="BR264" s="1178"/>
      <c r="BS264" s="1178"/>
      <c r="BT264" s="1178"/>
      <c r="BU264" s="1178"/>
      <c r="BV264" s="1178"/>
      <c r="BW264" s="1178"/>
      <c r="BX264" s="1178"/>
      <c r="BY264" s="1178"/>
      <c r="BZ264" s="1178"/>
      <c r="CA264" s="1178"/>
    </row>
    <row r="265" spans="1:79" ht="18" customHeight="1">
      <c r="A265" s="1253">
        <v>27</v>
      </c>
      <c r="B265" s="1293" t="s">
        <v>935</v>
      </c>
      <c r="C265" s="1294"/>
      <c r="D265" s="1294"/>
      <c r="E265" s="1294"/>
      <c r="F265" s="1376"/>
      <c r="G265" s="1297"/>
      <c r="H265" s="1297"/>
      <c r="I265" s="1178"/>
      <c r="J265" s="1178"/>
      <c r="K265" s="1178"/>
      <c r="L265" s="1178"/>
      <c r="M265" s="1178"/>
      <c r="N265" s="1271"/>
      <c r="O265" s="1178"/>
      <c r="P265" s="1178"/>
      <c r="Q265" s="1178"/>
      <c r="R265" s="1178"/>
      <c r="S265" s="1178"/>
      <c r="T265" s="1178"/>
      <c r="U265" s="1178"/>
      <c r="V265" s="1178"/>
      <c r="W265" s="1178"/>
      <c r="X265" s="1178"/>
      <c r="Y265" s="1178"/>
      <c r="Z265" s="1178"/>
      <c r="AA265" s="1178"/>
      <c r="AB265" s="1178"/>
      <c r="AC265" s="1178"/>
      <c r="AD265" s="1178"/>
      <c r="AE265" s="1178"/>
      <c r="AF265" s="1178"/>
      <c r="AG265" s="1178"/>
      <c r="AH265" s="1178"/>
      <c r="AI265" s="1178"/>
      <c r="AJ265" s="1178"/>
      <c r="AK265" s="1178"/>
      <c r="AL265" s="1178"/>
      <c r="AM265" s="1178"/>
      <c r="AN265" s="1178"/>
      <c r="AO265" s="1178"/>
      <c r="AP265" s="1178"/>
      <c r="AQ265" s="1178"/>
      <c r="AR265" s="1178"/>
      <c r="AS265" s="1178"/>
      <c r="AT265" s="1178"/>
      <c r="AU265" s="1178"/>
      <c r="AV265" s="1178"/>
      <c r="AW265" s="1178"/>
      <c r="AX265" s="1178"/>
      <c r="AY265" s="1178"/>
      <c r="AZ265" s="1178"/>
      <c r="BA265" s="1178"/>
      <c r="BB265" s="1178"/>
      <c r="BC265" s="1178"/>
      <c r="BD265" s="1178"/>
      <c r="BE265" s="1178"/>
      <c r="BF265" s="1178"/>
      <c r="BG265" s="1178"/>
      <c r="BH265" s="1178"/>
      <c r="BI265" s="1178"/>
      <c r="BJ265" s="1178"/>
      <c r="BK265" s="1178"/>
      <c r="BL265" s="1178"/>
      <c r="BM265" s="1178"/>
      <c r="BN265" s="1178"/>
      <c r="BO265" s="1178"/>
      <c r="BP265" s="1178"/>
      <c r="BQ265" s="1178"/>
      <c r="BR265" s="1178"/>
      <c r="BS265" s="1178"/>
      <c r="BT265" s="1178"/>
      <c r="BU265" s="1178"/>
      <c r="BV265" s="1178"/>
      <c r="BW265" s="1178"/>
      <c r="BX265" s="1178"/>
      <c r="BY265" s="1178"/>
      <c r="BZ265" s="1178"/>
      <c r="CA265" s="1178"/>
    </row>
    <row r="266" spans="1:79" ht="35.25" customHeight="1">
      <c r="B266" s="1298" t="s">
        <v>936</v>
      </c>
      <c r="C266" s="1299"/>
      <c r="D266" s="1299"/>
      <c r="E266" s="1300"/>
      <c r="F266" s="1376"/>
      <c r="G266" s="1297"/>
      <c r="H266" s="1297"/>
      <c r="I266" s="1178"/>
      <c r="J266" s="1178"/>
      <c r="K266" s="1178"/>
      <c r="L266" s="1178"/>
      <c r="M266" s="1178"/>
      <c r="N266" s="1271"/>
      <c r="O266" s="1178"/>
      <c r="P266" s="1178"/>
      <c r="Q266" s="1178"/>
      <c r="R266" s="1178"/>
      <c r="S266" s="1178"/>
      <c r="T266" s="1178"/>
      <c r="U266" s="1178"/>
      <c r="V266" s="1178"/>
      <c r="W266" s="1178"/>
      <c r="X266" s="1178"/>
      <c r="Y266" s="1178"/>
      <c r="Z266" s="1178"/>
      <c r="AA266" s="1178"/>
      <c r="AB266" s="1178"/>
      <c r="AC266" s="1178"/>
      <c r="AD266" s="1178"/>
      <c r="AE266" s="1178"/>
      <c r="AF266" s="1178"/>
      <c r="AG266" s="1178"/>
      <c r="AH266" s="1178"/>
      <c r="AI266" s="1178"/>
      <c r="AJ266" s="1178"/>
      <c r="AK266" s="1178"/>
      <c r="AL266" s="1178"/>
      <c r="AM266" s="1178"/>
      <c r="AN266" s="1178"/>
      <c r="AO266" s="1178"/>
      <c r="AP266" s="1178"/>
      <c r="AQ266" s="1178"/>
      <c r="AR266" s="1178"/>
      <c r="AS266" s="1178"/>
      <c r="AT266" s="1178"/>
      <c r="AU266" s="1178"/>
      <c r="AV266" s="1178"/>
      <c r="AW266" s="1178"/>
      <c r="AX266" s="1178"/>
      <c r="AY266" s="1178"/>
      <c r="AZ266" s="1178"/>
      <c r="BA266" s="1178"/>
      <c r="BB266" s="1178"/>
      <c r="BC266" s="1178"/>
      <c r="BD266" s="1178"/>
      <c r="BE266" s="1178"/>
      <c r="BF266" s="1178"/>
      <c r="BG266" s="1178"/>
      <c r="BH266" s="1178"/>
      <c r="BI266" s="1178"/>
      <c r="BJ266" s="1178"/>
      <c r="BK266" s="1178"/>
      <c r="BL266" s="1178"/>
      <c r="BM266" s="1178"/>
      <c r="BN266" s="1178"/>
      <c r="BO266" s="1178"/>
      <c r="BP266" s="1178"/>
      <c r="BQ266" s="1178"/>
      <c r="BR266" s="1178"/>
      <c r="BS266" s="1178"/>
      <c r="BT266" s="1178"/>
      <c r="BU266" s="1178"/>
      <c r="BV266" s="1178"/>
      <c r="BW266" s="1178"/>
      <c r="BX266" s="1178"/>
      <c r="BY266" s="1178"/>
      <c r="BZ266" s="1178"/>
      <c r="CA266" s="1178"/>
    </row>
    <row r="267" spans="1:79" ht="16.5" customHeight="1" thickBot="1">
      <c r="B267" s="1293" t="s">
        <v>841</v>
      </c>
      <c r="C267" s="1301"/>
      <c r="F267" s="1376"/>
      <c r="G267" s="1297"/>
      <c r="H267" s="1297"/>
      <c r="I267" s="1178"/>
      <c r="J267" s="1178"/>
      <c r="K267" s="1178"/>
      <c r="L267" s="1178"/>
      <c r="M267" s="1178"/>
      <c r="N267" s="1271"/>
      <c r="O267" s="1178"/>
      <c r="P267" s="1178"/>
      <c r="Q267" s="1178"/>
      <c r="R267" s="1178"/>
      <c r="S267" s="1178"/>
      <c r="T267" s="1178"/>
      <c r="U267" s="1178"/>
      <c r="V267" s="1178"/>
      <c r="W267" s="1178"/>
      <c r="X267" s="1178"/>
      <c r="Y267" s="1178"/>
      <c r="Z267" s="1178"/>
      <c r="AA267" s="1178"/>
      <c r="AB267" s="1178"/>
      <c r="AC267" s="1178"/>
      <c r="AD267" s="1178"/>
      <c r="AE267" s="1178"/>
      <c r="AF267" s="1178"/>
      <c r="AG267" s="1178"/>
      <c r="AH267" s="1178"/>
      <c r="AI267" s="1178"/>
      <c r="AJ267" s="1178"/>
      <c r="AK267" s="1178"/>
      <c r="AL267" s="1178"/>
      <c r="AM267" s="1178"/>
      <c r="AN267" s="1178"/>
      <c r="AO267" s="1178"/>
      <c r="AP267" s="1178"/>
      <c r="AQ267" s="1178"/>
      <c r="AR267" s="1178"/>
      <c r="AS267" s="1178"/>
      <c r="AT267" s="1178"/>
      <c r="AU267" s="1178"/>
      <c r="AV267" s="1178"/>
      <c r="AW267" s="1178"/>
      <c r="AX267" s="1178"/>
      <c r="AY267" s="1178"/>
      <c r="AZ267" s="1178"/>
      <c r="BA267" s="1178"/>
      <c r="BB267" s="1178"/>
      <c r="BC267" s="1178"/>
      <c r="BD267" s="1178"/>
      <c r="BE267" s="1178"/>
      <c r="BF267" s="1178"/>
      <c r="BG267" s="1178"/>
      <c r="BH267" s="1178"/>
      <c r="BI267" s="1178"/>
      <c r="BJ267" s="1178"/>
      <c r="BK267" s="1178"/>
      <c r="BL267" s="1178"/>
      <c r="BM267" s="1178"/>
      <c r="BN267" s="1178"/>
      <c r="BO267" s="1178"/>
      <c r="BP267" s="1178"/>
      <c r="BQ267" s="1178"/>
      <c r="BR267" s="1178"/>
      <c r="BS267" s="1178"/>
      <c r="BT267" s="1178"/>
      <c r="BU267" s="1178"/>
      <c r="BV267" s="1178"/>
      <c r="BW267" s="1178"/>
      <c r="BX267" s="1178"/>
      <c r="BY267" s="1178"/>
      <c r="BZ267" s="1178"/>
      <c r="CA267" s="1178"/>
    </row>
    <row r="268" spans="1:79" ht="33.75" customHeight="1" thickBot="1">
      <c r="B268" s="1302" t="s">
        <v>811</v>
      </c>
      <c r="C268" s="1303" t="s">
        <v>812</v>
      </c>
      <c r="D268" s="1303" t="s">
        <v>813</v>
      </c>
      <c r="E268" s="1304" t="s">
        <v>814</v>
      </c>
      <c r="F268" s="1348" t="s">
        <v>815</v>
      </c>
      <c r="G268" s="1341">
        <v>6</v>
      </c>
      <c r="H268" s="1297"/>
      <c r="I268" s="1178"/>
      <c r="J268" s="1178"/>
      <c r="K268" s="1178"/>
      <c r="L268" s="1178"/>
      <c r="M268" s="1178"/>
      <c r="N268" s="1271"/>
      <c r="O268" s="1178"/>
      <c r="P268" s="1178"/>
      <c r="Q268" s="1178"/>
      <c r="R268" s="1178"/>
      <c r="S268" s="1178"/>
      <c r="T268" s="1178"/>
      <c r="U268" s="1178"/>
      <c r="V268" s="1178"/>
      <c r="W268" s="1178"/>
      <c r="X268" s="1178"/>
      <c r="Y268" s="1178"/>
      <c r="Z268" s="1178"/>
      <c r="AA268" s="1178"/>
      <c r="AB268" s="1178"/>
      <c r="AC268" s="1178"/>
      <c r="AD268" s="1178"/>
      <c r="AE268" s="1178"/>
      <c r="AF268" s="1178"/>
      <c r="AG268" s="1178"/>
      <c r="AH268" s="1178"/>
      <c r="AI268" s="1178"/>
      <c r="AJ268" s="1178"/>
      <c r="AK268" s="1178"/>
      <c r="AL268" s="1178"/>
      <c r="AM268" s="1178"/>
      <c r="AN268" s="1178"/>
      <c r="AO268" s="1178"/>
      <c r="AP268" s="1178"/>
      <c r="AQ268" s="1178"/>
      <c r="AR268" s="1178"/>
      <c r="AS268" s="1178"/>
      <c r="AT268" s="1178"/>
      <c r="AU268" s="1178"/>
      <c r="AV268" s="1178"/>
      <c r="AW268" s="1178"/>
      <c r="AX268" s="1178"/>
      <c r="AY268" s="1178"/>
      <c r="AZ268" s="1178"/>
      <c r="BA268" s="1178"/>
      <c r="BB268" s="1178"/>
      <c r="BC268" s="1178"/>
      <c r="BD268" s="1178"/>
      <c r="BE268" s="1178"/>
      <c r="BF268" s="1178"/>
      <c r="BG268" s="1178"/>
      <c r="BH268" s="1178"/>
      <c r="BI268" s="1178"/>
      <c r="BJ268" s="1178"/>
      <c r="BK268" s="1178"/>
      <c r="BL268" s="1178"/>
      <c r="BM268" s="1178"/>
      <c r="BN268" s="1178"/>
      <c r="BO268" s="1178"/>
      <c r="BP268" s="1178"/>
      <c r="BQ268" s="1178"/>
      <c r="BR268" s="1178"/>
      <c r="BS268" s="1178"/>
      <c r="BT268" s="1178"/>
      <c r="BU268" s="1178"/>
      <c r="BV268" s="1178"/>
      <c r="BW268" s="1178"/>
      <c r="BX268" s="1178"/>
      <c r="BY268" s="1178"/>
      <c r="BZ268" s="1178"/>
      <c r="CA268" s="1178"/>
    </row>
    <row r="269" spans="1:79" ht="32.25" customHeight="1">
      <c r="B269" s="1313" t="s">
        <v>937</v>
      </c>
      <c r="C269" s="1314">
        <v>1</v>
      </c>
      <c r="D269" s="1315">
        <v>2</v>
      </c>
      <c r="E269" s="1316">
        <v>2</v>
      </c>
      <c r="F269" s="1349"/>
      <c r="G269" s="1342"/>
      <c r="H269" s="1342"/>
      <c r="I269" s="1343"/>
      <c r="J269" s="1178"/>
      <c r="K269" s="1178"/>
      <c r="L269" s="1178"/>
      <c r="M269" s="1178"/>
      <c r="N269" s="1271"/>
      <c r="O269" s="1178"/>
      <c r="P269" s="1178"/>
      <c r="Q269" s="1178"/>
      <c r="R269" s="1178"/>
      <c r="S269" s="1178"/>
      <c r="T269" s="1178"/>
      <c r="U269" s="1178"/>
      <c r="V269" s="1178"/>
      <c r="W269" s="1178"/>
      <c r="X269" s="1178"/>
      <c r="Y269" s="1178"/>
      <c r="Z269" s="1178"/>
      <c r="AA269" s="1178"/>
      <c r="AB269" s="1178"/>
      <c r="AC269" s="1178"/>
      <c r="AD269" s="1178"/>
      <c r="AE269" s="1178"/>
      <c r="AF269" s="1178"/>
      <c r="AG269" s="1178"/>
      <c r="AH269" s="1178"/>
      <c r="AI269" s="1178"/>
      <c r="AJ269" s="1178"/>
      <c r="AK269" s="1178"/>
      <c r="AL269" s="1178"/>
      <c r="AM269" s="1178"/>
      <c r="AN269" s="1178"/>
      <c r="AO269" s="1178"/>
      <c r="AP269" s="1178"/>
      <c r="AQ269" s="1178"/>
      <c r="AR269" s="1178"/>
      <c r="AS269" s="1178"/>
      <c r="AT269" s="1178"/>
      <c r="AU269" s="1178"/>
      <c r="AV269" s="1178"/>
      <c r="AW269" s="1178"/>
      <c r="AX269" s="1178"/>
      <c r="AY269" s="1178"/>
      <c r="AZ269" s="1178"/>
      <c r="BA269" s="1178"/>
      <c r="BB269" s="1178"/>
      <c r="BC269" s="1178"/>
      <c r="BD269" s="1178"/>
      <c r="BE269" s="1178"/>
      <c r="BF269" s="1178"/>
      <c r="BG269" s="1178"/>
      <c r="BH269" s="1178"/>
      <c r="BI269" s="1178"/>
      <c r="BJ269" s="1178"/>
      <c r="BK269" s="1178"/>
      <c r="BL269" s="1178"/>
      <c r="BM269" s="1178"/>
      <c r="BN269" s="1178"/>
      <c r="BO269" s="1178"/>
      <c r="BP269" s="1178"/>
      <c r="BQ269" s="1178"/>
      <c r="BR269" s="1178"/>
      <c r="BS269" s="1178"/>
      <c r="BT269" s="1178"/>
      <c r="BU269" s="1178"/>
      <c r="BV269" s="1178"/>
      <c r="BW269" s="1178"/>
      <c r="BX269" s="1178"/>
      <c r="BY269" s="1178"/>
      <c r="BZ269" s="1178"/>
      <c r="CA269" s="1178"/>
    </row>
    <row r="270" spans="1:79" ht="32.25" customHeight="1">
      <c r="B270" s="1323" t="s">
        <v>938</v>
      </c>
      <c r="C270" s="1324">
        <v>2</v>
      </c>
      <c r="D270" s="1325">
        <v>2</v>
      </c>
      <c r="E270" s="1326">
        <v>4</v>
      </c>
      <c r="F270" s="1349"/>
      <c r="G270" s="1344"/>
      <c r="H270" s="1344"/>
      <c r="I270" s="1345"/>
      <c r="J270" s="1178"/>
      <c r="K270" s="1178"/>
      <c r="L270" s="1178"/>
      <c r="M270" s="1178"/>
      <c r="N270" s="1271"/>
      <c r="O270" s="1178"/>
      <c r="P270" s="1178"/>
      <c r="Q270" s="1178"/>
      <c r="R270" s="1178"/>
      <c r="S270" s="1178"/>
      <c r="T270" s="1178"/>
      <c r="U270" s="1178"/>
      <c r="V270" s="1178"/>
      <c r="W270" s="1178"/>
      <c r="X270" s="1178"/>
      <c r="Y270" s="1178"/>
      <c r="Z270" s="1178"/>
      <c r="AA270" s="1178"/>
      <c r="AB270" s="1178"/>
      <c r="AC270" s="1178"/>
      <c r="AD270" s="1178"/>
      <c r="AE270" s="1178"/>
      <c r="AF270" s="1178"/>
      <c r="AG270" s="1178"/>
      <c r="AH270" s="1178"/>
      <c r="AI270" s="1178"/>
      <c r="AJ270" s="1178"/>
      <c r="AK270" s="1178"/>
      <c r="AL270" s="1178"/>
      <c r="AM270" s="1178"/>
      <c r="AN270" s="1178"/>
      <c r="AO270" s="1178"/>
      <c r="AP270" s="1178"/>
      <c r="AQ270" s="1178"/>
      <c r="AR270" s="1178"/>
      <c r="AS270" s="1178"/>
      <c r="AT270" s="1178"/>
      <c r="AU270" s="1178"/>
      <c r="AV270" s="1178"/>
      <c r="AW270" s="1178"/>
      <c r="AX270" s="1178"/>
      <c r="AY270" s="1178"/>
      <c r="AZ270" s="1178"/>
      <c r="BA270" s="1178"/>
      <c r="BB270" s="1178"/>
      <c r="BC270" s="1178"/>
      <c r="BD270" s="1178"/>
      <c r="BE270" s="1178"/>
      <c r="BF270" s="1178"/>
      <c r="BG270" s="1178"/>
      <c r="BH270" s="1178"/>
      <c r="BI270" s="1178"/>
      <c r="BJ270" s="1178"/>
      <c r="BK270" s="1178"/>
      <c r="BL270" s="1178"/>
      <c r="BM270" s="1178"/>
      <c r="BN270" s="1178"/>
      <c r="BO270" s="1178"/>
      <c r="BP270" s="1178"/>
      <c r="BQ270" s="1178"/>
      <c r="BR270" s="1178"/>
      <c r="BS270" s="1178"/>
      <c r="BT270" s="1178"/>
      <c r="BU270" s="1178"/>
      <c r="BV270" s="1178"/>
      <c r="BW270" s="1178"/>
      <c r="BX270" s="1178"/>
      <c r="BY270" s="1178"/>
      <c r="BZ270" s="1178"/>
      <c r="CA270" s="1178"/>
    </row>
    <row r="271" spans="1:79" ht="32.25" customHeight="1" thickBot="1">
      <c r="B271" s="1329" t="s">
        <v>939</v>
      </c>
      <c r="C271" s="1330">
        <v>3</v>
      </c>
      <c r="D271" s="1331">
        <v>2</v>
      </c>
      <c r="E271" s="1332">
        <v>6</v>
      </c>
      <c r="F271" s="1350"/>
      <c r="G271" s="1346"/>
      <c r="H271" s="1346"/>
      <c r="I271" s="1347"/>
      <c r="J271" s="1178"/>
      <c r="K271" s="1178"/>
      <c r="L271" s="1178"/>
      <c r="M271" s="1178"/>
      <c r="N271" s="1271"/>
      <c r="O271" s="1178"/>
      <c r="P271" s="1178"/>
      <c r="Q271" s="1178"/>
      <c r="R271" s="1178"/>
      <c r="S271" s="1178"/>
      <c r="T271" s="1178"/>
      <c r="U271" s="1178"/>
      <c r="V271" s="1178"/>
      <c r="W271" s="1178"/>
      <c r="X271" s="1178"/>
      <c r="Y271" s="1178"/>
      <c r="Z271" s="1178"/>
      <c r="AA271" s="1178"/>
      <c r="AB271" s="1178"/>
      <c r="AC271" s="1178"/>
      <c r="AD271" s="1178"/>
      <c r="AE271" s="1178"/>
      <c r="AF271" s="1178"/>
      <c r="AG271" s="1178"/>
      <c r="AH271" s="1178"/>
      <c r="AI271" s="1178"/>
      <c r="AJ271" s="1178"/>
      <c r="AK271" s="1178"/>
      <c r="AL271" s="1178"/>
      <c r="AM271" s="1178"/>
      <c r="AN271" s="1178"/>
      <c r="AO271" s="1178"/>
      <c r="AP271" s="1178"/>
      <c r="AQ271" s="1178"/>
      <c r="AR271" s="1178"/>
      <c r="AS271" s="1178"/>
      <c r="AT271" s="1178"/>
      <c r="AU271" s="1178"/>
      <c r="AV271" s="1178"/>
      <c r="AW271" s="1178"/>
      <c r="AX271" s="1178"/>
      <c r="AY271" s="1178"/>
      <c r="AZ271" s="1178"/>
      <c r="BA271" s="1178"/>
      <c r="BB271" s="1178"/>
      <c r="BC271" s="1178"/>
      <c r="BD271" s="1178"/>
      <c r="BE271" s="1178"/>
      <c r="BF271" s="1178"/>
      <c r="BG271" s="1178"/>
      <c r="BH271" s="1178"/>
      <c r="BI271" s="1178"/>
      <c r="BJ271" s="1178"/>
      <c r="BK271" s="1178"/>
      <c r="BL271" s="1178"/>
      <c r="BM271" s="1178"/>
      <c r="BN271" s="1178"/>
      <c r="BO271" s="1178"/>
      <c r="BP271" s="1178"/>
      <c r="BQ271" s="1178"/>
      <c r="BR271" s="1178"/>
      <c r="BS271" s="1178"/>
      <c r="BT271" s="1178"/>
      <c r="BU271" s="1178"/>
      <c r="BV271" s="1178"/>
      <c r="BW271" s="1178"/>
      <c r="BX271" s="1178"/>
      <c r="BY271" s="1178"/>
      <c r="BZ271" s="1178"/>
      <c r="CA271" s="1178"/>
    </row>
    <row r="272" spans="1:79" ht="9" customHeight="1">
      <c r="B272" s="1339"/>
      <c r="C272" s="1340"/>
      <c r="D272" s="1340"/>
      <c r="E272" s="1340"/>
      <c r="F272" s="1376"/>
      <c r="G272" s="1297"/>
      <c r="H272" s="1297"/>
      <c r="I272" s="1178"/>
      <c r="J272" s="1178"/>
      <c r="K272" s="1178"/>
      <c r="L272" s="1178"/>
      <c r="M272" s="1178"/>
      <c r="N272" s="1271"/>
      <c r="O272" s="1178"/>
      <c r="P272" s="1178"/>
      <c r="Q272" s="1178"/>
      <c r="R272" s="1178"/>
      <c r="S272" s="1178"/>
      <c r="T272" s="1178"/>
      <c r="U272" s="1178"/>
      <c r="V272" s="1178"/>
      <c r="W272" s="1178"/>
      <c r="X272" s="1178"/>
      <c r="Y272" s="1178"/>
      <c r="Z272" s="1178"/>
      <c r="AA272" s="1178"/>
      <c r="AB272" s="1178"/>
      <c r="AC272" s="1178"/>
      <c r="AD272" s="1178"/>
      <c r="AE272" s="1178"/>
      <c r="AF272" s="1178"/>
      <c r="AG272" s="1178"/>
      <c r="AH272" s="1178"/>
      <c r="AI272" s="1178"/>
      <c r="AJ272" s="1178"/>
      <c r="AK272" s="1178"/>
      <c r="AL272" s="1178"/>
      <c r="AM272" s="1178"/>
      <c r="AN272" s="1178"/>
      <c r="AO272" s="1178"/>
      <c r="AP272" s="1178"/>
      <c r="AQ272" s="1178"/>
      <c r="AR272" s="1178"/>
      <c r="AS272" s="1178"/>
      <c r="AT272" s="1178"/>
      <c r="AU272" s="1178"/>
      <c r="AV272" s="1178"/>
      <c r="AW272" s="1178"/>
      <c r="AX272" s="1178"/>
      <c r="AY272" s="1178"/>
      <c r="AZ272" s="1178"/>
      <c r="BA272" s="1178"/>
      <c r="BB272" s="1178"/>
      <c r="BC272" s="1178"/>
      <c r="BD272" s="1178"/>
      <c r="BE272" s="1178"/>
      <c r="BF272" s="1178"/>
      <c r="BG272" s="1178"/>
      <c r="BH272" s="1178"/>
      <c r="BI272" s="1178"/>
      <c r="BJ272" s="1178"/>
      <c r="BK272" s="1178"/>
      <c r="BL272" s="1178"/>
      <c r="BM272" s="1178"/>
      <c r="BN272" s="1178"/>
      <c r="BO272" s="1178"/>
      <c r="BP272" s="1178"/>
      <c r="BQ272" s="1178"/>
      <c r="BR272" s="1178"/>
      <c r="BS272" s="1178"/>
      <c r="BT272" s="1178"/>
      <c r="BU272" s="1178"/>
      <c r="BV272" s="1178"/>
      <c r="BW272" s="1178"/>
      <c r="BX272" s="1178"/>
      <c r="BY272" s="1178"/>
      <c r="BZ272" s="1178"/>
      <c r="CA272" s="1178"/>
    </row>
    <row r="273" spans="1:79" ht="18" customHeight="1">
      <c r="A273" s="1253">
        <v>28</v>
      </c>
      <c r="B273" s="1293" t="s">
        <v>940</v>
      </c>
      <c r="C273" s="1294"/>
      <c r="D273" s="1294"/>
      <c r="E273" s="1294"/>
      <c r="F273" s="1376"/>
      <c r="G273" s="1297"/>
      <c r="H273" s="1297"/>
      <c r="I273" s="1178"/>
      <c r="J273" s="1178"/>
      <c r="K273" s="1178"/>
      <c r="L273" s="1178"/>
      <c r="M273" s="1178"/>
      <c r="N273" s="1271"/>
      <c r="O273" s="1178"/>
      <c r="P273" s="1178"/>
      <c r="Q273" s="1178"/>
      <c r="R273" s="1178"/>
      <c r="S273" s="1178"/>
      <c r="T273" s="1178"/>
      <c r="U273" s="1178"/>
      <c r="V273" s="1178"/>
      <c r="W273" s="1178"/>
      <c r="X273" s="1178"/>
      <c r="Y273" s="1178"/>
      <c r="Z273" s="1178"/>
      <c r="AA273" s="1178"/>
      <c r="AB273" s="1178"/>
      <c r="AC273" s="1178"/>
      <c r="AD273" s="1178"/>
      <c r="AE273" s="1178"/>
      <c r="AF273" s="1178"/>
      <c r="AG273" s="1178"/>
      <c r="AH273" s="1178"/>
      <c r="AI273" s="1178"/>
      <c r="AJ273" s="1178"/>
      <c r="AK273" s="1178"/>
      <c r="AL273" s="1178"/>
      <c r="AM273" s="1178"/>
      <c r="AN273" s="1178"/>
      <c r="AO273" s="1178"/>
      <c r="AP273" s="1178"/>
      <c r="AQ273" s="1178"/>
      <c r="AR273" s="1178"/>
      <c r="AS273" s="1178"/>
      <c r="AT273" s="1178"/>
      <c r="AU273" s="1178"/>
      <c r="AV273" s="1178"/>
      <c r="AW273" s="1178"/>
      <c r="AX273" s="1178"/>
      <c r="AY273" s="1178"/>
      <c r="AZ273" s="1178"/>
      <c r="BA273" s="1178"/>
      <c r="BB273" s="1178"/>
      <c r="BC273" s="1178"/>
      <c r="BD273" s="1178"/>
      <c r="BE273" s="1178"/>
      <c r="BF273" s="1178"/>
      <c r="BG273" s="1178"/>
      <c r="BH273" s="1178"/>
      <c r="BI273" s="1178"/>
      <c r="BJ273" s="1178"/>
      <c r="BK273" s="1178"/>
      <c r="BL273" s="1178"/>
      <c r="BM273" s="1178"/>
      <c r="BN273" s="1178"/>
      <c r="BO273" s="1178"/>
      <c r="BP273" s="1178"/>
      <c r="BQ273" s="1178"/>
      <c r="BR273" s="1178"/>
      <c r="BS273" s="1178"/>
      <c r="BT273" s="1178"/>
      <c r="BU273" s="1178"/>
      <c r="BV273" s="1178"/>
      <c r="BW273" s="1178"/>
      <c r="BX273" s="1178"/>
      <c r="BY273" s="1178"/>
      <c r="BZ273" s="1178"/>
      <c r="CA273" s="1178"/>
    </row>
    <row r="274" spans="1:79" ht="35.25" customHeight="1">
      <c r="B274" s="1298" t="s">
        <v>941</v>
      </c>
      <c r="C274" s="1299"/>
      <c r="D274" s="1299"/>
      <c r="E274" s="1300"/>
      <c r="F274" s="1376"/>
      <c r="G274" s="1297"/>
      <c r="H274" s="1297"/>
      <c r="I274" s="1178"/>
      <c r="J274" s="1178"/>
      <c r="K274" s="1178"/>
      <c r="L274" s="1178"/>
      <c r="M274" s="1178"/>
      <c r="N274" s="1271"/>
      <c r="O274" s="1178"/>
      <c r="P274" s="1178"/>
      <c r="Q274" s="1178"/>
      <c r="R274" s="1178"/>
      <c r="S274" s="1178"/>
      <c r="T274" s="1178"/>
      <c r="U274" s="1178"/>
      <c r="V274" s="1178"/>
      <c r="W274" s="1178"/>
      <c r="X274" s="1178"/>
      <c r="Y274" s="1178"/>
      <c r="Z274" s="1178"/>
      <c r="AA274" s="1178"/>
      <c r="AB274" s="1178"/>
      <c r="AC274" s="1178"/>
      <c r="AD274" s="1178"/>
      <c r="AE274" s="1178"/>
      <c r="AF274" s="1178"/>
      <c r="AG274" s="1178"/>
      <c r="AH274" s="1178"/>
      <c r="AI274" s="1178"/>
      <c r="AJ274" s="1178"/>
      <c r="AK274" s="1178"/>
      <c r="AL274" s="1178"/>
      <c r="AM274" s="1178"/>
      <c r="AN274" s="1178"/>
      <c r="AO274" s="1178"/>
      <c r="AP274" s="1178"/>
      <c r="AQ274" s="1178"/>
      <c r="AR274" s="1178"/>
      <c r="AS274" s="1178"/>
      <c r="AT274" s="1178"/>
      <c r="AU274" s="1178"/>
      <c r="AV274" s="1178"/>
      <c r="AW274" s="1178"/>
      <c r="AX274" s="1178"/>
      <c r="AY274" s="1178"/>
      <c r="AZ274" s="1178"/>
      <c r="BA274" s="1178"/>
      <c r="BB274" s="1178"/>
      <c r="BC274" s="1178"/>
      <c r="BD274" s="1178"/>
      <c r="BE274" s="1178"/>
      <c r="BF274" s="1178"/>
      <c r="BG274" s="1178"/>
      <c r="BH274" s="1178"/>
      <c r="BI274" s="1178"/>
      <c r="BJ274" s="1178"/>
      <c r="BK274" s="1178"/>
      <c r="BL274" s="1178"/>
      <c r="BM274" s="1178"/>
      <c r="BN274" s="1178"/>
      <c r="BO274" s="1178"/>
      <c r="BP274" s="1178"/>
      <c r="BQ274" s="1178"/>
      <c r="BR274" s="1178"/>
      <c r="BS274" s="1178"/>
      <c r="BT274" s="1178"/>
      <c r="BU274" s="1178"/>
      <c r="BV274" s="1178"/>
      <c r="BW274" s="1178"/>
      <c r="BX274" s="1178"/>
      <c r="BY274" s="1178"/>
      <c r="BZ274" s="1178"/>
      <c r="CA274" s="1178"/>
    </row>
    <row r="275" spans="1:79" ht="16.5" customHeight="1" thickBot="1">
      <c r="B275" s="1293" t="s">
        <v>810</v>
      </c>
      <c r="C275" s="1301"/>
      <c r="F275" s="1376"/>
      <c r="G275" s="1297"/>
      <c r="H275" s="1297"/>
      <c r="I275" s="1178"/>
      <c r="J275" s="1178"/>
      <c r="K275" s="1178"/>
      <c r="L275" s="1178"/>
      <c r="M275" s="1178"/>
      <c r="N275" s="1271"/>
      <c r="O275" s="1178"/>
      <c r="P275" s="1178"/>
      <c r="Q275" s="1178"/>
      <c r="R275" s="1178"/>
      <c r="S275" s="1178"/>
      <c r="T275" s="1178"/>
      <c r="U275" s="1178"/>
      <c r="V275" s="1178"/>
      <c r="W275" s="1178"/>
      <c r="X275" s="1178"/>
      <c r="Y275" s="1178"/>
      <c r="Z275" s="1178"/>
      <c r="AA275" s="1178"/>
      <c r="AB275" s="1178"/>
      <c r="AC275" s="1178"/>
      <c r="AD275" s="1178"/>
      <c r="AE275" s="1178"/>
      <c r="AF275" s="1178"/>
      <c r="AG275" s="1178"/>
      <c r="AH275" s="1178"/>
      <c r="AI275" s="1178"/>
      <c r="AJ275" s="1178"/>
      <c r="AK275" s="1178"/>
      <c r="AL275" s="1178"/>
      <c r="AM275" s="1178"/>
      <c r="AN275" s="1178"/>
      <c r="AO275" s="1178"/>
      <c r="AP275" s="1178"/>
      <c r="AQ275" s="1178"/>
      <c r="AR275" s="1178"/>
      <c r="AS275" s="1178"/>
      <c r="AT275" s="1178"/>
      <c r="AU275" s="1178"/>
      <c r="AV275" s="1178"/>
      <c r="AW275" s="1178"/>
      <c r="AX275" s="1178"/>
      <c r="AY275" s="1178"/>
      <c r="AZ275" s="1178"/>
      <c r="BA275" s="1178"/>
      <c r="BB275" s="1178"/>
      <c r="BC275" s="1178"/>
      <c r="BD275" s="1178"/>
      <c r="BE275" s="1178"/>
      <c r="BF275" s="1178"/>
      <c r="BG275" s="1178"/>
      <c r="BH275" s="1178"/>
      <c r="BI275" s="1178"/>
      <c r="BJ275" s="1178"/>
      <c r="BK275" s="1178"/>
      <c r="BL275" s="1178"/>
      <c r="BM275" s="1178"/>
      <c r="BN275" s="1178"/>
      <c r="BO275" s="1178"/>
      <c r="BP275" s="1178"/>
      <c r="BQ275" s="1178"/>
      <c r="BR275" s="1178"/>
      <c r="BS275" s="1178"/>
      <c r="BT275" s="1178"/>
      <c r="BU275" s="1178"/>
      <c r="BV275" s="1178"/>
      <c r="BW275" s="1178"/>
      <c r="BX275" s="1178"/>
      <c r="BY275" s="1178"/>
      <c r="BZ275" s="1178"/>
      <c r="CA275" s="1178"/>
    </row>
    <row r="276" spans="1:79" ht="33.75" customHeight="1" thickBot="1">
      <c r="B276" s="1302" t="s">
        <v>811</v>
      </c>
      <c r="C276" s="1303" t="s">
        <v>812</v>
      </c>
      <c r="D276" s="1303" t="s">
        <v>813</v>
      </c>
      <c r="E276" s="1304" t="s">
        <v>814</v>
      </c>
      <c r="F276" s="1348" t="s">
        <v>815</v>
      </c>
      <c r="G276" s="1306">
        <v>1</v>
      </c>
      <c r="H276" s="1297"/>
      <c r="I276" s="1178"/>
      <c r="J276" s="1178"/>
      <c r="K276" s="1178"/>
      <c r="L276" s="1178"/>
      <c r="M276" s="1178"/>
      <c r="N276" s="1271"/>
      <c r="O276" s="1178"/>
      <c r="P276" s="1178"/>
      <c r="Q276" s="1178"/>
      <c r="R276" s="1178"/>
      <c r="S276" s="1178"/>
      <c r="T276" s="1178"/>
      <c r="U276" s="1178"/>
      <c r="V276" s="1178"/>
      <c r="W276" s="1178"/>
      <c r="X276" s="1178"/>
      <c r="Y276" s="1178"/>
      <c r="Z276" s="1178"/>
      <c r="AA276" s="1178"/>
      <c r="AB276" s="1178"/>
      <c r="AC276" s="1178"/>
      <c r="AD276" s="1178"/>
      <c r="AE276" s="1178"/>
      <c r="AF276" s="1178"/>
      <c r="AG276" s="1178"/>
      <c r="AH276" s="1178"/>
      <c r="AI276" s="1178"/>
      <c r="AJ276" s="1178"/>
      <c r="AK276" s="1178"/>
      <c r="AL276" s="1178"/>
      <c r="AM276" s="1178"/>
      <c r="AN276" s="1178"/>
      <c r="AO276" s="1178"/>
      <c r="AP276" s="1178"/>
      <c r="AQ276" s="1178"/>
      <c r="AR276" s="1178"/>
      <c r="AS276" s="1178"/>
      <c r="AT276" s="1178"/>
      <c r="AU276" s="1178"/>
      <c r="AV276" s="1178"/>
      <c r="AW276" s="1178"/>
      <c r="AX276" s="1178"/>
      <c r="AY276" s="1178"/>
      <c r="AZ276" s="1178"/>
      <c r="BA276" s="1178"/>
      <c r="BB276" s="1178"/>
      <c r="BC276" s="1178"/>
      <c r="BD276" s="1178"/>
      <c r="BE276" s="1178"/>
      <c r="BF276" s="1178"/>
      <c r="BG276" s="1178"/>
      <c r="BH276" s="1178"/>
      <c r="BI276" s="1178"/>
      <c r="BJ276" s="1178"/>
      <c r="BK276" s="1178"/>
      <c r="BL276" s="1178"/>
      <c r="BM276" s="1178"/>
      <c r="BN276" s="1178"/>
      <c r="BO276" s="1178"/>
      <c r="BP276" s="1178"/>
      <c r="BQ276" s="1178"/>
      <c r="BR276" s="1178"/>
      <c r="BS276" s="1178"/>
      <c r="BT276" s="1178"/>
      <c r="BU276" s="1178"/>
      <c r="BV276" s="1178"/>
      <c r="BW276" s="1178"/>
      <c r="BX276" s="1178"/>
      <c r="BY276" s="1178"/>
      <c r="BZ276" s="1178"/>
      <c r="CA276" s="1178"/>
    </row>
    <row r="277" spans="1:79" ht="30.75" customHeight="1">
      <c r="B277" s="1313" t="s">
        <v>942</v>
      </c>
      <c r="C277" s="1314">
        <v>0</v>
      </c>
      <c r="D277" s="1315">
        <v>1</v>
      </c>
      <c r="E277" s="1316">
        <f>D277*C277</f>
        <v>0</v>
      </c>
      <c r="F277" s="1349"/>
      <c r="G277" s="1342"/>
      <c r="H277" s="1342"/>
      <c r="I277" s="1343"/>
      <c r="J277" s="1178"/>
      <c r="K277" s="1178"/>
      <c r="L277" s="1178"/>
      <c r="M277" s="1178"/>
      <c r="N277" s="1271"/>
      <c r="O277" s="1178"/>
      <c r="P277" s="1178"/>
      <c r="Q277" s="1178"/>
      <c r="R277" s="1178"/>
      <c r="S277" s="1178"/>
      <c r="T277" s="1178"/>
      <c r="U277" s="1178"/>
      <c r="V277" s="1178"/>
      <c r="W277" s="1178"/>
      <c r="X277" s="1178"/>
      <c r="Y277" s="1178"/>
      <c r="Z277" s="1178"/>
      <c r="AA277" s="1178"/>
      <c r="AB277" s="1178"/>
      <c r="AC277" s="1178"/>
      <c r="AD277" s="1178"/>
      <c r="AE277" s="1178"/>
      <c r="AF277" s="1178"/>
      <c r="AG277" s="1178"/>
      <c r="AH277" s="1178"/>
      <c r="AI277" s="1178"/>
      <c r="AJ277" s="1178"/>
      <c r="AK277" s="1178"/>
      <c r="AL277" s="1178"/>
      <c r="AM277" s="1178"/>
      <c r="AN277" s="1178"/>
      <c r="AO277" s="1178"/>
      <c r="AP277" s="1178"/>
      <c r="AQ277" s="1178"/>
      <c r="AR277" s="1178"/>
      <c r="AS277" s="1178"/>
      <c r="AT277" s="1178"/>
      <c r="AU277" s="1178"/>
      <c r="AV277" s="1178"/>
      <c r="AW277" s="1178"/>
      <c r="AX277" s="1178"/>
      <c r="AY277" s="1178"/>
      <c r="AZ277" s="1178"/>
      <c r="BA277" s="1178"/>
      <c r="BB277" s="1178"/>
      <c r="BC277" s="1178"/>
      <c r="BD277" s="1178"/>
      <c r="BE277" s="1178"/>
      <c r="BF277" s="1178"/>
      <c r="BG277" s="1178"/>
      <c r="BH277" s="1178"/>
      <c r="BI277" s="1178"/>
      <c r="BJ277" s="1178"/>
      <c r="BK277" s="1178"/>
      <c r="BL277" s="1178"/>
      <c r="BM277" s="1178"/>
      <c r="BN277" s="1178"/>
      <c r="BO277" s="1178"/>
      <c r="BP277" s="1178"/>
      <c r="BQ277" s="1178"/>
      <c r="BR277" s="1178"/>
      <c r="BS277" s="1178"/>
      <c r="BT277" s="1178"/>
      <c r="BU277" s="1178"/>
      <c r="BV277" s="1178"/>
      <c r="BW277" s="1178"/>
      <c r="BX277" s="1178"/>
      <c r="BY277" s="1178"/>
      <c r="BZ277" s="1178"/>
      <c r="CA277" s="1178"/>
    </row>
    <row r="278" spans="1:79" ht="30.75" customHeight="1">
      <c r="B278" s="1323" t="s">
        <v>943</v>
      </c>
      <c r="C278" s="1324">
        <v>1</v>
      </c>
      <c r="D278" s="1325">
        <v>1</v>
      </c>
      <c r="E278" s="1326">
        <f>D278*C278</f>
        <v>1</v>
      </c>
      <c r="F278" s="1349"/>
      <c r="G278" s="1344"/>
      <c r="H278" s="1344"/>
      <c r="I278" s="1345"/>
      <c r="J278" s="1178"/>
      <c r="K278" s="1178"/>
      <c r="L278" s="1178"/>
      <c r="M278" s="1178"/>
      <c r="N278" s="1271"/>
      <c r="O278" s="1178"/>
      <c r="P278" s="1178"/>
      <c r="Q278" s="1178"/>
      <c r="R278" s="1178"/>
      <c r="S278" s="1178"/>
      <c r="T278" s="1178"/>
      <c r="U278" s="1178"/>
      <c r="V278" s="1178"/>
      <c r="W278" s="1178"/>
      <c r="X278" s="1178"/>
      <c r="Y278" s="1178"/>
      <c r="Z278" s="1178"/>
      <c r="AA278" s="1178"/>
      <c r="AB278" s="1178"/>
      <c r="AC278" s="1178"/>
      <c r="AD278" s="1178"/>
      <c r="AE278" s="1178"/>
      <c r="AF278" s="1178"/>
      <c r="AG278" s="1178"/>
      <c r="AH278" s="1178"/>
      <c r="AI278" s="1178"/>
      <c r="AJ278" s="1178"/>
      <c r="AK278" s="1178"/>
      <c r="AL278" s="1178"/>
      <c r="AM278" s="1178"/>
      <c r="AN278" s="1178"/>
      <c r="AO278" s="1178"/>
      <c r="AP278" s="1178"/>
      <c r="AQ278" s="1178"/>
      <c r="AR278" s="1178"/>
      <c r="AS278" s="1178"/>
      <c r="AT278" s="1178"/>
      <c r="AU278" s="1178"/>
      <c r="AV278" s="1178"/>
      <c r="AW278" s="1178"/>
      <c r="AX278" s="1178"/>
      <c r="AY278" s="1178"/>
      <c r="AZ278" s="1178"/>
      <c r="BA278" s="1178"/>
      <c r="BB278" s="1178"/>
      <c r="BC278" s="1178"/>
      <c r="BD278" s="1178"/>
      <c r="BE278" s="1178"/>
      <c r="BF278" s="1178"/>
      <c r="BG278" s="1178"/>
      <c r="BH278" s="1178"/>
      <c r="BI278" s="1178"/>
      <c r="BJ278" s="1178"/>
      <c r="BK278" s="1178"/>
      <c r="BL278" s="1178"/>
      <c r="BM278" s="1178"/>
      <c r="BN278" s="1178"/>
      <c r="BO278" s="1178"/>
      <c r="BP278" s="1178"/>
      <c r="BQ278" s="1178"/>
      <c r="BR278" s="1178"/>
      <c r="BS278" s="1178"/>
      <c r="BT278" s="1178"/>
      <c r="BU278" s="1178"/>
      <c r="BV278" s="1178"/>
      <c r="BW278" s="1178"/>
      <c r="BX278" s="1178"/>
      <c r="BY278" s="1178"/>
      <c r="BZ278" s="1178"/>
      <c r="CA278" s="1178"/>
    </row>
    <row r="279" spans="1:79" ht="20.25" customHeight="1">
      <c r="B279" s="1323" t="s">
        <v>944</v>
      </c>
      <c r="C279" s="1324">
        <v>2</v>
      </c>
      <c r="D279" s="1325">
        <v>1</v>
      </c>
      <c r="E279" s="1326">
        <f>D279*C279</f>
        <v>2</v>
      </c>
      <c r="F279" s="1349"/>
      <c r="G279" s="1344"/>
      <c r="H279" s="1344"/>
      <c r="I279" s="1345"/>
      <c r="J279" s="1178"/>
      <c r="K279" s="1178"/>
      <c r="L279" s="1178"/>
      <c r="M279" s="1178"/>
      <c r="N279" s="1271"/>
      <c r="O279" s="1178"/>
      <c r="P279" s="1178"/>
      <c r="Q279" s="1178"/>
      <c r="R279" s="1178"/>
      <c r="S279" s="1178"/>
      <c r="T279" s="1178"/>
      <c r="U279" s="1178"/>
      <c r="V279" s="1178"/>
      <c r="W279" s="1178"/>
      <c r="X279" s="1178"/>
      <c r="Y279" s="1178"/>
      <c r="Z279" s="1178"/>
      <c r="AA279" s="1178"/>
      <c r="AB279" s="1178"/>
      <c r="AC279" s="1178"/>
      <c r="AD279" s="1178"/>
      <c r="AE279" s="1178"/>
      <c r="AF279" s="1178"/>
      <c r="AG279" s="1178"/>
      <c r="AH279" s="1178"/>
      <c r="AI279" s="1178"/>
      <c r="AJ279" s="1178"/>
      <c r="AK279" s="1178"/>
      <c r="AL279" s="1178"/>
      <c r="AM279" s="1178"/>
      <c r="AN279" s="1178"/>
      <c r="AO279" s="1178"/>
      <c r="AP279" s="1178"/>
      <c r="AQ279" s="1178"/>
      <c r="AR279" s="1178"/>
      <c r="AS279" s="1178"/>
      <c r="AT279" s="1178"/>
      <c r="AU279" s="1178"/>
      <c r="AV279" s="1178"/>
      <c r="AW279" s="1178"/>
      <c r="AX279" s="1178"/>
      <c r="AY279" s="1178"/>
      <c r="AZ279" s="1178"/>
      <c r="BA279" s="1178"/>
      <c r="BB279" s="1178"/>
      <c r="BC279" s="1178"/>
      <c r="BD279" s="1178"/>
      <c r="BE279" s="1178"/>
      <c r="BF279" s="1178"/>
      <c r="BG279" s="1178"/>
      <c r="BH279" s="1178"/>
      <c r="BI279" s="1178"/>
      <c r="BJ279" s="1178"/>
      <c r="BK279" s="1178"/>
      <c r="BL279" s="1178"/>
      <c r="BM279" s="1178"/>
      <c r="BN279" s="1178"/>
      <c r="BO279" s="1178"/>
      <c r="BP279" s="1178"/>
      <c r="BQ279" s="1178"/>
      <c r="BR279" s="1178"/>
      <c r="BS279" s="1178"/>
      <c r="BT279" s="1178"/>
      <c r="BU279" s="1178"/>
      <c r="BV279" s="1178"/>
      <c r="BW279" s="1178"/>
      <c r="BX279" s="1178"/>
      <c r="BY279" s="1178"/>
      <c r="BZ279" s="1178"/>
      <c r="CA279" s="1178"/>
    </row>
    <row r="280" spans="1:79" ht="32.25" customHeight="1">
      <c r="B280" s="1323" t="s">
        <v>945</v>
      </c>
      <c r="C280" s="1324">
        <v>3</v>
      </c>
      <c r="D280" s="1325">
        <v>1</v>
      </c>
      <c r="E280" s="1326">
        <f>D280*C280</f>
        <v>3</v>
      </c>
      <c r="F280" s="1349"/>
      <c r="G280" s="1344"/>
      <c r="H280" s="1344"/>
      <c r="I280" s="1345"/>
      <c r="J280" s="1178"/>
      <c r="K280" s="1178"/>
      <c r="L280" s="1178"/>
      <c r="M280" s="1178"/>
      <c r="N280" s="1271"/>
      <c r="O280" s="1178"/>
      <c r="P280" s="1178"/>
      <c r="Q280" s="1178"/>
      <c r="R280" s="1178"/>
      <c r="S280" s="1178"/>
      <c r="T280" s="1178"/>
      <c r="U280" s="1178"/>
      <c r="V280" s="1178"/>
      <c r="W280" s="1178"/>
      <c r="X280" s="1178"/>
      <c r="Y280" s="1178"/>
      <c r="Z280" s="1178"/>
      <c r="AA280" s="1178"/>
      <c r="AB280" s="1178"/>
      <c r="AC280" s="1178"/>
      <c r="AD280" s="1178"/>
      <c r="AE280" s="1178"/>
      <c r="AF280" s="1178"/>
      <c r="AG280" s="1178"/>
      <c r="AH280" s="1178"/>
      <c r="AI280" s="1178"/>
      <c r="AJ280" s="1178"/>
      <c r="AK280" s="1178"/>
      <c r="AL280" s="1178"/>
      <c r="AM280" s="1178"/>
      <c r="AN280" s="1178"/>
      <c r="AO280" s="1178"/>
      <c r="AP280" s="1178"/>
      <c r="AQ280" s="1178"/>
      <c r="AR280" s="1178"/>
      <c r="AS280" s="1178"/>
      <c r="AT280" s="1178"/>
      <c r="AU280" s="1178"/>
      <c r="AV280" s="1178"/>
      <c r="AW280" s="1178"/>
      <c r="AX280" s="1178"/>
      <c r="AY280" s="1178"/>
      <c r="AZ280" s="1178"/>
      <c r="BA280" s="1178"/>
      <c r="BB280" s="1178"/>
      <c r="BC280" s="1178"/>
      <c r="BD280" s="1178"/>
      <c r="BE280" s="1178"/>
      <c r="BF280" s="1178"/>
      <c r="BG280" s="1178"/>
      <c r="BH280" s="1178"/>
      <c r="BI280" s="1178"/>
      <c r="BJ280" s="1178"/>
      <c r="BK280" s="1178"/>
      <c r="BL280" s="1178"/>
      <c r="BM280" s="1178"/>
      <c r="BN280" s="1178"/>
      <c r="BO280" s="1178"/>
      <c r="BP280" s="1178"/>
      <c r="BQ280" s="1178"/>
      <c r="BR280" s="1178"/>
      <c r="BS280" s="1178"/>
      <c r="BT280" s="1178"/>
      <c r="BU280" s="1178"/>
      <c r="BV280" s="1178"/>
      <c r="BW280" s="1178"/>
      <c r="BX280" s="1178"/>
      <c r="BY280" s="1178"/>
      <c r="BZ280" s="1178"/>
      <c r="CA280" s="1178"/>
    </row>
    <row r="281" spans="1:79" ht="20.25" customHeight="1" thickBot="1">
      <c r="B281" s="1329" t="s">
        <v>946</v>
      </c>
      <c r="C281" s="1330">
        <v>4</v>
      </c>
      <c r="D281" s="1331">
        <v>1</v>
      </c>
      <c r="E281" s="1332">
        <f>D281*C281</f>
        <v>4</v>
      </c>
      <c r="F281" s="1350"/>
      <c r="G281" s="1346"/>
      <c r="H281" s="1346"/>
      <c r="I281" s="1347"/>
      <c r="J281" s="1178"/>
      <c r="K281" s="1178"/>
      <c r="L281" s="1178"/>
      <c r="M281" s="1178"/>
      <c r="N281" s="1271"/>
      <c r="O281" s="1178"/>
      <c r="P281" s="1178"/>
      <c r="Q281" s="1178"/>
      <c r="R281" s="1178"/>
      <c r="S281" s="1178"/>
      <c r="T281" s="1178"/>
      <c r="U281" s="1178"/>
      <c r="V281" s="1178"/>
      <c r="W281" s="1178"/>
      <c r="X281" s="1178"/>
      <c r="Y281" s="1178"/>
      <c r="Z281" s="1178"/>
      <c r="AA281" s="1178"/>
      <c r="AB281" s="1178"/>
      <c r="AC281" s="1178"/>
      <c r="AD281" s="1178"/>
      <c r="AE281" s="1178"/>
      <c r="AF281" s="1178"/>
      <c r="AG281" s="1178"/>
      <c r="AH281" s="1178"/>
      <c r="AI281" s="1178"/>
      <c r="AJ281" s="1178"/>
      <c r="AK281" s="1178"/>
      <c r="AL281" s="1178"/>
      <c r="AM281" s="1178"/>
      <c r="AN281" s="1178"/>
      <c r="AO281" s="1178"/>
      <c r="AP281" s="1178"/>
      <c r="AQ281" s="1178"/>
      <c r="AR281" s="1178"/>
      <c r="AS281" s="1178"/>
      <c r="AT281" s="1178"/>
      <c r="AU281" s="1178"/>
      <c r="AV281" s="1178"/>
      <c r="AW281" s="1178"/>
      <c r="AX281" s="1178"/>
      <c r="AY281" s="1178"/>
      <c r="AZ281" s="1178"/>
      <c r="BA281" s="1178"/>
      <c r="BB281" s="1178"/>
      <c r="BC281" s="1178"/>
      <c r="BD281" s="1178"/>
      <c r="BE281" s="1178"/>
      <c r="BF281" s="1178"/>
      <c r="BG281" s="1178"/>
      <c r="BH281" s="1178"/>
      <c r="BI281" s="1178"/>
      <c r="BJ281" s="1178"/>
      <c r="BK281" s="1178"/>
      <c r="BL281" s="1178"/>
      <c r="BM281" s="1178"/>
      <c r="BN281" s="1178"/>
      <c r="BO281" s="1178"/>
      <c r="BP281" s="1178"/>
      <c r="BQ281" s="1178"/>
      <c r="BR281" s="1178"/>
      <c r="BS281" s="1178"/>
      <c r="BT281" s="1178"/>
      <c r="BU281" s="1178"/>
      <c r="BV281" s="1178"/>
      <c r="BW281" s="1178"/>
      <c r="BX281" s="1178"/>
      <c r="BY281" s="1178"/>
      <c r="BZ281" s="1178"/>
      <c r="CA281" s="1178"/>
    </row>
    <row r="282" spans="1:79" ht="9.75" customHeight="1">
      <c r="B282" s="1375"/>
      <c r="C282" s="1375"/>
      <c r="D282" s="1375"/>
      <c r="E282" s="1375"/>
      <c r="F282" s="1376"/>
      <c r="G282" s="1297"/>
      <c r="H282" s="1297"/>
      <c r="I282" s="1178"/>
      <c r="J282" s="1178"/>
      <c r="K282" s="1178"/>
      <c r="L282" s="1178"/>
      <c r="M282" s="1178"/>
      <c r="N282" s="1271"/>
      <c r="O282" s="1178"/>
      <c r="P282" s="1178"/>
      <c r="Q282" s="1178"/>
      <c r="R282" s="1178"/>
      <c r="S282" s="1178"/>
      <c r="T282" s="1178"/>
      <c r="U282" s="1178"/>
      <c r="V282" s="1178"/>
      <c r="W282" s="1178"/>
      <c r="X282" s="1178"/>
      <c r="Y282" s="1178"/>
      <c r="Z282" s="1178"/>
      <c r="AA282" s="1178"/>
      <c r="AB282" s="1178"/>
      <c r="AC282" s="1178"/>
      <c r="AD282" s="1178"/>
      <c r="AE282" s="1178"/>
      <c r="AF282" s="1178"/>
      <c r="AG282" s="1178"/>
      <c r="AH282" s="1178"/>
      <c r="AI282" s="1178"/>
      <c r="AJ282" s="1178"/>
      <c r="AK282" s="1178"/>
      <c r="AL282" s="1178"/>
      <c r="AM282" s="1178"/>
      <c r="AN282" s="1178"/>
      <c r="AO282" s="1178"/>
      <c r="AP282" s="1178"/>
      <c r="AQ282" s="1178"/>
      <c r="AR282" s="1178"/>
      <c r="AS282" s="1178"/>
      <c r="AT282" s="1178"/>
      <c r="AU282" s="1178"/>
      <c r="AV282" s="1178"/>
      <c r="AW282" s="1178"/>
      <c r="AX282" s="1178"/>
      <c r="AY282" s="1178"/>
      <c r="AZ282" s="1178"/>
      <c r="BA282" s="1178"/>
      <c r="BB282" s="1178"/>
      <c r="BC282" s="1178"/>
      <c r="BD282" s="1178"/>
      <c r="BE282" s="1178"/>
      <c r="BF282" s="1178"/>
      <c r="BG282" s="1178"/>
      <c r="BH282" s="1178"/>
      <c r="BI282" s="1178"/>
      <c r="BJ282" s="1178"/>
      <c r="BK282" s="1178"/>
      <c r="BL282" s="1178"/>
      <c r="BM282" s="1178"/>
      <c r="BN282" s="1178"/>
      <c r="BO282" s="1178"/>
      <c r="BP282" s="1178"/>
      <c r="BQ282" s="1178"/>
      <c r="BR282" s="1178"/>
      <c r="BS282" s="1178"/>
      <c r="BT282" s="1178"/>
      <c r="BU282" s="1178"/>
      <c r="BV282" s="1178"/>
      <c r="BW282" s="1178"/>
      <c r="BX282" s="1178"/>
      <c r="BY282" s="1178"/>
      <c r="BZ282" s="1178"/>
      <c r="CA282" s="1178"/>
    </row>
    <row r="283" spans="1:79" ht="18" customHeight="1">
      <c r="A283" s="1253">
        <v>29</v>
      </c>
      <c r="B283" s="1293" t="s">
        <v>947</v>
      </c>
      <c r="C283" s="1294"/>
      <c r="D283" s="1294"/>
      <c r="E283" s="1294"/>
      <c r="F283" s="1376"/>
      <c r="G283" s="1297"/>
      <c r="H283" s="1297"/>
      <c r="I283" s="1178"/>
      <c r="J283" s="1178"/>
      <c r="K283" s="1178"/>
      <c r="L283" s="1178"/>
      <c r="M283" s="1178"/>
      <c r="N283" s="1271"/>
      <c r="O283" s="1178"/>
      <c r="P283" s="1178"/>
      <c r="Q283" s="1178"/>
      <c r="R283" s="1178"/>
      <c r="S283" s="1178"/>
      <c r="T283" s="1178"/>
      <c r="U283" s="1178"/>
      <c r="V283" s="1178"/>
      <c r="W283" s="1178"/>
      <c r="X283" s="1178"/>
      <c r="Y283" s="1178"/>
      <c r="Z283" s="1178"/>
      <c r="AA283" s="1178"/>
      <c r="AB283" s="1178"/>
      <c r="AC283" s="1178"/>
      <c r="AD283" s="1178"/>
      <c r="AE283" s="1178"/>
      <c r="AF283" s="1178"/>
      <c r="AG283" s="1178"/>
      <c r="AH283" s="1178"/>
      <c r="AI283" s="1178"/>
      <c r="AJ283" s="1178"/>
      <c r="AK283" s="1178"/>
      <c r="AL283" s="1178"/>
      <c r="AM283" s="1178"/>
      <c r="AN283" s="1178"/>
      <c r="AO283" s="1178"/>
      <c r="AP283" s="1178"/>
      <c r="AQ283" s="1178"/>
      <c r="AR283" s="1178"/>
      <c r="AS283" s="1178"/>
      <c r="AT283" s="1178"/>
      <c r="AU283" s="1178"/>
      <c r="AV283" s="1178"/>
      <c r="AW283" s="1178"/>
      <c r="AX283" s="1178"/>
      <c r="AY283" s="1178"/>
      <c r="AZ283" s="1178"/>
      <c r="BA283" s="1178"/>
      <c r="BB283" s="1178"/>
      <c r="BC283" s="1178"/>
      <c r="BD283" s="1178"/>
      <c r="BE283" s="1178"/>
      <c r="BF283" s="1178"/>
      <c r="BG283" s="1178"/>
      <c r="BH283" s="1178"/>
      <c r="BI283" s="1178"/>
      <c r="BJ283" s="1178"/>
      <c r="BK283" s="1178"/>
      <c r="BL283" s="1178"/>
      <c r="BM283" s="1178"/>
      <c r="BN283" s="1178"/>
      <c r="BO283" s="1178"/>
      <c r="BP283" s="1178"/>
      <c r="BQ283" s="1178"/>
      <c r="BR283" s="1178"/>
      <c r="BS283" s="1178"/>
      <c r="BT283" s="1178"/>
      <c r="BU283" s="1178"/>
      <c r="BV283" s="1178"/>
      <c r="BW283" s="1178"/>
      <c r="BX283" s="1178"/>
      <c r="BY283" s="1178"/>
      <c r="BZ283" s="1178"/>
      <c r="CA283" s="1178"/>
    </row>
    <row r="284" spans="1:79" ht="35.25" customHeight="1">
      <c r="B284" s="1298" t="s">
        <v>948</v>
      </c>
      <c r="C284" s="1299"/>
      <c r="D284" s="1299"/>
      <c r="E284" s="1300"/>
      <c r="F284" s="1376"/>
      <c r="G284" s="1297"/>
      <c r="H284" s="1297"/>
      <c r="I284" s="1178"/>
      <c r="J284" s="1178"/>
      <c r="K284" s="1178"/>
      <c r="L284" s="1178"/>
      <c r="M284" s="1178"/>
      <c r="N284" s="1271"/>
      <c r="O284" s="1178"/>
      <c r="P284" s="1178"/>
      <c r="Q284" s="1178"/>
      <c r="R284" s="1178"/>
      <c r="S284" s="1178"/>
      <c r="T284" s="1178"/>
      <c r="U284" s="1178"/>
      <c r="V284" s="1178"/>
      <c r="W284" s="1178"/>
      <c r="X284" s="1178"/>
      <c r="Y284" s="1178"/>
      <c r="Z284" s="1178"/>
      <c r="AA284" s="1178"/>
      <c r="AB284" s="1178"/>
      <c r="AC284" s="1178"/>
      <c r="AD284" s="1178"/>
      <c r="AE284" s="1178"/>
      <c r="AF284" s="1178"/>
      <c r="AG284" s="1178"/>
      <c r="AH284" s="1178"/>
      <c r="AI284" s="1178"/>
      <c r="AJ284" s="1178"/>
      <c r="AK284" s="1178"/>
      <c r="AL284" s="1178"/>
      <c r="AM284" s="1178"/>
      <c r="AN284" s="1178"/>
      <c r="AO284" s="1178"/>
      <c r="AP284" s="1178"/>
      <c r="AQ284" s="1178"/>
      <c r="AR284" s="1178"/>
      <c r="AS284" s="1178"/>
      <c r="AT284" s="1178"/>
      <c r="AU284" s="1178"/>
      <c r="AV284" s="1178"/>
      <c r="AW284" s="1178"/>
      <c r="AX284" s="1178"/>
      <c r="AY284" s="1178"/>
      <c r="AZ284" s="1178"/>
      <c r="BA284" s="1178"/>
      <c r="BB284" s="1178"/>
      <c r="BC284" s="1178"/>
      <c r="BD284" s="1178"/>
      <c r="BE284" s="1178"/>
      <c r="BF284" s="1178"/>
      <c r="BG284" s="1178"/>
      <c r="BH284" s="1178"/>
      <c r="BI284" s="1178"/>
      <c r="BJ284" s="1178"/>
      <c r="BK284" s="1178"/>
      <c r="BL284" s="1178"/>
      <c r="BM284" s="1178"/>
      <c r="BN284" s="1178"/>
      <c r="BO284" s="1178"/>
      <c r="BP284" s="1178"/>
      <c r="BQ284" s="1178"/>
      <c r="BR284" s="1178"/>
      <c r="BS284" s="1178"/>
      <c r="BT284" s="1178"/>
      <c r="BU284" s="1178"/>
      <c r="BV284" s="1178"/>
      <c r="BW284" s="1178"/>
      <c r="BX284" s="1178"/>
      <c r="BY284" s="1178"/>
      <c r="BZ284" s="1178"/>
      <c r="CA284" s="1178"/>
    </row>
    <row r="285" spans="1:79" ht="16.5" customHeight="1" thickBot="1">
      <c r="B285" s="1293" t="s">
        <v>810</v>
      </c>
      <c r="C285" s="1301"/>
      <c r="F285" s="1376"/>
      <c r="G285" s="1297"/>
      <c r="H285" s="1297"/>
      <c r="I285" s="1178"/>
      <c r="J285" s="1178"/>
      <c r="K285" s="1178"/>
      <c r="L285" s="1178"/>
      <c r="M285" s="1178"/>
      <c r="N285" s="1271"/>
      <c r="O285" s="1178"/>
      <c r="P285" s="1178"/>
      <c r="Q285" s="1178"/>
      <c r="R285" s="1178"/>
      <c r="S285" s="1178"/>
      <c r="T285" s="1178"/>
      <c r="U285" s="1178"/>
      <c r="V285" s="1178"/>
      <c r="W285" s="1178"/>
      <c r="X285" s="1178"/>
      <c r="Y285" s="1178"/>
      <c r="Z285" s="1178"/>
      <c r="AA285" s="1178"/>
      <c r="AB285" s="1178"/>
      <c r="AC285" s="1178"/>
      <c r="AD285" s="1178"/>
      <c r="AE285" s="1178"/>
      <c r="AF285" s="1178"/>
      <c r="AG285" s="1178"/>
      <c r="AH285" s="1178"/>
      <c r="AI285" s="1178"/>
      <c r="AJ285" s="1178"/>
      <c r="AK285" s="1178"/>
      <c r="AL285" s="1178"/>
      <c r="AM285" s="1178"/>
      <c r="AN285" s="1178"/>
      <c r="AO285" s="1178"/>
      <c r="AP285" s="1178"/>
      <c r="AQ285" s="1178"/>
      <c r="AR285" s="1178"/>
      <c r="AS285" s="1178"/>
      <c r="AT285" s="1178"/>
      <c r="AU285" s="1178"/>
      <c r="AV285" s="1178"/>
      <c r="AW285" s="1178"/>
      <c r="AX285" s="1178"/>
      <c r="AY285" s="1178"/>
      <c r="AZ285" s="1178"/>
      <c r="BA285" s="1178"/>
      <c r="BB285" s="1178"/>
      <c r="BC285" s="1178"/>
      <c r="BD285" s="1178"/>
      <c r="BE285" s="1178"/>
      <c r="BF285" s="1178"/>
      <c r="BG285" s="1178"/>
      <c r="BH285" s="1178"/>
      <c r="BI285" s="1178"/>
      <c r="BJ285" s="1178"/>
      <c r="BK285" s="1178"/>
      <c r="BL285" s="1178"/>
      <c r="BM285" s="1178"/>
      <c r="BN285" s="1178"/>
      <c r="BO285" s="1178"/>
      <c r="BP285" s="1178"/>
      <c r="BQ285" s="1178"/>
      <c r="BR285" s="1178"/>
      <c r="BS285" s="1178"/>
      <c r="BT285" s="1178"/>
      <c r="BU285" s="1178"/>
      <c r="BV285" s="1178"/>
      <c r="BW285" s="1178"/>
      <c r="BX285" s="1178"/>
      <c r="BY285" s="1178"/>
      <c r="BZ285" s="1178"/>
      <c r="CA285" s="1178"/>
    </row>
    <row r="286" spans="1:79" ht="33.75" customHeight="1" thickBot="1">
      <c r="B286" s="1302" t="s">
        <v>811</v>
      </c>
      <c r="C286" s="1303" t="s">
        <v>812</v>
      </c>
      <c r="D286" s="1303" t="s">
        <v>813</v>
      </c>
      <c r="E286" s="1304" t="s">
        <v>814</v>
      </c>
      <c r="F286" s="1348" t="s">
        <v>815</v>
      </c>
      <c r="G286" s="1341">
        <v>2</v>
      </c>
      <c r="H286" s="1297"/>
      <c r="I286" s="1178"/>
      <c r="J286" s="1178"/>
      <c r="K286" s="1178"/>
      <c r="L286" s="1178"/>
      <c r="M286" s="1178"/>
      <c r="N286" s="1271"/>
      <c r="O286" s="1178"/>
      <c r="P286" s="1178"/>
      <c r="Q286" s="1178"/>
      <c r="R286" s="1178"/>
      <c r="S286" s="1178"/>
      <c r="T286" s="1178"/>
      <c r="U286" s="1178"/>
      <c r="V286" s="1178"/>
      <c r="W286" s="1178"/>
      <c r="X286" s="1178"/>
      <c r="Y286" s="1178"/>
      <c r="Z286" s="1178"/>
      <c r="AA286" s="1178"/>
      <c r="AB286" s="1178"/>
      <c r="AC286" s="1178"/>
      <c r="AD286" s="1178"/>
      <c r="AE286" s="1178"/>
      <c r="AF286" s="1178"/>
      <c r="AG286" s="1178"/>
      <c r="AH286" s="1178"/>
      <c r="AI286" s="1178"/>
      <c r="AJ286" s="1178"/>
      <c r="AK286" s="1178"/>
      <c r="AL286" s="1178"/>
      <c r="AM286" s="1178"/>
      <c r="AN286" s="1178"/>
      <c r="AO286" s="1178"/>
      <c r="AP286" s="1178"/>
      <c r="AQ286" s="1178"/>
      <c r="AR286" s="1178"/>
      <c r="AS286" s="1178"/>
      <c r="AT286" s="1178"/>
      <c r="AU286" s="1178"/>
      <c r="AV286" s="1178"/>
      <c r="AW286" s="1178"/>
      <c r="AX286" s="1178"/>
      <c r="AY286" s="1178"/>
      <c r="AZ286" s="1178"/>
      <c r="BA286" s="1178"/>
      <c r="BB286" s="1178"/>
      <c r="BC286" s="1178"/>
      <c r="BD286" s="1178"/>
      <c r="BE286" s="1178"/>
      <c r="BF286" s="1178"/>
      <c r="BG286" s="1178"/>
      <c r="BH286" s="1178"/>
      <c r="BI286" s="1178"/>
      <c r="BJ286" s="1178"/>
      <c r="BK286" s="1178"/>
      <c r="BL286" s="1178"/>
      <c r="BM286" s="1178"/>
      <c r="BN286" s="1178"/>
      <c r="BO286" s="1178"/>
      <c r="BP286" s="1178"/>
      <c r="BQ286" s="1178"/>
      <c r="BR286" s="1178"/>
      <c r="BS286" s="1178"/>
      <c r="BT286" s="1178"/>
      <c r="BU286" s="1178"/>
      <c r="BV286" s="1178"/>
      <c r="BW286" s="1178"/>
      <c r="BX286" s="1178"/>
      <c r="BY286" s="1178"/>
      <c r="BZ286" s="1178"/>
      <c r="CA286" s="1178"/>
    </row>
    <row r="287" spans="1:79" ht="45.6" customHeight="1">
      <c r="B287" s="1313" t="s">
        <v>949</v>
      </c>
      <c r="C287" s="1314">
        <v>0</v>
      </c>
      <c r="D287" s="1315">
        <v>2</v>
      </c>
      <c r="E287" s="1316">
        <v>0</v>
      </c>
      <c r="F287" s="1349"/>
      <c r="G287" s="1342"/>
      <c r="H287" s="1342"/>
      <c r="I287" s="1343"/>
      <c r="J287" s="1178"/>
      <c r="K287" s="1178"/>
      <c r="L287" s="1178"/>
      <c r="M287" s="1178"/>
      <c r="N287" s="1271"/>
      <c r="O287" s="1178"/>
      <c r="P287" s="1178"/>
      <c r="Q287" s="1178"/>
      <c r="R287" s="1178"/>
      <c r="S287" s="1178"/>
      <c r="T287" s="1178"/>
      <c r="U287" s="1178"/>
      <c r="V287" s="1178"/>
      <c r="W287" s="1178"/>
      <c r="X287" s="1178"/>
      <c r="Y287" s="1178"/>
      <c r="Z287" s="1178"/>
      <c r="AA287" s="1178"/>
      <c r="AB287" s="1178"/>
      <c r="AC287" s="1178"/>
      <c r="AD287" s="1178"/>
      <c r="AE287" s="1178"/>
      <c r="AF287" s="1178"/>
      <c r="AG287" s="1178"/>
      <c r="AH287" s="1178"/>
      <c r="AI287" s="1178"/>
      <c r="AJ287" s="1178"/>
      <c r="AK287" s="1178"/>
      <c r="AL287" s="1178"/>
      <c r="AM287" s="1178"/>
      <c r="AN287" s="1178"/>
      <c r="AO287" s="1178"/>
      <c r="AP287" s="1178"/>
      <c r="AQ287" s="1178"/>
      <c r="AR287" s="1178"/>
      <c r="AS287" s="1178"/>
      <c r="AT287" s="1178"/>
      <c r="AU287" s="1178"/>
      <c r="AV287" s="1178"/>
      <c r="AW287" s="1178"/>
      <c r="AX287" s="1178"/>
      <c r="AY287" s="1178"/>
      <c r="AZ287" s="1178"/>
      <c r="BA287" s="1178"/>
      <c r="BB287" s="1178"/>
      <c r="BC287" s="1178"/>
      <c r="BD287" s="1178"/>
      <c r="BE287" s="1178"/>
      <c r="BF287" s="1178"/>
      <c r="BG287" s="1178"/>
      <c r="BH287" s="1178"/>
      <c r="BI287" s="1178"/>
      <c r="BJ287" s="1178"/>
      <c r="BK287" s="1178"/>
      <c r="BL287" s="1178"/>
      <c r="BM287" s="1178"/>
      <c r="BN287" s="1178"/>
      <c r="BO287" s="1178"/>
      <c r="BP287" s="1178"/>
      <c r="BQ287" s="1178"/>
      <c r="BR287" s="1178"/>
      <c r="BS287" s="1178"/>
      <c r="BT287" s="1178"/>
      <c r="BU287" s="1178"/>
      <c r="BV287" s="1178"/>
      <c r="BW287" s="1178"/>
      <c r="BX287" s="1178"/>
      <c r="BY287" s="1178"/>
      <c r="BZ287" s="1178"/>
      <c r="CA287" s="1178"/>
    </row>
    <row r="288" spans="1:79" ht="24" customHeight="1">
      <c r="B288" s="1323" t="s">
        <v>950</v>
      </c>
      <c r="C288" s="1324">
        <v>1</v>
      </c>
      <c r="D288" s="1325">
        <v>2</v>
      </c>
      <c r="E288" s="1326">
        <v>2</v>
      </c>
      <c r="F288" s="1349"/>
      <c r="G288" s="1344"/>
      <c r="H288" s="1344"/>
      <c r="I288" s="1345"/>
      <c r="J288" s="1178"/>
      <c r="K288" s="1178"/>
      <c r="L288" s="1178"/>
      <c r="M288" s="1178"/>
      <c r="N288" s="1271"/>
      <c r="O288" s="1178"/>
      <c r="P288" s="1178"/>
      <c r="Q288" s="1178"/>
      <c r="R288" s="1178"/>
      <c r="S288" s="1178"/>
      <c r="T288" s="1178"/>
      <c r="U288" s="1178"/>
      <c r="V288" s="1178"/>
      <c r="W288" s="1178"/>
      <c r="X288" s="1178"/>
      <c r="Y288" s="1178"/>
      <c r="Z288" s="1178"/>
      <c r="AA288" s="1178"/>
      <c r="AB288" s="1178"/>
      <c r="AC288" s="1178"/>
      <c r="AD288" s="1178"/>
      <c r="AE288" s="1178"/>
      <c r="AF288" s="1178"/>
      <c r="AG288" s="1178"/>
      <c r="AH288" s="1178"/>
      <c r="AI288" s="1178"/>
      <c r="AJ288" s="1178"/>
      <c r="AK288" s="1178"/>
      <c r="AL288" s="1178"/>
      <c r="AM288" s="1178"/>
      <c r="AN288" s="1178"/>
      <c r="AO288" s="1178"/>
      <c r="AP288" s="1178"/>
      <c r="AQ288" s="1178"/>
      <c r="AR288" s="1178"/>
      <c r="AS288" s="1178"/>
      <c r="AT288" s="1178"/>
      <c r="AU288" s="1178"/>
      <c r="AV288" s="1178"/>
      <c r="AW288" s="1178"/>
      <c r="AX288" s="1178"/>
      <c r="AY288" s="1178"/>
      <c r="AZ288" s="1178"/>
      <c r="BA288" s="1178"/>
      <c r="BB288" s="1178"/>
      <c r="BC288" s="1178"/>
      <c r="BD288" s="1178"/>
      <c r="BE288" s="1178"/>
      <c r="BF288" s="1178"/>
      <c r="BG288" s="1178"/>
      <c r="BH288" s="1178"/>
      <c r="BI288" s="1178"/>
      <c r="BJ288" s="1178"/>
      <c r="BK288" s="1178"/>
      <c r="BL288" s="1178"/>
      <c r="BM288" s="1178"/>
      <c r="BN288" s="1178"/>
      <c r="BO288" s="1178"/>
      <c r="BP288" s="1178"/>
      <c r="BQ288" s="1178"/>
      <c r="BR288" s="1178"/>
      <c r="BS288" s="1178"/>
      <c r="BT288" s="1178"/>
      <c r="BU288" s="1178"/>
      <c r="BV288" s="1178"/>
      <c r="BW288" s="1178"/>
      <c r="BX288" s="1178"/>
      <c r="BY288" s="1178"/>
      <c r="BZ288" s="1178"/>
      <c r="CA288" s="1178"/>
    </row>
    <row r="289" spans="1:79" ht="50.45" customHeight="1" thickBot="1">
      <c r="B289" s="1329" t="s">
        <v>951</v>
      </c>
      <c r="C289" s="1330">
        <v>2</v>
      </c>
      <c r="D289" s="1331">
        <v>2</v>
      </c>
      <c r="E289" s="1332">
        <v>4</v>
      </c>
      <c r="F289" s="1350"/>
      <c r="G289" s="1346"/>
      <c r="H289" s="1346"/>
      <c r="I289" s="1347"/>
      <c r="J289" s="1178"/>
      <c r="K289" s="1178"/>
      <c r="L289" s="1178"/>
      <c r="M289" s="1178"/>
      <c r="N289" s="1271"/>
      <c r="O289" s="1178"/>
      <c r="P289" s="1178"/>
      <c r="Q289" s="1178"/>
      <c r="R289" s="1178"/>
      <c r="S289" s="1178"/>
      <c r="T289" s="1178"/>
      <c r="U289" s="1178"/>
      <c r="V289" s="1178"/>
      <c r="W289" s="1178"/>
      <c r="X289" s="1178"/>
      <c r="Y289" s="1178"/>
      <c r="Z289" s="1178"/>
      <c r="AA289" s="1178"/>
      <c r="AB289" s="1178"/>
      <c r="AC289" s="1178"/>
      <c r="AD289" s="1178"/>
      <c r="AE289" s="1178"/>
      <c r="AF289" s="1178"/>
      <c r="AG289" s="1178"/>
      <c r="AH289" s="1178"/>
      <c r="AI289" s="1178"/>
      <c r="AJ289" s="1178"/>
      <c r="AK289" s="1178"/>
      <c r="AL289" s="1178"/>
      <c r="AM289" s="1178"/>
      <c r="AN289" s="1178"/>
      <c r="AO289" s="1178"/>
      <c r="AP289" s="1178"/>
      <c r="AQ289" s="1178"/>
      <c r="AR289" s="1178"/>
      <c r="AS289" s="1178"/>
      <c r="AT289" s="1178"/>
      <c r="AU289" s="1178"/>
      <c r="AV289" s="1178"/>
      <c r="AW289" s="1178"/>
      <c r="AX289" s="1178"/>
      <c r="AY289" s="1178"/>
      <c r="AZ289" s="1178"/>
      <c r="BA289" s="1178"/>
      <c r="BB289" s="1178"/>
      <c r="BC289" s="1178"/>
      <c r="BD289" s="1178"/>
      <c r="BE289" s="1178"/>
      <c r="BF289" s="1178"/>
      <c r="BG289" s="1178"/>
      <c r="BH289" s="1178"/>
      <c r="BI289" s="1178"/>
      <c r="BJ289" s="1178"/>
      <c r="BK289" s="1178"/>
      <c r="BL289" s="1178"/>
      <c r="BM289" s="1178"/>
      <c r="BN289" s="1178"/>
      <c r="BO289" s="1178"/>
      <c r="BP289" s="1178"/>
      <c r="BQ289" s="1178"/>
      <c r="BR289" s="1178"/>
      <c r="BS289" s="1178"/>
      <c r="BT289" s="1178"/>
      <c r="BU289" s="1178"/>
      <c r="BV289" s="1178"/>
      <c r="BW289" s="1178"/>
      <c r="BX289" s="1178"/>
      <c r="BY289" s="1178"/>
      <c r="BZ289" s="1178"/>
      <c r="CA289" s="1178"/>
    </row>
    <row r="290" spans="1:79" ht="9" customHeight="1">
      <c r="B290" s="1339"/>
      <c r="C290" s="1340"/>
      <c r="D290" s="1340"/>
      <c r="E290" s="1340"/>
      <c r="F290" s="1376"/>
      <c r="G290" s="1297"/>
      <c r="H290" s="1297"/>
      <c r="I290" s="1178"/>
      <c r="J290" s="1178"/>
      <c r="K290" s="1178"/>
      <c r="L290" s="1178"/>
      <c r="M290" s="1178"/>
      <c r="N290" s="1271"/>
      <c r="O290" s="1178"/>
      <c r="P290" s="1178"/>
      <c r="Q290" s="1178"/>
      <c r="R290" s="1178"/>
      <c r="S290" s="1178"/>
      <c r="T290" s="1178"/>
      <c r="U290" s="1178"/>
      <c r="V290" s="1178"/>
      <c r="W290" s="1178"/>
      <c r="X290" s="1178"/>
      <c r="Y290" s="1178"/>
      <c r="Z290" s="1178"/>
      <c r="AA290" s="1178"/>
      <c r="AB290" s="1178"/>
      <c r="AC290" s="1178"/>
      <c r="AD290" s="1178"/>
      <c r="AE290" s="1178"/>
      <c r="AF290" s="1178"/>
      <c r="AG290" s="1178"/>
      <c r="AH290" s="1178"/>
      <c r="AI290" s="1178"/>
      <c r="AJ290" s="1178"/>
      <c r="AK290" s="1178"/>
      <c r="AL290" s="1178"/>
      <c r="AM290" s="1178"/>
      <c r="AN290" s="1178"/>
      <c r="AO290" s="1178"/>
      <c r="AP290" s="1178"/>
      <c r="AQ290" s="1178"/>
      <c r="AR290" s="1178"/>
      <c r="AS290" s="1178"/>
      <c r="AT290" s="1178"/>
      <c r="AU290" s="1178"/>
      <c r="AV290" s="1178"/>
      <c r="AW290" s="1178"/>
      <c r="AX290" s="1178"/>
      <c r="AY290" s="1178"/>
      <c r="AZ290" s="1178"/>
      <c r="BA290" s="1178"/>
      <c r="BB290" s="1178"/>
      <c r="BC290" s="1178"/>
      <c r="BD290" s="1178"/>
      <c r="BE290" s="1178"/>
      <c r="BF290" s="1178"/>
      <c r="BG290" s="1178"/>
      <c r="BH290" s="1178"/>
      <c r="BI290" s="1178"/>
      <c r="BJ290" s="1178"/>
      <c r="BK290" s="1178"/>
      <c r="BL290" s="1178"/>
      <c r="BM290" s="1178"/>
      <c r="BN290" s="1178"/>
      <c r="BO290" s="1178"/>
      <c r="BP290" s="1178"/>
      <c r="BQ290" s="1178"/>
      <c r="BR290" s="1178"/>
      <c r="BS290" s="1178"/>
      <c r="BT290" s="1178"/>
      <c r="BU290" s="1178"/>
      <c r="BV290" s="1178"/>
      <c r="BW290" s="1178"/>
      <c r="BX290" s="1178"/>
      <c r="BY290" s="1178"/>
      <c r="BZ290" s="1178"/>
      <c r="CA290" s="1178"/>
    </row>
    <row r="291" spans="1:79" ht="18" customHeight="1">
      <c r="A291" s="1253">
        <v>30</v>
      </c>
      <c r="B291" s="1293" t="s">
        <v>952</v>
      </c>
      <c r="C291" s="1294"/>
      <c r="D291" s="1294"/>
      <c r="E291" s="1294"/>
      <c r="F291" s="1376"/>
      <c r="G291" s="1297"/>
      <c r="H291" s="1297"/>
      <c r="I291" s="1178"/>
      <c r="J291" s="1178"/>
      <c r="K291" s="1178"/>
      <c r="L291" s="1178"/>
      <c r="M291" s="1178"/>
      <c r="N291" s="1271"/>
      <c r="O291" s="1178"/>
      <c r="P291" s="1178"/>
      <c r="Q291" s="1178"/>
      <c r="R291" s="1178"/>
      <c r="S291" s="1178"/>
      <c r="T291" s="1178"/>
      <c r="U291" s="1178"/>
      <c r="V291" s="1178"/>
      <c r="W291" s="1178"/>
      <c r="X291" s="1178"/>
      <c r="Y291" s="1178"/>
      <c r="Z291" s="1178"/>
      <c r="AA291" s="1178"/>
      <c r="AB291" s="1178"/>
      <c r="AC291" s="1178"/>
      <c r="AD291" s="1178"/>
      <c r="AE291" s="1178"/>
      <c r="AF291" s="1178"/>
      <c r="AG291" s="1178"/>
      <c r="AH291" s="1178"/>
      <c r="AI291" s="1178"/>
      <c r="AJ291" s="1178"/>
      <c r="AK291" s="1178"/>
      <c r="AL291" s="1178"/>
      <c r="AM291" s="1178"/>
      <c r="AN291" s="1178"/>
      <c r="AO291" s="1178"/>
      <c r="AP291" s="1178"/>
      <c r="AQ291" s="1178"/>
      <c r="AR291" s="1178"/>
      <c r="AS291" s="1178"/>
      <c r="AT291" s="1178"/>
      <c r="AU291" s="1178"/>
      <c r="AV291" s="1178"/>
      <c r="AW291" s="1178"/>
      <c r="AX291" s="1178"/>
      <c r="AY291" s="1178"/>
      <c r="AZ291" s="1178"/>
      <c r="BA291" s="1178"/>
      <c r="BB291" s="1178"/>
      <c r="BC291" s="1178"/>
      <c r="BD291" s="1178"/>
      <c r="BE291" s="1178"/>
      <c r="BF291" s="1178"/>
      <c r="BG291" s="1178"/>
      <c r="BH291" s="1178"/>
      <c r="BI291" s="1178"/>
      <c r="BJ291" s="1178"/>
      <c r="BK291" s="1178"/>
      <c r="BL291" s="1178"/>
      <c r="BM291" s="1178"/>
      <c r="BN291" s="1178"/>
      <c r="BO291" s="1178"/>
      <c r="BP291" s="1178"/>
      <c r="BQ291" s="1178"/>
      <c r="BR291" s="1178"/>
      <c r="BS291" s="1178"/>
      <c r="BT291" s="1178"/>
      <c r="BU291" s="1178"/>
      <c r="BV291" s="1178"/>
      <c r="BW291" s="1178"/>
      <c r="BX291" s="1178"/>
      <c r="BY291" s="1178"/>
      <c r="BZ291" s="1178"/>
      <c r="CA291" s="1178"/>
    </row>
    <row r="292" spans="1:79" ht="35.25" customHeight="1">
      <c r="B292" s="1298" t="s">
        <v>953</v>
      </c>
      <c r="C292" s="1299"/>
      <c r="D292" s="1299"/>
      <c r="E292" s="1300"/>
      <c r="F292" s="1376"/>
      <c r="G292" s="1297"/>
      <c r="H292" s="1297"/>
      <c r="I292" s="1178"/>
      <c r="J292" s="1178"/>
      <c r="K292" s="1178"/>
      <c r="L292" s="1178"/>
      <c r="M292" s="1178"/>
      <c r="N292" s="1271"/>
      <c r="O292" s="1178"/>
      <c r="P292" s="1178"/>
      <c r="Q292" s="1178"/>
      <c r="R292" s="1178"/>
      <c r="S292" s="1178"/>
      <c r="T292" s="1178"/>
      <c r="U292" s="1178"/>
      <c r="V292" s="1178"/>
      <c r="W292" s="1178"/>
      <c r="X292" s="1178"/>
      <c r="Y292" s="1178"/>
      <c r="Z292" s="1178"/>
      <c r="AA292" s="1178"/>
      <c r="AB292" s="1178"/>
      <c r="AC292" s="1178"/>
      <c r="AD292" s="1178"/>
      <c r="AE292" s="1178"/>
      <c r="AF292" s="1178"/>
      <c r="AG292" s="1178"/>
      <c r="AH292" s="1178"/>
      <c r="AI292" s="1178"/>
      <c r="AJ292" s="1178"/>
      <c r="AK292" s="1178"/>
      <c r="AL292" s="1178"/>
      <c r="AM292" s="1178"/>
      <c r="AN292" s="1178"/>
      <c r="AO292" s="1178"/>
      <c r="AP292" s="1178"/>
      <c r="AQ292" s="1178"/>
      <c r="AR292" s="1178"/>
      <c r="AS292" s="1178"/>
      <c r="AT292" s="1178"/>
      <c r="AU292" s="1178"/>
      <c r="AV292" s="1178"/>
      <c r="AW292" s="1178"/>
      <c r="AX292" s="1178"/>
      <c r="AY292" s="1178"/>
      <c r="AZ292" s="1178"/>
      <c r="BA292" s="1178"/>
      <c r="BB292" s="1178"/>
      <c r="BC292" s="1178"/>
      <c r="BD292" s="1178"/>
      <c r="BE292" s="1178"/>
      <c r="BF292" s="1178"/>
      <c r="BG292" s="1178"/>
      <c r="BH292" s="1178"/>
      <c r="BI292" s="1178"/>
      <c r="BJ292" s="1178"/>
      <c r="BK292" s="1178"/>
      <c r="BL292" s="1178"/>
      <c r="BM292" s="1178"/>
      <c r="BN292" s="1178"/>
      <c r="BO292" s="1178"/>
      <c r="BP292" s="1178"/>
      <c r="BQ292" s="1178"/>
      <c r="BR292" s="1178"/>
      <c r="BS292" s="1178"/>
      <c r="BT292" s="1178"/>
      <c r="BU292" s="1178"/>
      <c r="BV292" s="1178"/>
      <c r="BW292" s="1178"/>
      <c r="BX292" s="1178"/>
      <c r="BY292" s="1178"/>
      <c r="BZ292" s="1178"/>
      <c r="CA292" s="1178"/>
    </row>
    <row r="293" spans="1:79" ht="16.5" customHeight="1" thickBot="1">
      <c r="B293" s="1293" t="s">
        <v>810</v>
      </c>
      <c r="C293" s="1301"/>
      <c r="F293" s="1376"/>
      <c r="G293" s="1297"/>
      <c r="H293" s="1297"/>
      <c r="I293" s="1178"/>
      <c r="J293" s="1178"/>
      <c r="K293" s="1178"/>
      <c r="L293" s="1178"/>
      <c r="M293" s="1178"/>
      <c r="N293" s="1271"/>
      <c r="O293" s="1178"/>
      <c r="P293" s="1178"/>
      <c r="Q293" s="1178"/>
      <c r="R293" s="1178"/>
      <c r="S293" s="1178"/>
      <c r="T293" s="1178"/>
      <c r="U293" s="1178"/>
      <c r="V293" s="1178"/>
      <c r="W293" s="1178"/>
      <c r="X293" s="1178"/>
      <c r="Y293" s="1178"/>
      <c r="Z293" s="1178"/>
      <c r="AA293" s="1178"/>
      <c r="AB293" s="1178"/>
      <c r="AC293" s="1178"/>
      <c r="AD293" s="1178"/>
      <c r="AE293" s="1178"/>
      <c r="AF293" s="1178"/>
      <c r="AG293" s="1178"/>
      <c r="AH293" s="1178"/>
      <c r="AI293" s="1178"/>
      <c r="AJ293" s="1178"/>
      <c r="AK293" s="1178"/>
      <c r="AL293" s="1178"/>
      <c r="AM293" s="1178"/>
      <c r="AN293" s="1178"/>
      <c r="AO293" s="1178"/>
      <c r="AP293" s="1178"/>
      <c r="AQ293" s="1178"/>
      <c r="AR293" s="1178"/>
      <c r="AS293" s="1178"/>
      <c r="AT293" s="1178"/>
      <c r="AU293" s="1178"/>
      <c r="AV293" s="1178"/>
      <c r="AW293" s="1178"/>
      <c r="AX293" s="1178"/>
      <c r="AY293" s="1178"/>
      <c r="AZ293" s="1178"/>
      <c r="BA293" s="1178"/>
      <c r="BB293" s="1178"/>
      <c r="BC293" s="1178"/>
      <c r="BD293" s="1178"/>
      <c r="BE293" s="1178"/>
      <c r="BF293" s="1178"/>
      <c r="BG293" s="1178"/>
      <c r="BH293" s="1178"/>
      <c r="BI293" s="1178"/>
      <c r="BJ293" s="1178"/>
      <c r="BK293" s="1178"/>
      <c r="BL293" s="1178"/>
      <c r="BM293" s="1178"/>
      <c r="BN293" s="1178"/>
      <c r="BO293" s="1178"/>
      <c r="BP293" s="1178"/>
      <c r="BQ293" s="1178"/>
      <c r="BR293" s="1178"/>
      <c r="BS293" s="1178"/>
      <c r="BT293" s="1178"/>
      <c r="BU293" s="1178"/>
      <c r="BV293" s="1178"/>
      <c r="BW293" s="1178"/>
      <c r="BX293" s="1178"/>
      <c r="BY293" s="1178"/>
      <c r="BZ293" s="1178"/>
      <c r="CA293" s="1178"/>
    </row>
    <row r="294" spans="1:79" ht="33.75" customHeight="1" thickBot="1">
      <c r="B294" s="1302" t="s">
        <v>811</v>
      </c>
      <c r="C294" s="1303" t="s">
        <v>812</v>
      </c>
      <c r="D294" s="1303" t="s">
        <v>813</v>
      </c>
      <c r="E294" s="1304" t="s">
        <v>814</v>
      </c>
      <c r="F294" s="1348" t="s">
        <v>815</v>
      </c>
      <c r="G294" s="1341">
        <v>6</v>
      </c>
      <c r="H294" s="1297"/>
      <c r="I294" s="1178"/>
      <c r="J294" s="1178"/>
      <c r="K294" s="1178"/>
      <c r="L294" s="1178"/>
      <c r="M294" s="1178"/>
      <c r="N294" s="1271"/>
      <c r="O294" s="1178"/>
      <c r="P294" s="1178"/>
      <c r="Q294" s="1178"/>
      <c r="R294" s="1178"/>
      <c r="S294" s="1178"/>
      <c r="T294" s="1178"/>
      <c r="U294" s="1178"/>
      <c r="V294" s="1178"/>
      <c r="W294" s="1178"/>
      <c r="X294" s="1178"/>
      <c r="Y294" s="1178"/>
      <c r="Z294" s="1178"/>
      <c r="AA294" s="1178"/>
      <c r="AB294" s="1178"/>
      <c r="AC294" s="1178"/>
      <c r="AD294" s="1178"/>
      <c r="AE294" s="1178"/>
      <c r="AF294" s="1178"/>
      <c r="AG294" s="1178"/>
      <c r="AH294" s="1178"/>
      <c r="AI294" s="1178"/>
      <c r="AJ294" s="1178"/>
      <c r="AK294" s="1178"/>
      <c r="AL294" s="1178"/>
      <c r="AM294" s="1178"/>
      <c r="AN294" s="1178"/>
      <c r="AO294" s="1178"/>
      <c r="AP294" s="1178"/>
      <c r="AQ294" s="1178"/>
      <c r="AR294" s="1178"/>
      <c r="AS294" s="1178"/>
      <c r="AT294" s="1178"/>
      <c r="AU294" s="1178"/>
      <c r="AV294" s="1178"/>
      <c r="AW294" s="1178"/>
      <c r="AX294" s="1178"/>
      <c r="AY294" s="1178"/>
      <c r="AZ294" s="1178"/>
      <c r="BA294" s="1178"/>
      <c r="BB294" s="1178"/>
      <c r="BC294" s="1178"/>
      <c r="BD294" s="1178"/>
      <c r="BE294" s="1178"/>
      <c r="BF294" s="1178"/>
      <c r="BG294" s="1178"/>
      <c r="BH294" s="1178"/>
      <c r="BI294" s="1178"/>
      <c r="BJ294" s="1178"/>
      <c r="BK294" s="1178"/>
      <c r="BL294" s="1178"/>
      <c r="BM294" s="1178"/>
      <c r="BN294" s="1178"/>
      <c r="BO294" s="1178"/>
      <c r="BP294" s="1178"/>
      <c r="BQ294" s="1178"/>
      <c r="BR294" s="1178"/>
      <c r="BS294" s="1178"/>
      <c r="BT294" s="1178"/>
      <c r="BU294" s="1178"/>
      <c r="BV294" s="1178"/>
      <c r="BW294" s="1178"/>
      <c r="BX294" s="1178"/>
      <c r="BY294" s="1178"/>
      <c r="BZ294" s="1178"/>
      <c r="CA294" s="1178"/>
    </row>
    <row r="295" spans="1:79" ht="21" customHeight="1">
      <c r="B295" s="1313" t="s">
        <v>954</v>
      </c>
      <c r="C295" s="1314">
        <v>1</v>
      </c>
      <c r="D295" s="1315">
        <v>2</v>
      </c>
      <c r="E295" s="1316">
        <v>2</v>
      </c>
      <c r="F295" s="1349"/>
      <c r="G295" s="1342"/>
      <c r="H295" s="1342"/>
      <c r="I295" s="1343"/>
      <c r="J295" s="1178"/>
      <c r="K295" s="1178"/>
      <c r="L295" s="1178"/>
      <c r="M295" s="1178"/>
      <c r="N295" s="1271"/>
      <c r="O295" s="1178"/>
      <c r="P295" s="1178"/>
      <c r="Q295" s="1178"/>
      <c r="R295" s="1178"/>
      <c r="S295" s="1178"/>
      <c r="T295" s="1178"/>
      <c r="U295" s="1178"/>
      <c r="V295" s="1178"/>
      <c r="W295" s="1178"/>
      <c r="X295" s="1178"/>
      <c r="Y295" s="1178"/>
      <c r="Z295" s="1178"/>
      <c r="AA295" s="1178"/>
      <c r="AB295" s="1178"/>
      <c r="AC295" s="1178"/>
      <c r="AD295" s="1178"/>
      <c r="AE295" s="1178"/>
      <c r="AF295" s="1178"/>
      <c r="AG295" s="1178"/>
      <c r="AH295" s="1178"/>
      <c r="AI295" s="1178"/>
      <c r="AJ295" s="1178"/>
      <c r="AK295" s="1178"/>
      <c r="AL295" s="1178"/>
      <c r="AM295" s="1178"/>
      <c r="AN295" s="1178"/>
      <c r="AO295" s="1178"/>
      <c r="AP295" s="1178"/>
      <c r="AQ295" s="1178"/>
      <c r="AR295" s="1178"/>
      <c r="AS295" s="1178"/>
      <c r="AT295" s="1178"/>
      <c r="AU295" s="1178"/>
      <c r="AV295" s="1178"/>
      <c r="AW295" s="1178"/>
      <c r="AX295" s="1178"/>
      <c r="AY295" s="1178"/>
      <c r="AZ295" s="1178"/>
      <c r="BA295" s="1178"/>
      <c r="BB295" s="1178"/>
      <c r="BC295" s="1178"/>
      <c r="BD295" s="1178"/>
      <c r="BE295" s="1178"/>
      <c r="BF295" s="1178"/>
      <c r="BG295" s="1178"/>
      <c r="BH295" s="1178"/>
      <c r="BI295" s="1178"/>
      <c r="BJ295" s="1178"/>
      <c r="BK295" s="1178"/>
      <c r="BL295" s="1178"/>
      <c r="BM295" s="1178"/>
      <c r="BN295" s="1178"/>
      <c r="BO295" s="1178"/>
      <c r="BP295" s="1178"/>
      <c r="BQ295" s="1178"/>
      <c r="BR295" s="1178"/>
      <c r="BS295" s="1178"/>
      <c r="BT295" s="1178"/>
      <c r="BU295" s="1178"/>
      <c r="BV295" s="1178"/>
      <c r="BW295" s="1178"/>
      <c r="BX295" s="1178"/>
      <c r="BY295" s="1178"/>
      <c r="BZ295" s="1178"/>
      <c r="CA295" s="1178"/>
    </row>
    <row r="296" spans="1:79" ht="20.25" customHeight="1">
      <c r="B296" s="1323" t="s">
        <v>955</v>
      </c>
      <c r="C296" s="1324">
        <v>2</v>
      </c>
      <c r="D296" s="1325">
        <v>2</v>
      </c>
      <c r="E296" s="1326">
        <v>4</v>
      </c>
      <c r="F296" s="1349"/>
      <c r="G296" s="1344"/>
      <c r="H296" s="1344"/>
      <c r="I296" s="1345"/>
      <c r="J296" s="1178"/>
      <c r="K296" s="1178"/>
      <c r="L296" s="1178"/>
      <c r="M296" s="1178"/>
      <c r="N296" s="1271"/>
      <c r="O296" s="1178"/>
      <c r="P296" s="1178"/>
      <c r="Q296" s="1178"/>
      <c r="R296" s="1178"/>
      <c r="S296" s="1178"/>
      <c r="T296" s="1178"/>
      <c r="U296" s="1178"/>
      <c r="V296" s="1178"/>
      <c r="W296" s="1178"/>
      <c r="X296" s="1178"/>
      <c r="Y296" s="1178"/>
      <c r="Z296" s="1178"/>
      <c r="AA296" s="1178"/>
      <c r="AB296" s="1178"/>
      <c r="AC296" s="1178"/>
      <c r="AD296" s="1178"/>
      <c r="AE296" s="1178"/>
      <c r="AF296" s="1178"/>
      <c r="AG296" s="1178"/>
      <c r="AH296" s="1178"/>
      <c r="AI296" s="1178"/>
      <c r="AJ296" s="1178"/>
      <c r="AK296" s="1178"/>
      <c r="AL296" s="1178"/>
      <c r="AM296" s="1178"/>
      <c r="AN296" s="1178"/>
      <c r="AO296" s="1178"/>
      <c r="AP296" s="1178"/>
      <c r="AQ296" s="1178"/>
      <c r="AR296" s="1178"/>
      <c r="AS296" s="1178"/>
      <c r="AT296" s="1178"/>
      <c r="AU296" s="1178"/>
      <c r="AV296" s="1178"/>
      <c r="AW296" s="1178"/>
      <c r="AX296" s="1178"/>
      <c r="AY296" s="1178"/>
      <c r="AZ296" s="1178"/>
      <c r="BA296" s="1178"/>
      <c r="BB296" s="1178"/>
      <c r="BC296" s="1178"/>
      <c r="BD296" s="1178"/>
      <c r="BE296" s="1178"/>
      <c r="BF296" s="1178"/>
      <c r="BG296" s="1178"/>
      <c r="BH296" s="1178"/>
      <c r="BI296" s="1178"/>
      <c r="BJ296" s="1178"/>
      <c r="BK296" s="1178"/>
      <c r="BL296" s="1178"/>
      <c r="BM296" s="1178"/>
      <c r="BN296" s="1178"/>
      <c r="BO296" s="1178"/>
      <c r="BP296" s="1178"/>
      <c r="BQ296" s="1178"/>
      <c r="BR296" s="1178"/>
      <c r="BS296" s="1178"/>
      <c r="BT296" s="1178"/>
      <c r="BU296" s="1178"/>
      <c r="BV296" s="1178"/>
      <c r="BW296" s="1178"/>
      <c r="BX296" s="1178"/>
      <c r="BY296" s="1178"/>
      <c r="BZ296" s="1178"/>
      <c r="CA296" s="1178"/>
    </row>
    <row r="297" spans="1:79" ht="20.25" customHeight="1" thickBot="1">
      <c r="B297" s="1329" t="s">
        <v>956</v>
      </c>
      <c r="C297" s="1330">
        <v>3</v>
      </c>
      <c r="D297" s="1331">
        <v>2</v>
      </c>
      <c r="E297" s="1332">
        <v>6</v>
      </c>
      <c r="F297" s="1350"/>
      <c r="G297" s="1346"/>
      <c r="H297" s="1346"/>
      <c r="I297" s="1347"/>
      <c r="J297" s="1178"/>
      <c r="K297" s="1178"/>
      <c r="L297" s="1178"/>
      <c r="M297" s="1178"/>
      <c r="N297" s="1271"/>
      <c r="O297" s="1178"/>
      <c r="P297" s="1178"/>
      <c r="Q297" s="1178"/>
      <c r="R297" s="1178"/>
      <c r="S297" s="1178"/>
      <c r="T297" s="1178"/>
      <c r="U297" s="1178"/>
      <c r="V297" s="1178"/>
      <c r="W297" s="1178"/>
      <c r="X297" s="1178"/>
      <c r="Y297" s="1178"/>
      <c r="Z297" s="1178"/>
      <c r="AA297" s="1178"/>
      <c r="AB297" s="1178"/>
      <c r="AC297" s="1178"/>
      <c r="AD297" s="1178"/>
      <c r="AE297" s="1178"/>
      <c r="AF297" s="1178"/>
      <c r="AG297" s="1178"/>
      <c r="AH297" s="1178"/>
      <c r="AI297" s="1178"/>
      <c r="AJ297" s="1178"/>
      <c r="AK297" s="1178"/>
      <c r="AL297" s="1178"/>
      <c r="AM297" s="1178"/>
      <c r="AN297" s="1178"/>
      <c r="AO297" s="1178"/>
      <c r="AP297" s="1178"/>
      <c r="AQ297" s="1178"/>
      <c r="AR297" s="1178"/>
      <c r="AS297" s="1178"/>
      <c r="AT297" s="1178"/>
      <c r="AU297" s="1178"/>
      <c r="AV297" s="1178"/>
      <c r="AW297" s="1178"/>
      <c r="AX297" s="1178"/>
      <c r="AY297" s="1178"/>
      <c r="AZ297" s="1178"/>
      <c r="BA297" s="1178"/>
      <c r="BB297" s="1178"/>
      <c r="BC297" s="1178"/>
      <c r="BD297" s="1178"/>
      <c r="BE297" s="1178"/>
      <c r="BF297" s="1178"/>
      <c r="BG297" s="1178"/>
      <c r="BH297" s="1178"/>
      <c r="BI297" s="1178"/>
      <c r="BJ297" s="1178"/>
      <c r="BK297" s="1178"/>
      <c r="BL297" s="1178"/>
      <c r="BM297" s="1178"/>
      <c r="BN297" s="1178"/>
      <c r="BO297" s="1178"/>
      <c r="BP297" s="1178"/>
      <c r="BQ297" s="1178"/>
      <c r="BR297" s="1178"/>
      <c r="BS297" s="1178"/>
      <c r="BT297" s="1178"/>
      <c r="BU297" s="1178"/>
      <c r="BV297" s="1178"/>
      <c r="BW297" s="1178"/>
      <c r="BX297" s="1178"/>
      <c r="BY297" s="1178"/>
      <c r="BZ297" s="1178"/>
      <c r="CA297" s="1178"/>
    </row>
    <row r="298" spans="1:79" ht="9" customHeight="1">
      <c r="B298" s="1339"/>
      <c r="C298" s="1340"/>
      <c r="D298" s="1340"/>
      <c r="E298" s="1340"/>
      <c r="F298" s="1376"/>
      <c r="G298" s="1297"/>
      <c r="H298" s="1297"/>
      <c r="I298" s="1178"/>
      <c r="J298" s="1178"/>
      <c r="K298" s="1178"/>
      <c r="L298" s="1178"/>
      <c r="M298" s="1178"/>
      <c r="N298" s="1271"/>
      <c r="O298" s="1178"/>
      <c r="P298" s="1178"/>
      <c r="Q298" s="1178"/>
      <c r="R298" s="1178"/>
      <c r="S298" s="1178"/>
      <c r="T298" s="1178"/>
      <c r="U298" s="1178"/>
      <c r="V298" s="1178"/>
      <c r="W298" s="1178"/>
      <c r="X298" s="1178"/>
      <c r="Y298" s="1178"/>
      <c r="Z298" s="1178"/>
      <c r="AA298" s="1178"/>
      <c r="AB298" s="1178"/>
      <c r="AC298" s="1178"/>
      <c r="AD298" s="1178"/>
      <c r="AE298" s="1178"/>
      <c r="AF298" s="1178"/>
      <c r="AG298" s="1178"/>
      <c r="AH298" s="1178"/>
      <c r="AI298" s="1178"/>
      <c r="AJ298" s="1178"/>
      <c r="AK298" s="1178"/>
      <c r="AL298" s="1178"/>
      <c r="AM298" s="1178"/>
      <c r="AN298" s="1178"/>
      <c r="AO298" s="1178"/>
      <c r="AP298" s="1178"/>
      <c r="AQ298" s="1178"/>
      <c r="AR298" s="1178"/>
      <c r="AS298" s="1178"/>
      <c r="AT298" s="1178"/>
      <c r="AU298" s="1178"/>
      <c r="AV298" s="1178"/>
      <c r="AW298" s="1178"/>
      <c r="AX298" s="1178"/>
      <c r="AY298" s="1178"/>
      <c r="AZ298" s="1178"/>
      <c r="BA298" s="1178"/>
      <c r="BB298" s="1178"/>
      <c r="BC298" s="1178"/>
      <c r="BD298" s="1178"/>
      <c r="BE298" s="1178"/>
      <c r="BF298" s="1178"/>
      <c r="BG298" s="1178"/>
      <c r="BH298" s="1178"/>
      <c r="BI298" s="1178"/>
      <c r="BJ298" s="1178"/>
      <c r="BK298" s="1178"/>
      <c r="BL298" s="1178"/>
      <c r="BM298" s="1178"/>
      <c r="BN298" s="1178"/>
      <c r="BO298" s="1178"/>
      <c r="BP298" s="1178"/>
      <c r="BQ298" s="1178"/>
      <c r="BR298" s="1178"/>
      <c r="BS298" s="1178"/>
      <c r="BT298" s="1178"/>
      <c r="BU298" s="1178"/>
      <c r="BV298" s="1178"/>
      <c r="BW298" s="1178"/>
      <c r="BX298" s="1178"/>
      <c r="BY298" s="1178"/>
      <c r="BZ298" s="1178"/>
      <c r="CA298" s="1178"/>
    </row>
    <row r="299" spans="1:79">
      <c r="C299" s="1134"/>
      <c r="D299" s="1134"/>
      <c r="E299" s="1134"/>
      <c r="F299" s="1376"/>
      <c r="G299" s="1132"/>
      <c r="I299" s="1178"/>
      <c r="J299" s="1178"/>
      <c r="K299" s="1178"/>
      <c r="L299" s="1178"/>
      <c r="M299" s="1178"/>
      <c r="N299" s="1271"/>
      <c r="O299" s="1178"/>
      <c r="P299" s="1178"/>
      <c r="Q299" s="1178"/>
      <c r="R299" s="1178"/>
      <c r="S299" s="1178"/>
      <c r="T299" s="1178"/>
      <c r="U299" s="1178"/>
      <c r="V299" s="1178"/>
      <c r="W299" s="1178"/>
      <c r="X299" s="1178"/>
      <c r="Y299" s="1178"/>
      <c r="Z299" s="1178"/>
      <c r="AA299" s="1178"/>
      <c r="AB299" s="1178"/>
      <c r="AC299" s="1178"/>
      <c r="AD299" s="1178"/>
      <c r="AE299" s="1178"/>
      <c r="AF299" s="1178"/>
      <c r="AG299" s="1178"/>
      <c r="AH299" s="1178"/>
      <c r="AI299" s="1178"/>
      <c r="AJ299" s="1178"/>
      <c r="AK299" s="1178"/>
      <c r="AL299" s="1178"/>
      <c r="AM299" s="1178"/>
      <c r="AN299" s="1178"/>
      <c r="AO299" s="1178"/>
      <c r="AP299" s="1178"/>
      <c r="AQ299" s="1178"/>
      <c r="AR299" s="1178"/>
      <c r="AS299" s="1178"/>
      <c r="AT299" s="1178"/>
      <c r="AU299" s="1178"/>
      <c r="AV299" s="1178"/>
      <c r="AW299" s="1178"/>
      <c r="AX299" s="1178"/>
      <c r="AY299" s="1178"/>
      <c r="AZ299" s="1178"/>
      <c r="BA299" s="1178"/>
      <c r="BB299" s="1178"/>
      <c r="BC299" s="1178"/>
      <c r="BD299" s="1178"/>
      <c r="BE299" s="1178"/>
      <c r="BF299" s="1178"/>
      <c r="BG299" s="1178"/>
      <c r="BH299" s="1178"/>
      <c r="BI299" s="1178"/>
      <c r="BJ299" s="1178"/>
      <c r="BK299" s="1178"/>
      <c r="BL299" s="1178"/>
      <c r="BM299" s="1178"/>
      <c r="BN299" s="1178"/>
      <c r="BO299" s="1178"/>
      <c r="BP299" s="1178"/>
      <c r="BQ299" s="1178"/>
      <c r="BR299" s="1178"/>
      <c r="BS299" s="1178"/>
      <c r="BT299" s="1178"/>
      <c r="BU299" s="1178"/>
      <c r="BV299" s="1178"/>
      <c r="BW299" s="1178"/>
      <c r="BX299" s="1178"/>
      <c r="BY299" s="1178"/>
      <c r="BZ299" s="1178"/>
      <c r="CA299" s="1178"/>
    </row>
    <row r="300" spans="1:79" ht="6.75" customHeight="1" thickBot="1">
      <c r="F300" s="1376"/>
      <c r="I300" s="1131"/>
      <c r="J300" s="1178"/>
      <c r="K300" s="1178"/>
      <c r="L300" s="1178"/>
      <c r="M300" s="1178"/>
      <c r="N300" s="1271"/>
      <c r="O300" s="1178"/>
      <c r="P300" s="1178"/>
      <c r="Q300" s="1178"/>
      <c r="R300" s="1178"/>
      <c r="S300" s="1178"/>
      <c r="T300" s="1178"/>
      <c r="U300" s="1178"/>
      <c r="V300" s="1178"/>
      <c r="W300" s="1178"/>
      <c r="X300" s="1178"/>
      <c r="Y300" s="1178"/>
      <c r="Z300" s="1178"/>
      <c r="AA300" s="1178"/>
      <c r="AB300" s="1178"/>
      <c r="AC300" s="1178"/>
      <c r="AD300" s="1178"/>
      <c r="AE300" s="1178"/>
      <c r="AF300" s="1178"/>
      <c r="AG300" s="1178"/>
      <c r="AH300" s="1178"/>
      <c r="AI300" s="1178"/>
      <c r="AJ300" s="1178"/>
      <c r="AK300" s="1178"/>
      <c r="AL300" s="1178"/>
      <c r="AM300" s="1178"/>
      <c r="AN300" s="1178"/>
      <c r="AO300" s="1178"/>
      <c r="AP300" s="1178"/>
      <c r="AQ300" s="1178"/>
      <c r="AR300" s="1178"/>
      <c r="AS300" s="1178"/>
      <c r="AT300" s="1178"/>
      <c r="AU300" s="1178"/>
      <c r="AV300" s="1178"/>
      <c r="AW300" s="1178"/>
      <c r="AX300" s="1178"/>
      <c r="AY300" s="1178"/>
      <c r="AZ300" s="1178"/>
      <c r="BA300" s="1178"/>
      <c r="BB300" s="1178"/>
      <c r="BC300" s="1178"/>
      <c r="BD300" s="1178"/>
      <c r="BE300" s="1178"/>
      <c r="BF300" s="1178"/>
      <c r="BG300" s="1178"/>
      <c r="BH300" s="1178"/>
      <c r="BI300" s="1178"/>
      <c r="BJ300" s="1178"/>
      <c r="BK300" s="1178"/>
      <c r="BL300" s="1178"/>
      <c r="BM300" s="1178"/>
      <c r="BN300" s="1178"/>
      <c r="BO300" s="1178"/>
      <c r="BP300" s="1178"/>
      <c r="BQ300" s="1178"/>
      <c r="BR300" s="1178"/>
      <c r="BS300" s="1178"/>
      <c r="BT300" s="1178"/>
      <c r="BU300" s="1178"/>
      <c r="BV300" s="1178"/>
      <c r="BW300" s="1178"/>
      <c r="BX300" s="1178"/>
      <c r="BY300" s="1178"/>
      <c r="BZ300" s="1178"/>
      <c r="CA300" s="1178"/>
    </row>
    <row r="301" spans="1:79" s="1285" customFormat="1" ht="23.25" customHeight="1" thickBot="1">
      <c r="A301" s="1278"/>
      <c r="B301" s="1279"/>
      <c r="C301" s="1280"/>
      <c r="D301" s="1280"/>
      <c r="E301" s="1281"/>
      <c r="F301" s="1282" t="s">
        <v>804</v>
      </c>
      <c r="G301" s="1283"/>
      <c r="H301" s="1282" t="s">
        <v>805</v>
      </c>
      <c r="I301" s="1284"/>
      <c r="J301" s="1178"/>
      <c r="K301" s="1178"/>
      <c r="L301" s="1178"/>
      <c r="M301" s="1178"/>
      <c r="N301" s="1271"/>
      <c r="O301" s="1178"/>
      <c r="P301" s="1178"/>
      <c r="Q301" s="1178"/>
      <c r="R301" s="1178"/>
      <c r="S301" s="1178"/>
      <c r="T301" s="1178"/>
      <c r="U301" s="1178"/>
      <c r="V301" s="1178"/>
      <c r="W301" s="1178"/>
      <c r="X301" s="1178"/>
      <c r="Y301" s="1178"/>
      <c r="Z301" s="1178"/>
      <c r="AA301" s="1178"/>
      <c r="AB301" s="1178"/>
      <c r="AC301" s="1178"/>
      <c r="AD301" s="1178"/>
      <c r="AE301" s="1178"/>
      <c r="AF301" s="1178"/>
      <c r="AG301" s="1178"/>
      <c r="AH301" s="1178"/>
      <c r="AI301" s="1178"/>
      <c r="AJ301" s="1178"/>
      <c r="AK301" s="1178"/>
      <c r="AL301" s="1178"/>
      <c r="AM301" s="1178"/>
      <c r="AN301" s="1178"/>
      <c r="AO301" s="1178"/>
      <c r="AP301" s="1178"/>
      <c r="AQ301" s="1178"/>
      <c r="AR301" s="1178"/>
      <c r="AS301" s="1178"/>
      <c r="AT301" s="1178"/>
      <c r="AU301" s="1178"/>
      <c r="AV301" s="1178"/>
      <c r="AW301" s="1178"/>
      <c r="AX301" s="1178"/>
      <c r="AY301" s="1178"/>
      <c r="AZ301" s="1178"/>
      <c r="BA301" s="1178"/>
      <c r="BB301" s="1178"/>
      <c r="BC301" s="1178"/>
      <c r="BD301" s="1178"/>
      <c r="BE301" s="1178"/>
      <c r="BF301" s="1178"/>
      <c r="BG301" s="1178"/>
      <c r="BH301" s="1178"/>
      <c r="BI301" s="1178"/>
      <c r="BJ301" s="1178"/>
      <c r="BK301" s="1178"/>
      <c r="BL301" s="1178"/>
      <c r="BM301" s="1178"/>
      <c r="BN301" s="1178"/>
      <c r="BO301" s="1178"/>
      <c r="BP301" s="1178"/>
      <c r="BQ301" s="1178"/>
      <c r="BR301" s="1178"/>
      <c r="BS301" s="1178"/>
      <c r="BT301" s="1178"/>
      <c r="BU301" s="1178"/>
      <c r="BV301" s="1178"/>
      <c r="BW301" s="1178"/>
      <c r="BX301" s="1178"/>
      <c r="BY301" s="1178"/>
      <c r="BZ301" s="1178"/>
      <c r="CA301" s="1178"/>
    </row>
    <row r="302" spans="1:79" ht="42.95" customHeight="1" thickBot="1">
      <c r="B302" s="1286" t="s">
        <v>957</v>
      </c>
      <c r="C302" s="1287" t="s">
        <v>807</v>
      </c>
      <c r="D302" s="1287"/>
      <c r="E302" s="1288"/>
      <c r="F302" s="1289">
        <v>1</v>
      </c>
      <c r="G302" s="1290"/>
      <c r="H302" s="1291">
        <v>10</v>
      </c>
      <c r="I302" s="1292">
        <f>SUM(G307,G315)</f>
        <v>5</v>
      </c>
      <c r="J302" s="1178"/>
      <c r="K302" s="1178"/>
      <c r="L302" s="1178"/>
      <c r="M302" s="1178"/>
      <c r="N302" s="1271"/>
      <c r="O302" s="1178"/>
      <c r="P302" s="1178"/>
      <c r="Q302" s="1178"/>
      <c r="R302" s="1178"/>
      <c r="S302" s="1178"/>
      <c r="T302" s="1178"/>
      <c r="U302" s="1178"/>
      <c r="V302" s="1178"/>
      <c r="W302" s="1178"/>
      <c r="X302" s="1178"/>
      <c r="Y302" s="1178"/>
      <c r="Z302" s="1178"/>
      <c r="AA302" s="1178"/>
      <c r="AB302" s="1178"/>
      <c r="AC302" s="1178"/>
      <c r="AD302" s="1178"/>
      <c r="AE302" s="1178"/>
      <c r="AF302" s="1178"/>
      <c r="AG302" s="1178"/>
      <c r="AH302" s="1178"/>
      <c r="AI302" s="1178"/>
      <c r="AJ302" s="1178"/>
      <c r="AK302" s="1178"/>
      <c r="AL302" s="1178"/>
      <c r="AM302" s="1178"/>
      <c r="AN302" s="1178"/>
      <c r="AO302" s="1178"/>
      <c r="AP302" s="1178"/>
      <c r="AQ302" s="1178"/>
      <c r="AR302" s="1178"/>
      <c r="AS302" s="1178"/>
      <c r="AT302" s="1178"/>
      <c r="AU302" s="1178"/>
      <c r="AV302" s="1178"/>
      <c r="AW302" s="1178"/>
      <c r="AX302" s="1178"/>
      <c r="AY302" s="1178"/>
      <c r="AZ302" s="1178"/>
      <c r="BA302" s="1178"/>
      <c r="BB302" s="1178"/>
      <c r="BC302" s="1178"/>
      <c r="BD302" s="1178"/>
      <c r="BE302" s="1178"/>
      <c r="BF302" s="1178"/>
      <c r="BG302" s="1178"/>
      <c r="BH302" s="1178"/>
      <c r="BI302" s="1178"/>
      <c r="BJ302" s="1178"/>
      <c r="BK302" s="1178"/>
      <c r="BL302" s="1178"/>
      <c r="BM302" s="1178"/>
      <c r="BN302" s="1178"/>
      <c r="BO302" s="1178"/>
      <c r="BP302" s="1178"/>
      <c r="BQ302" s="1178"/>
      <c r="BR302" s="1178"/>
      <c r="BS302" s="1178"/>
      <c r="BT302" s="1178"/>
      <c r="BU302" s="1178"/>
      <c r="BV302" s="1178"/>
      <c r="BW302" s="1178"/>
      <c r="BX302" s="1178"/>
      <c r="BY302" s="1178"/>
      <c r="BZ302" s="1178"/>
      <c r="CA302" s="1178"/>
    </row>
    <row r="303" spans="1:79" ht="6.75" customHeight="1">
      <c r="B303" s="1293"/>
      <c r="C303" s="1294"/>
      <c r="D303" s="1294"/>
      <c r="E303" s="1294"/>
      <c r="F303" s="1376"/>
      <c r="G303" s="1296"/>
      <c r="H303" s="1296"/>
      <c r="I303" s="1178"/>
      <c r="J303" s="1178"/>
      <c r="K303" s="1178"/>
      <c r="L303" s="1178"/>
      <c r="M303" s="1178"/>
      <c r="N303" s="1271"/>
      <c r="O303" s="1178"/>
      <c r="P303" s="1178"/>
      <c r="Q303" s="1178"/>
      <c r="R303" s="1178"/>
      <c r="S303" s="1178"/>
      <c r="T303" s="1178"/>
      <c r="U303" s="1178"/>
      <c r="V303" s="1178"/>
      <c r="W303" s="1178"/>
      <c r="X303" s="1178"/>
      <c r="Y303" s="1178"/>
      <c r="Z303" s="1178"/>
      <c r="AA303" s="1178"/>
      <c r="AB303" s="1178"/>
      <c r="AC303" s="1178"/>
      <c r="AD303" s="1178"/>
      <c r="AE303" s="1178"/>
      <c r="AF303" s="1178"/>
      <c r="AG303" s="1178"/>
      <c r="AH303" s="1178"/>
      <c r="AI303" s="1178"/>
      <c r="AJ303" s="1178"/>
      <c r="AK303" s="1178"/>
      <c r="AL303" s="1178"/>
      <c r="AM303" s="1178"/>
      <c r="AN303" s="1178"/>
      <c r="AO303" s="1178"/>
      <c r="AP303" s="1178"/>
      <c r="AQ303" s="1178"/>
      <c r="AR303" s="1178"/>
      <c r="AS303" s="1178"/>
      <c r="AT303" s="1178"/>
      <c r="AU303" s="1178"/>
      <c r="AV303" s="1178"/>
      <c r="AW303" s="1178"/>
      <c r="AX303" s="1178"/>
      <c r="AY303" s="1178"/>
      <c r="AZ303" s="1178"/>
      <c r="BA303" s="1178"/>
      <c r="BB303" s="1178"/>
      <c r="BC303" s="1178"/>
      <c r="BD303" s="1178"/>
      <c r="BE303" s="1178"/>
      <c r="BF303" s="1178"/>
      <c r="BG303" s="1178"/>
      <c r="BH303" s="1178"/>
      <c r="BI303" s="1178"/>
      <c r="BJ303" s="1178"/>
      <c r="BK303" s="1178"/>
      <c r="BL303" s="1178"/>
      <c r="BM303" s="1178"/>
      <c r="BN303" s="1178"/>
      <c r="BO303" s="1178"/>
      <c r="BP303" s="1178"/>
      <c r="BQ303" s="1178"/>
      <c r="BR303" s="1178"/>
      <c r="BS303" s="1178"/>
      <c r="BT303" s="1178"/>
      <c r="BU303" s="1178"/>
      <c r="BV303" s="1178"/>
      <c r="BW303" s="1178"/>
      <c r="BX303" s="1178"/>
      <c r="BY303" s="1178"/>
      <c r="BZ303" s="1178"/>
      <c r="CA303" s="1178"/>
    </row>
    <row r="304" spans="1:79" ht="18" customHeight="1">
      <c r="A304" s="1253">
        <v>31</v>
      </c>
      <c r="B304" s="1293" t="s">
        <v>958</v>
      </c>
      <c r="C304" s="1294"/>
      <c r="D304" s="1294"/>
      <c r="E304" s="1294"/>
      <c r="F304" s="1376"/>
      <c r="G304" s="1297"/>
      <c r="H304" s="1297"/>
      <c r="I304" s="1178"/>
      <c r="J304" s="1178"/>
      <c r="K304" s="1178"/>
      <c r="L304" s="1178"/>
      <c r="M304" s="1178"/>
      <c r="N304" s="1271"/>
      <c r="O304" s="1178"/>
      <c r="P304" s="1178"/>
      <c r="Q304" s="1178"/>
      <c r="R304" s="1178"/>
      <c r="S304" s="1178"/>
      <c r="T304" s="1178"/>
      <c r="U304" s="1178"/>
      <c r="V304" s="1178"/>
      <c r="W304" s="1178"/>
      <c r="X304" s="1178"/>
      <c r="Y304" s="1178"/>
      <c r="Z304" s="1178"/>
      <c r="AA304" s="1178"/>
      <c r="AB304" s="1178"/>
      <c r="AC304" s="1178"/>
      <c r="AD304" s="1178"/>
      <c r="AE304" s="1178"/>
      <c r="AF304" s="1178"/>
      <c r="AG304" s="1178"/>
      <c r="AH304" s="1178"/>
      <c r="AI304" s="1178"/>
      <c r="AJ304" s="1178"/>
      <c r="AK304" s="1178"/>
      <c r="AL304" s="1178"/>
      <c r="AM304" s="1178"/>
      <c r="AN304" s="1178"/>
      <c r="AO304" s="1178"/>
      <c r="AP304" s="1178"/>
      <c r="AQ304" s="1178"/>
      <c r="AR304" s="1178"/>
      <c r="AS304" s="1178"/>
      <c r="AT304" s="1178"/>
      <c r="AU304" s="1178"/>
      <c r="AV304" s="1178"/>
      <c r="AW304" s="1178"/>
      <c r="AX304" s="1178"/>
      <c r="AY304" s="1178"/>
      <c r="AZ304" s="1178"/>
      <c r="BA304" s="1178"/>
      <c r="BB304" s="1178"/>
      <c r="BC304" s="1178"/>
      <c r="BD304" s="1178"/>
      <c r="BE304" s="1178"/>
      <c r="BF304" s="1178"/>
      <c r="BG304" s="1178"/>
      <c r="BH304" s="1178"/>
      <c r="BI304" s="1178"/>
      <c r="BJ304" s="1178"/>
      <c r="BK304" s="1178"/>
      <c r="BL304" s="1178"/>
      <c r="BM304" s="1178"/>
      <c r="BN304" s="1178"/>
      <c r="BO304" s="1178"/>
      <c r="BP304" s="1178"/>
      <c r="BQ304" s="1178"/>
      <c r="BR304" s="1178"/>
      <c r="BS304" s="1178"/>
      <c r="BT304" s="1178"/>
      <c r="BU304" s="1178"/>
      <c r="BV304" s="1178"/>
      <c r="BW304" s="1178"/>
      <c r="BX304" s="1178"/>
      <c r="BY304" s="1178"/>
      <c r="BZ304" s="1178"/>
      <c r="CA304" s="1178"/>
    </row>
    <row r="305" spans="1:79" ht="35.25" customHeight="1">
      <c r="B305" s="1298" t="s">
        <v>959</v>
      </c>
      <c r="C305" s="1299"/>
      <c r="D305" s="1299"/>
      <c r="E305" s="1300"/>
      <c r="F305" s="1376"/>
      <c r="G305" s="1297"/>
      <c r="H305" s="1297"/>
      <c r="I305" s="1178"/>
      <c r="J305" s="1178"/>
      <c r="K305" s="1178"/>
      <c r="L305" s="1178"/>
      <c r="M305" s="1178"/>
      <c r="N305" s="1271"/>
      <c r="O305" s="1178"/>
      <c r="P305" s="1178"/>
      <c r="Q305" s="1178"/>
      <c r="R305" s="1178"/>
      <c r="S305" s="1178"/>
      <c r="T305" s="1178"/>
      <c r="U305" s="1178"/>
      <c r="V305" s="1178"/>
      <c r="W305" s="1178"/>
      <c r="X305" s="1178"/>
      <c r="Y305" s="1178"/>
      <c r="Z305" s="1178"/>
      <c r="AA305" s="1178"/>
      <c r="AB305" s="1178"/>
      <c r="AC305" s="1178"/>
      <c r="AD305" s="1178"/>
      <c r="AE305" s="1178"/>
      <c r="AF305" s="1178"/>
      <c r="AG305" s="1178"/>
      <c r="AH305" s="1178"/>
      <c r="AI305" s="1178"/>
      <c r="AJ305" s="1178"/>
      <c r="AK305" s="1178"/>
      <c r="AL305" s="1178"/>
      <c r="AM305" s="1178"/>
      <c r="AN305" s="1178"/>
      <c r="AO305" s="1178"/>
      <c r="AP305" s="1178"/>
      <c r="AQ305" s="1178"/>
      <c r="AR305" s="1178"/>
      <c r="AS305" s="1178"/>
      <c r="AT305" s="1178"/>
      <c r="AU305" s="1178"/>
      <c r="AV305" s="1178"/>
      <c r="AW305" s="1178"/>
      <c r="AX305" s="1178"/>
      <c r="AY305" s="1178"/>
      <c r="AZ305" s="1178"/>
      <c r="BA305" s="1178"/>
      <c r="BB305" s="1178"/>
      <c r="BC305" s="1178"/>
      <c r="BD305" s="1178"/>
      <c r="BE305" s="1178"/>
      <c r="BF305" s="1178"/>
      <c r="BG305" s="1178"/>
      <c r="BH305" s="1178"/>
      <c r="BI305" s="1178"/>
      <c r="BJ305" s="1178"/>
      <c r="BK305" s="1178"/>
      <c r="BL305" s="1178"/>
      <c r="BM305" s="1178"/>
      <c r="BN305" s="1178"/>
      <c r="BO305" s="1178"/>
      <c r="BP305" s="1178"/>
      <c r="BQ305" s="1178"/>
      <c r="BR305" s="1178"/>
      <c r="BS305" s="1178"/>
      <c r="BT305" s="1178"/>
      <c r="BU305" s="1178"/>
      <c r="BV305" s="1178"/>
      <c r="BW305" s="1178"/>
      <c r="BX305" s="1178"/>
      <c r="BY305" s="1178"/>
      <c r="BZ305" s="1178"/>
      <c r="CA305" s="1178"/>
    </row>
    <row r="306" spans="1:79" ht="16.5" customHeight="1" thickBot="1">
      <c r="B306" s="1293" t="s">
        <v>810</v>
      </c>
      <c r="C306" s="1301"/>
      <c r="F306" s="1376"/>
      <c r="G306" s="1297"/>
      <c r="H306" s="1297"/>
      <c r="I306" s="1178"/>
      <c r="J306" s="1178"/>
      <c r="K306" s="1178"/>
      <c r="L306" s="1178"/>
      <c r="M306" s="1178"/>
      <c r="N306" s="1271"/>
      <c r="O306" s="1178"/>
      <c r="P306" s="1178"/>
      <c r="Q306" s="1178"/>
      <c r="R306" s="1178"/>
      <c r="S306" s="1178"/>
      <c r="T306" s="1178"/>
      <c r="U306" s="1178"/>
      <c r="V306" s="1178"/>
      <c r="W306" s="1178"/>
      <c r="X306" s="1178"/>
      <c r="Y306" s="1178"/>
      <c r="Z306" s="1178"/>
      <c r="AA306" s="1178"/>
      <c r="AB306" s="1178"/>
      <c r="AC306" s="1178"/>
      <c r="AD306" s="1178"/>
      <c r="AE306" s="1178"/>
      <c r="AF306" s="1178"/>
      <c r="AG306" s="1178"/>
      <c r="AH306" s="1178"/>
      <c r="AI306" s="1178"/>
      <c r="AJ306" s="1178"/>
      <c r="AK306" s="1178"/>
      <c r="AL306" s="1178"/>
      <c r="AM306" s="1178"/>
      <c r="AN306" s="1178"/>
      <c r="AO306" s="1178"/>
      <c r="AP306" s="1178"/>
      <c r="AQ306" s="1178"/>
      <c r="AR306" s="1178"/>
      <c r="AS306" s="1178"/>
      <c r="AT306" s="1178"/>
      <c r="AU306" s="1178"/>
      <c r="AV306" s="1178"/>
      <c r="AW306" s="1178"/>
      <c r="AX306" s="1178"/>
      <c r="AY306" s="1178"/>
      <c r="AZ306" s="1178"/>
      <c r="BA306" s="1178"/>
      <c r="BB306" s="1178"/>
      <c r="BC306" s="1178"/>
      <c r="BD306" s="1178"/>
      <c r="BE306" s="1178"/>
      <c r="BF306" s="1178"/>
      <c r="BG306" s="1178"/>
      <c r="BH306" s="1178"/>
      <c r="BI306" s="1178"/>
      <c r="BJ306" s="1178"/>
      <c r="BK306" s="1178"/>
      <c r="BL306" s="1178"/>
      <c r="BM306" s="1178"/>
      <c r="BN306" s="1178"/>
      <c r="BO306" s="1178"/>
      <c r="BP306" s="1178"/>
      <c r="BQ306" s="1178"/>
      <c r="BR306" s="1178"/>
      <c r="BS306" s="1178"/>
      <c r="BT306" s="1178"/>
      <c r="BU306" s="1178"/>
      <c r="BV306" s="1178"/>
      <c r="BW306" s="1178"/>
      <c r="BX306" s="1178"/>
      <c r="BY306" s="1178"/>
      <c r="BZ306" s="1178"/>
      <c r="CA306" s="1178"/>
    </row>
    <row r="307" spans="1:79" ht="33.75" customHeight="1" thickBot="1">
      <c r="B307" s="1302" t="s">
        <v>811</v>
      </c>
      <c r="C307" s="1303" t="s">
        <v>812</v>
      </c>
      <c r="D307" s="1303" t="s">
        <v>813</v>
      </c>
      <c r="E307" s="1304" t="s">
        <v>814</v>
      </c>
      <c r="F307" s="1348" t="s">
        <v>815</v>
      </c>
      <c r="G307" s="1341">
        <v>2</v>
      </c>
      <c r="H307" s="1297"/>
      <c r="I307" s="1178"/>
      <c r="J307" s="1178"/>
      <c r="K307" s="1178"/>
      <c r="L307" s="1178"/>
      <c r="M307" s="1178"/>
      <c r="N307" s="1271"/>
      <c r="O307" s="1178"/>
      <c r="P307" s="1178"/>
      <c r="Q307" s="1178"/>
      <c r="R307" s="1178"/>
      <c r="S307" s="1178"/>
      <c r="T307" s="1178"/>
      <c r="U307" s="1178"/>
      <c r="V307" s="1178"/>
      <c r="W307" s="1178"/>
      <c r="X307" s="1178"/>
      <c r="Y307" s="1178"/>
      <c r="Z307" s="1178"/>
      <c r="AA307" s="1178"/>
      <c r="AB307" s="1178"/>
      <c r="AC307" s="1178"/>
      <c r="AD307" s="1178"/>
      <c r="AE307" s="1178"/>
      <c r="AF307" s="1178"/>
      <c r="AG307" s="1178"/>
      <c r="AH307" s="1178"/>
      <c r="AI307" s="1178"/>
      <c r="AJ307" s="1178"/>
      <c r="AK307" s="1178"/>
      <c r="AL307" s="1178"/>
      <c r="AM307" s="1178"/>
      <c r="AN307" s="1178"/>
      <c r="AO307" s="1178"/>
      <c r="AP307" s="1178"/>
      <c r="AQ307" s="1178"/>
      <c r="AR307" s="1178"/>
      <c r="AS307" s="1178"/>
      <c r="AT307" s="1178"/>
      <c r="AU307" s="1178"/>
      <c r="AV307" s="1178"/>
      <c r="AW307" s="1178"/>
      <c r="AX307" s="1178"/>
      <c r="AY307" s="1178"/>
      <c r="AZ307" s="1178"/>
      <c r="BA307" s="1178"/>
      <c r="BB307" s="1178"/>
      <c r="BC307" s="1178"/>
      <c r="BD307" s="1178"/>
      <c r="BE307" s="1178"/>
      <c r="BF307" s="1178"/>
      <c r="BG307" s="1178"/>
      <c r="BH307" s="1178"/>
      <c r="BI307" s="1178"/>
      <c r="BJ307" s="1178"/>
      <c r="BK307" s="1178"/>
      <c r="BL307" s="1178"/>
      <c r="BM307" s="1178"/>
      <c r="BN307" s="1178"/>
      <c r="BO307" s="1178"/>
      <c r="BP307" s="1178"/>
      <c r="BQ307" s="1178"/>
      <c r="BR307" s="1178"/>
      <c r="BS307" s="1178"/>
      <c r="BT307" s="1178"/>
      <c r="BU307" s="1178"/>
      <c r="BV307" s="1178"/>
      <c r="BW307" s="1178"/>
      <c r="BX307" s="1178"/>
      <c r="BY307" s="1178"/>
      <c r="BZ307" s="1178"/>
      <c r="CA307" s="1178"/>
    </row>
    <row r="308" spans="1:79" ht="21" customHeight="1">
      <c r="B308" s="1313" t="s">
        <v>817</v>
      </c>
      <c r="C308" s="1314">
        <v>1</v>
      </c>
      <c r="D308" s="1315">
        <v>1</v>
      </c>
      <c r="E308" s="1316">
        <v>1</v>
      </c>
      <c r="F308" s="1349"/>
      <c r="G308" s="1342"/>
      <c r="H308" s="1342"/>
      <c r="I308" s="1343"/>
      <c r="J308" s="1178"/>
      <c r="K308" s="1178"/>
      <c r="L308" s="1178"/>
      <c r="M308" s="1178"/>
      <c r="N308" s="1271"/>
      <c r="O308" s="1178"/>
      <c r="P308" s="1178"/>
      <c r="Q308" s="1178"/>
      <c r="R308" s="1178"/>
      <c r="S308" s="1178"/>
      <c r="T308" s="1178"/>
      <c r="U308" s="1178"/>
      <c r="V308" s="1178"/>
      <c r="W308" s="1178"/>
      <c r="X308" s="1178"/>
      <c r="Y308" s="1178"/>
      <c r="Z308" s="1178"/>
      <c r="AA308" s="1178"/>
      <c r="AB308" s="1178"/>
      <c r="AC308" s="1178"/>
      <c r="AD308" s="1178"/>
      <c r="AE308" s="1178"/>
      <c r="AF308" s="1178"/>
      <c r="AG308" s="1178"/>
      <c r="AH308" s="1178"/>
      <c r="AI308" s="1178"/>
      <c r="AJ308" s="1178"/>
      <c r="AK308" s="1178"/>
      <c r="AL308" s="1178"/>
      <c r="AM308" s="1178"/>
      <c r="AN308" s="1178"/>
      <c r="AO308" s="1178"/>
      <c r="AP308" s="1178"/>
      <c r="AQ308" s="1178"/>
      <c r="AR308" s="1178"/>
      <c r="AS308" s="1178"/>
      <c r="AT308" s="1178"/>
      <c r="AU308" s="1178"/>
      <c r="AV308" s="1178"/>
      <c r="AW308" s="1178"/>
      <c r="AX308" s="1178"/>
      <c r="AY308" s="1178"/>
      <c r="AZ308" s="1178"/>
      <c r="BA308" s="1178"/>
      <c r="BB308" s="1178"/>
      <c r="BC308" s="1178"/>
      <c r="BD308" s="1178"/>
      <c r="BE308" s="1178"/>
      <c r="BF308" s="1178"/>
      <c r="BG308" s="1178"/>
      <c r="BH308" s="1178"/>
      <c r="BI308" s="1178"/>
      <c r="BJ308" s="1178"/>
      <c r="BK308" s="1178"/>
      <c r="BL308" s="1178"/>
      <c r="BM308" s="1178"/>
      <c r="BN308" s="1178"/>
      <c r="BO308" s="1178"/>
      <c r="BP308" s="1178"/>
      <c r="BQ308" s="1178"/>
      <c r="BR308" s="1178"/>
      <c r="BS308" s="1178"/>
      <c r="BT308" s="1178"/>
      <c r="BU308" s="1178"/>
      <c r="BV308" s="1178"/>
      <c r="BW308" s="1178"/>
      <c r="BX308" s="1178"/>
      <c r="BY308" s="1178"/>
      <c r="BZ308" s="1178"/>
      <c r="CA308" s="1178"/>
    </row>
    <row r="309" spans="1:79" ht="20.25" customHeight="1">
      <c r="B309" s="1323" t="s">
        <v>819</v>
      </c>
      <c r="C309" s="1324">
        <v>2</v>
      </c>
      <c r="D309" s="1325">
        <v>1</v>
      </c>
      <c r="E309" s="1326">
        <v>2</v>
      </c>
      <c r="F309" s="1349"/>
      <c r="G309" s="1344"/>
      <c r="H309" s="1344"/>
      <c r="I309" s="1345"/>
      <c r="J309" s="1178"/>
      <c r="K309" s="1178"/>
      <c r="L309" s="1178"/>
      <c r="M309" s="1178"/>
      <c r="N309" s="1271"/>
      <c r="O309" s="1178"/>
      <c r="P309" s="1178"/>
      <c r="Q309" s="1178"/>
      <c r="R309" s="1178"/>
      <c r="S309" s="1178"/>
      <c r="T309" s="1178"/>
      <c r="U309" s="1178"/>
      <c r="V309" s="1178"/>
      <c r="W309" s="1178"/>
      <c r="X309" s="1178"/>
      <c r="Y309" s="1178"/>
      <c r="Z309" s="1178"/>
      <c r="AA309" s="1178"/>
      <c r="AB309" s="1178"/>
      <c r="AC309" s="1178"/>
      <c r="AD309" s="1178"/>
      <c r="AE309" s="1178"/>
      <c r="AF309" s="1178"/>
      <c r="AG309" s="1178"/>
      <c r="AH309" s="1178"/>
      <c r="AI309" s="1178"/>
      <c r="AJ309" s="1178"/>
      <c r="AK309" s="1178"/>
      <c r="AL309" s="1178"/>
      <c r="AM309" s="1178"/>
      <c r="AN309" s="1178"/>
      <c r="AO309" s="1178"/>
      <c r="AP309" s="1178"/>
      <c r="AQ309" s="1178"/>
      <c r="AR309" s="1178"/>
      <c r="AS309" s="1178"/>
      <c r="AT309" s="1178"/>
      <c r="AU309" s="1178"/>
      <c r="AV309" s="1178"/>
      <c r="AW309" s="1178"/>
      <c r="AX309" s="1178"/>
      <c r="AY309" s="1178"/>
      <c r="AZ309" s="1178"/>
      <c r="BA309" s="1178"/>
      <c r="BB309" s="1178"/>
      <c r="BC309" s="1178"/>
      <c r="BD309" s="1178"/>
      <c r="BE309" s="1178"/>
      <c r="BF309" s="1178"/>
      <c r="BG309" s="1178"/>
      <c r="BH309" s="1178"/>
      <c r="BI309" s="1178"/>
      <c r="BJ309" s="1178"/>
      <c r="BK309" s="1178"/>
      <c r="BL309" s="1178"/>
      <c r="BM309" s="1178"/>
      <c r="BN309" s="1178"/>
      <c r="BO309" s="1178"/>
      <c r="BP309" s="1178"/>
      <c r="BQ309" s="1178"/>
      <c r="BR309" s="1178"/>
      <c r="BS309" s="1178"/>
      <c r="BT309" s="1178"/>
      <c r="BU309" s="1178"/>
      <c r="BV309" s="1178"/>
      <c r="BW309" s="1178"/>
      <c r="BX309" s="1178"/>
      <c r="BY309" s="1178"/>
      <c r="BZ309" s="1178"/>
      <c r="CA309" s="1178"/>
    </row>
    <row r="310" spans="1:79" ht="20.25" customHeight="1" thickBot="1">
      <c r="B310" s="1329" t="s">
        <v>821</v>
      </c>
      <c r="C310" s="1330">
        <v>4</v>
      </c>
      <c r="D310" s="1331">
        <v>1</v>
      </c>
      <c r="E310" s="1332">
        <v>4</v>
      </c>
      <c r="F310" s="1350"/>
      <c r="G310" s="1346"/>
      <c r="H310" s="1346"/>
      <c r="I310" s="1347"/>
      <c r="J310" s="1178"/>
      <c r="K310" s="1178"/>
      <c r="L310" s="1178"/>
      <c r="M310" s="1178"/>
      <c r="N310" s="1271"/>
      <c r="O310" s="1178"/>
      <c r="P310" s="1178"/>
      <c r="Q310" s="1178"/>
      <c r="R310" s="1178"/>
      <c r="S310" s="1178"/>
      <c r="T310" s="1178"/>
      <c r="U310" s="1178"/>
      <c r="V310" s="1178"/>
      <c r="W310" s="1178"/>
      <c r="X310" s="1178"/>
      <c r="Y310" s="1178"/>
      <c r="Z310" s="1178"/>
      <c r="AA310" s="1178"/>
      <c r="AB310" s="1178"/>
      <c r="AC310" s="1178"/>
      <c r="AD310" s="1178"/>
      <c r="AE310" s="1178"/>
      <c r="AF310" s="1178"/>
      <c r="AG310" s="1178"/>
      <c r="AH310" s="1178"/>
      <c r="AI310" s="1178"/>
      <c r="AJ310" s="1178"/>
      <c r="AK310" s="1178"/>
      <c r="AL310" s="1178"/>
      <c r="AM310" s="1178"/>
      <c r="AN310" s="1178"/>
      <c r="AO310" s="1178"/>
      <c r="AP310" s="1178"/>
      <c r="AQ310" s="1178"/>
      <c r="AR310" s="1178"/>
      <c r="AS310" s="1178"/>
      <c r="AT310" s="1178"/>
      <c r="AU310" s="1178"/>
      <c r="AV310" s="1178"/>
      <c r="AW310" s="1178"/>
      <c r="AX310" s="1178"/>
      <c r="AY310" s="1178"/>
      <c r="AZ310" s="1178"/>
      <c r="BA310" s="1178"/>
      <c r="BB310" s="1178"/>
      <c r="BC310" s="1178"/>
      <c r="BD310" s="1178"/>
      <c r="BE310" s="1178"/>
      <c r="BF310" s="1178"/>
      <c r="BG310" s="1178"/>
      <c r="BH310" s="1178"/>
      <c r="BI310" s="1178"/>
      <c r="BJ310" s="1178"/>
      <c r="BK310" s="1178"/>
      <c r="BL310" s="1178"/>
      <c r="BM310" s="1178"/>
      <c r="BN310" s="1178"/>
      <c r="BO310" s="1178"/>
      <c r="BP310" s="1178"/>
      <c r="BQ310" s="1178"/>
      <c r="BR310" s="1178"/>
      <c r="BS310" s="1178"/>
      <c r="BT310" s="1178"/>
      <c r="BU310" s="1178"/>
      <c r="BV310" s="1178"/>
      <c r="BW310" s="1178"/>
      <c r="BX310" s="1178"/>
      <c r="BY310" s="1178"/>
      <c r="BZ310" s="1178"/>
      <c r="CA310" s="1178"/>
    </row>
    <row r="311" spans="1:79" ht="9" customHeight="1">
      <c r="B311" s="1339"/>
      <c r="C311" s="1340"/>
      <c r="D311" s="1340"/>
      <c r="E311" s="1340"/>
      <c r="F311" s="1376"/>
      <c r="G311" s="1297"/>
      <c r="H311" s="1297"/>
      <c r="I311" s="1178"/>
      <c r="J311" s="1178"/>
      <c r="K311" s="1178"/>
      <c r="L311" s="1178"/>
      <c r="M311" s="1178"/>
      <c r="N311" s="1271"/>
      <c r="O311" s="1178"/>
      <c r="P311" s="1178"/>
      <c r="Q311" s="1178"/>
      <c r="R311" s="1178"/>
      <c r="S311" s="1178"/>
      <c r="T311" s="1178"/>
      <c r="U311" s="1178"/>
      <c r="V311" s="1178"/>
      <c r="W311" s="1178"/>
      <c r="X311" s="1178"/>
      <c r="Y311" s="1178"/>
      <c r="Z311" s="1178"/>
      <c r="AA311" s="1178"/>
      <c r="AB311" s="1178"/>
      <c r="AC311" s="1178"/>
      <c r="AD311" s="1178"/>
      <c r="AE311" s="1178"/>
      <c r="AF311" s="1178"/>
      <c r="AG311" s="1178"/>
      <c r="AH311" s="1178"/>
      <c r="AI311" s="1178"/>
      <c r="AJ311" s="1178"/>
      <c r="AK311" s="1178"/>
      <c r="AL311" s="1178"/>
      <c r="AM311" s="1178"/>
      <c r="AN311" s="1178"/>
      <c r="AO311" s="1178"/>
      <c r="AP311" s="1178"/>
      <c r="AQ311" s="1178"/>
      <c r="AR311" s="1178"/>
      <c r="AS311" s="1178"/>
      <c r="AT311" s="1178"/>
      <c r="AU311" s="1178"/>
      <c r="AV311" s="1178"/>
      <c r="AW311" s="1178"/>
      <c r="AX311" s="1178"/>
      <c r="AY311" s="1178"/>
      <c r="AZ311" s="1178"/>
      <c r="BA311" s="1178"/>
      <c r="BB311" s="1178"/>
      <c r="BC311" s="1178"/>
      <c r="BD311" s="1178"/>
      <c r="BE311" s="1178"/>
      <c r="BF311" s="1178"/>
      <c r="BG311" s="1178"/>
      <c r="BH311" s="1178"/>
      <c r="BI311" s="1178"/>
      <c r="BJ311" s="1178"/>
      <c r="BK311" s="1178"/>
      <c r="BL311" s="1178"/>
      <c r="BM311" s="1178"/>
      <c r="BN311" s="1178"/>
      <c r="BO311" s="1178"/>
      <c r="BP311" s="1178"/>
      <c r="BQ311" s="1178"/>
      <c r="BR311" s="1178"/>
      <c r="BS311" s="1178"/>
      <c r="BT311" s="1178"/>
      <c r="BU311" s="1178"/>
      <c r="BV311" s="1178"/>
      <c r="BW311" s="1178"/>
      <c r="BX311" s="1178"/>
      <c r="BY311" s="1178"/>
      <c r="BZ311" s="1178"/>
      <c r="CA311" s="1178"/>
    </row>
    <row r="312" spans="1:79" ht="18" customHeight="1">
      <c r="A312" s="1253">
        <v>32</v>
      </c>
      <c r="B312" s="1293" t="s">
        <v>960</v>
      </c>
      <c r="C312" s="1294"/>
      <c r="D312" s="1294"/>
      <c r="E312" s="1294"/>
      <c r="F312" s="1376"/>
      <c r="G312" s="1297"/>
      <c r="H312" s="1297"/>
      <c r="I312" s="1178"/>
      <c r="J312" s="1178"/>
      <c r="K312" s="1178"/>
      <c r="L312" s="1178"/>
      <c r="M312" s="1178"/>
      <c r="N312" s="1271"/>
      <c r="O312" s="1178"/>
      <c r="P312" s="1178"/>
      <c r="Q312" s="1178"/>
      <c r="R312" s="1178"/>
      <c r="S312" s="1178"/>
      <c r="T312" s="1178"/>
      <c r="U312" s="1178"/>
      <c r="V312" s="1178"/>
      <c r="W312" s="1178"/>
      <c r="X312" s="1178"/>
      <c r="Y312" s="1178"/>
      <c r="Z312" s="1178"/>
      <c r="AA312" s="1178"/>
      <c r="AB312" s="1178"/>
      <c r="AC312" s="1178"/>
      <c r="AD312" s="1178"/>
      <c r="AE312" s="1178"/>
      <c r="AF312" s="1178"/>
      <c r="AG312" s="1178"/>
      <c r="AH312" s="1178"/>
      <c r="AI312" s="1178"/>
      <c r="AJ312" s="1178"/>
      <c r="AK312" s="1178"/>
      <c r="AL312" s="1178"/>
      <c r="AM312" s="1178"/>
      <c r="AN312" s="1178"/>
      <c r="AO312" s="1178"/>
      <c r="AP312" s="1178"/>
      <c r="AQ312" s="1178"/>
      <c r="AR312" s="1178"/>
      <c r="AS312" s="1178"/>
      <c r="AT312" s="1178"/>
      <c r="AU312" s="1178"/>
      <c r="AV312" s="1178"/>
      <c r="AW312" s="1178"/>
      <c r="AX312" s="1178"/>
      <c r="AY312" s="1178"/>
      <c r="AZ312" s="1178"/>
      <c r="BA312" s="1178"/>
      <c r="BB312" s="1178"/>
      <c r="BC312" s="1178"/>
      <c r="BD312" s="1178"/>
      <c r="BE312" s="1178"/>
      <c r="BF312" s="1178"/>
      <c r="BG312" s="1178"/>
      <c r="BH312" s="1178"/>
      <c r="BI312" s="1178"/>
      <c r="BJ312" s="1178"/>
      <c r="BK312" s="1178"/>
      <c r="BL312" s="1178"/>
      <c r="BM312" s="1178"/>
      <c r="BN312" s="1178"/>
      <c r="BO312" s="1178"/>
      <c r="BP312" s="1178"/>
      <c r="BQ312" s="1178"/>
      <c r="BR312" s="1178"/>
      <c r="BS312" s="1178"/>
      <c r="BT312" s="1178"/>
      <c r="BU312" s="1178"/>
      <c r="BV312" s="1178"/>
      <c r="BW312" s="1178"/>
      <c r="BX312" s="1178"/>
      <c r="BY312" s="1178"/>
      <c r="BZ312" s="1178"/>
      <c r="CA312" s="1178"/>
    </row>
    <row r="313" spans="1:79" ht="35.25" customHeight="1">
      <c r="B313" s="1298" t="s">
        <v>961</v>
      </c>
      <c r="C313" s="1299"/>
      <c r="D313" s="1299"/>
      <c r="E313" s="1300"/>
      <c r="F313" s="1376"/>
      <c r="G313" s="1297"/>
      <c r="H313" s="1297"/>
      <c r="I313" s="1178"/>
      <c r="J313" s="1178"/>
      <c r="K313" s="1178"/>
      <c r="L313" s="1178"/>
      <c r="M313" s="1178"/>
      <c r="N313" s="1271"/>
      <c r="O313" s="1178"/>
      <c r="P313" s="1178"/>
      <c r="Q313" s="1178"/>
      <c r="R313" s="1178"/>
      <c r="S313" s="1178"/>
      <c r="T313" s="1178"/>
      <c r="U313" s="1178"/>
      <c r="V313" s="1178"/>
      <c r="W313" s="1178"/>
      <c r="X313" s="1178"/>
      <c r="Y313" s="1178"/>
      <c r="Z313" s="1178"/>
      <c r="AA313" s="1178"/>
      <c r="AB313" s="1178"/>
      <c r="AC313" s="1178"/>
      <c r="AD313" s="1178"/>
      <c r="AE313" s="1178"/>
      <c r="AF313" s="1178"/>
      <c r="AG313" s="1178"/>
      <c r="AH313" s="1178"/>
      <c r="AI313" s="1178"/>
      <c r="AJ313" s="1178"/>
      <c r="AK313" s="1178"/>
      <c r="AL313" s="1178"/>
      <c r="AM313" s="1178"/>
      <c r="AN313" s="1178"/>
      <c r="AO313" s="1178"/>
      <c r="AP313" s="1178"/>
      <c r="AQ313" s="1178"/>
      <c r="AR313" s="1178"/>
      <c r="AS313" s="1178"/>
      <c r="AT313" s="1178"/>
      <c r="AU313" s="1178"/>
      <c r="AV313" s="1178"/>
      <c r="AW313" s="1178"/>
      <c r="AX313" s="1178"/>
      <c r="AY313" s="1178"/>
      <c r="AZ313" s="1178"/>
      <c r="BA313" s="1178"/>
      <c r="BB313" s="1178"/>
      <c r="BC313" s="1178"/>
      <c r="BD313" s="1178"/>
      <c r="BE313" s="1178"/>
      <c r="BF313" s="1178"/>
      <c r="BG313" s="1178"/>
      <c r="BH313" s="1178"/>
      <c r="BI313" s="1178"/>
      <c r="BJ313" s="1178"/>
      <c r="BK313" s="1178"/>
      <c r="BL313" s="1178"/>
      <c r="BM313" s="1178"/>
      <c r="BN313" s="1178"/>
      <c r="BO313" s="1178"/>
      <c r="BP313" s="1178"/>
      <c r="BQ313" s="1178"/>
      <c r="BR313" s="1178"/>
      <c r="BS313" s="1178"/>
      <c r="BT313" s="1178"/>
      <c r="BU313" s="1178"/>
      <c r="BV313" s="1178"/>
      <c r="BW313" s="1178"/>
      <c r="BX313" s="1178"/>
      <c r="BY313" s="1178"/>
      <c r="BZ313" s="1178"/>
      <c r="CA313" s="1178"/>
    </row>
    <row r="314" spans="1:79" ht="16.5" customHeight="1" thickBot="1">
      <c r="B314" s="1293" t="s">
        <v>810</v>
      </c>
      <c r="C314" s="1301"/>
      <c r="F314" s="1376"/>
      <c r="G314" s="1297"/>
      <c r="H314" s="1297"/>
      <c r="I314" s="1178"/>
      <c r="J314" s="1178"/>
      <c r="K314" s="1178"/>
      <c r="L314" s="1178"/>
      <c r="M314" s="1178"/>
      <c r="N314" s="1271"/>
      <c r="O314" s="1178"/>
      <c r="P314" s="1178"/>
      <c r="Q314" s="1178"/>
      <c r="R314" s="1178"/>
      <c r="S314" s="1178"/>
      <c r="T314" s="1178"/>
      <c r="U314" s="1178"/>
      <c r="V314" s="1178"/>
      <c r="W314" s="1178"/>
      <c r="X314" s="1178"/>
      <c r="Y314" s="1178"/>
      <c r="Z314" s="1178"/>
      <c r="AA314" s="1178"/>
      <c r="AB314" s="1178"/>
      <c r="AC314" s="1178"/>
      <c r="AD314" s="1178"/>
      <c r="AE314" s="1178"/>
      <c r="AF314" s="1178"/>
      <c r="AG314" s="1178"/>
      <c r="AH314" s="1178"/>
      <c r="AI314" s="1178"/>
      <c r="AJ314" s="1178"/>
      <c r="AK314" s="1178"/>
      <c r="AL314" s="1178"/>
      <c r="AM314" s="1178"/>
      <c r="AN314" s="1178"/>
      <c r="AO314" s="1178"/>
      <c r="AP314" s="1178"/>
      <c r="AQ314" s="1178"/>
      <c r="AR314" s="1178"/>
      <c r="AS314" s="1178"/>
      <c r="AT314" s="1178"/>
      <c r="AU314" s="1178"/>
      <c r="AV314" s="1178"/>
      <c r="AW314" s="1178"/>
      <c r="AX314" s="1178"/>
      <c r="AY314" s="1178"/>
      <c r="AZ314" s="1178"/>
      <c r="BA314" s="1178"/>
      <c r="BB314" s="1178"/>
      <c r="BC314" s="1178"/>
      <c r="BD314" s="1178"/>
      <c r="BE314" s="1178"/>
      <c r="BF314" s="1178"/>
      <c r="BG314" s="1178"/>
      <c r="BH314" s="1178"/>
      <c r="BI314" s="1178"/>
      <c r="BJ314" s="1178"/>
      <c r="BK314" s="1178"/>
      <c r="BL314" s="1178"/>
      <c r="BM314" s="1178"/>
      <c r="BN314" s="1178"/>
      <c r="BO314" s="1178"/>
      <c r="BP314" s="1178"/>
      <c r="BQ314" s="1178"/>
      <c r="BR314" s="1178"/>
      <c r="BS314" s="1178"/>
      <c r="BT314" s="1178"/>
      <c r="BU314" s="1178"/>
      <c r="BV314" s="1178"/>
      <c r="BW314" s="1178"/>
      <c r="BX314" s="1178"/>
      <c r="BY314" s="1178"/>
      <c r="BZ314" s="1178"/>
      <c r="CA314" s="1178"/>
    </row>
    <row r="315" spans="1:79" ht="33.75" customHeight="1" thickBot="1">
      <c r="B315" s="1302" t="s">
        <v>811</v>
      </c>
      <c r="C315" s="1303" t="s">
        <v>812</v>
      </c>
      <c r="D315" s="1303" t="s">
        <v>813</v>
      </c>
      <c r="E315" s="1304" t="s">
        <v>814</v>
      </c>
      <c r="F315" s="1348" t="s">
        <v>815</v>
      </c>
      <c r="G315" s="1341">
        <v>3</v>
      </c>
      <c r="H315" s="1297"/>
      <c r="I315" s="1178"/>
      <c r="J315" s="1178"/>
      <c r="K315" s="1178"/>
      <c r="L315" s="1178"/>
      <c r="M315" s="1178"/>
      <c r="N315" s="1271"/>
      <c r="O315" s="1178"/>
      <c r="P315" s="1178"/>
      <c r="Q315" s="1178"/>
      <c r="R315" s="1178"/>
      <c r="S315" s="1178"/>
      <c r="T315" s="1178"/>
      <c r="U315" s="1178"/>
      <c r="V315" s="1178"/>
      <c r="W315" s="1178"/>
      <c r="X315" s="1178"/>
      <c r="Y315" s="1178"/>
      <c r="Z315" s="1178"/>
      <c r="AA315" s="1178"/>
      <c r="AB315" s="1178"/>
      <c r="AC315" s="1178"/>
      <c r="AD315" s="1178"/>
      <c r="AE315" s="1178"/>
      <c r="AF315" s="1178"/>
      <c r="AG315" s="1178"/>
      <c r="AH315" s="1178"/>
      <c r="AI315" s="1178"/>
      <c r="AJ315" s="1178"/>
      <c r="AK315" s="1178"/>
      <c r="AL315" s="1178"/>
      <c r="AM315" s="1178"/>
      <c r="AN315" s="1178"/>
      <c r="AO315" s="1178"/>
      <c r="AP315" s="1178"/>
      <c r="AQ315" s="1178"/>
      <c r="AR315" s="1178"/>
      <c r="AS315" s="1178"/>
      <c r="AT315" s="1178"/>
      <c r="AU315" s="1178"/>
      <c r="AV315" s="1178"/>
      <c r="AW315" s="1178"/>
      <c r="AX315" s="1178"/>
      <c r="AY315" s="1178"/>
      <c r="AZ315" s="1178"/>
      <c r="BA315" s="1178"/>
      <c r="BB315" s="1178"/>
      <c r="BC315" s="1178"/>
      <c r="BD315" s="1178"/>
      <c r="BE315" s="1178"/>
      <c r="BF315" s="1178"/>
      <c r="BG315" s="1178"/>
      <c r="BH315" s="1178"/>
      <c r="BI315" s="1178"/>
      <c r="BJ315" s="1178"/>
      <c r="BK315" s="1178"/>
      <c r="BL315" s="1178"/>
      <c r="BM315" s="1178"/>
      <c r="BN315" s="1178"/>
      <c r="BO315" s="1178"/>
      <c r="BP315" s="1178"/>
      <c r="BQ315" s="1178"/>
      <c r="BR315" s="1178"/>
      <c r="BS315" s="1178"/>
      <c r="BT315" s="1178"/>
      <c r="BU315" s="1178"/>
      <c r="BV315" s="1178"/>
      <c r="BW315" s="1178"/>
      <c r="BX315" s="1178"/>
      <c r="BY315" s="1178"/>
      <c r="BZ315" s="1178"/>
      <c r="CA315" s="1178"/>
    </row>
    <row r="316" spans="1:79" ht="21" customHeight="1">
      <c r="B316" s="1313" t="s">
        <v>817</v>
      </c>
      <c r="C316" s="1314">
        <v>0</v>
      </c>
      <c r="D316" s="1315">
        <v>3</v>
      </c>
      <c r="E316" s="1316">
        <v>0</v>
      </c>
      <c r="F316" s="1349"/>
      <c r="G316" s="1342"/>
      <c r="H316" s="1342"/>
      <c r="I316" s="1343"/>
      <c r="J316" s="1178"/>
      <c r="K316" s="1178"/>
      <c r="L316" s="1178"/>
      <c r="M316" s="1178"/>
      <c r="N316" s="1271"/>
      <c r="O316" s="1178"/>
      <c r="P316" s="1178"/>
      <c r="Q316" s="1178"/>
      <c r="R316" s="1178"/>
      <c r="S316" s="1178"/>
      <c r="T316" s="1178"/>
      <c r="U316" s="1178"/>
      <c r="V316" s="1178"/>
      <c r="W316" s="1178"/>
      <c r="X316" s="1178"/>
      <c r="Y316" s="1178"/>
      <c r="Z316" s="1178"/>
      <c r="AA316" s="1178"/>
      <c r="AB316" s="1178"/>
      <c r="AC316" s="1178"/>
      <c r="AD316" s="1178"/>
      <c r="AE316" s="1178"/>
      <c r="AF316" s="1178"/>
      <c r="AG316" s="1178"/>
      <c r="AH316" s="1178"/>
      <c r="AI316" s="1178"/>
      <c r="AJ316" s="1178"/>
      <c r="AK316" s="1178"/>
      <c r="AL316" s="1178"/>
      <c r="AM316" s="1178"/>
      <c r="AN316" s="1178"/>
      <c r="AO316" s="1178"/>
      <c r="AP316" s="1178"/>
      <c r="AQ316" s="1178"/>
      <c r="AR316" s="1178"/>
      <c r="AS316" s="1178"/>
      <c r="AT316" s="1178"/>
      <c r="AU316" s="1178"/>
      <c r="AV316" s="1178"/>
      <c r="AW316" s="1178"/>
      <c r="AX316" s="1178"/>
      <c r="AY316" s="1178"/>
      <c r="AZ316" s="1178"/>
      <c r="BA316" s="1178"/>
      <c r="BB316" s="1178"/>
      <c r="BC316" s="1178"/>
      <c r="BD316" s="1178"/>
      <c r="BE316" s="1178"/>
      <c r="BF316" s="1178"/>
      <c r="BG316" s="1178"/>
      <c r="BH316" s="1178"/>
      <c r="BI316" s="1178"/>
      <c r="BJ316" s="1178"/>
      <c r="BK316" s="1178"/>
      <c r="BL316" s="1178"/>
      <c r="BM316" s="1178"/>
      <c r="BN316" s="1178"/>
      <c r="BO316" s="1178"/>
      <c r="BP316" s="1178"/>
      <c r="BQ316" s="1178"/>
      <c r="BR316" s="1178"/>
      <c r="BS316" s="1178"/>
      <c r="BT316" s="1178"/>
      <c r="BU316" s="1178"/>
      <c r="BV316" s="1178"/>
      <c r="BW316" s="1178"/>
      <c r="BX316" s="1178"/>
      <c r="BY316" s="1178"/>
      <c r="BZ316" s="1178"/>
      <c r="CA316" s="1178"/>
    </row>
    <row r="317" spans="1:79" ht="20.25" customHeight="1">
      <c r="B317" s="1323" t="s">
        <v>819</v>
      </c>
      <c r="C317" s="1324">
        <v>1</v>
      </c>
      <c r="D317" s="1325">
        <v>3</v>
      </c>
      <c r="E317" s="1326">
        <v>3</v>
      </c>
      <c r="F317" s="1349"/>
      <c r="G317" s="1344"/>
      <c r="H317" s="1344"/>
      <c r="I317" s="1345"/>
      <c r="J317" s="1178"/>
      <c r="K317" s="1178"/>
      <c r="L317" s="1178"/>
      <c r="M317" s="1178"/>
      <c r="N317" s="1271"/>
      <c r="O317" s="1178"/>
      <c r="P317" s="1178"/>
      <c r="Q317" s="1178"/>
      <c r="R317" s="1178"/>
      <c r="S317" s="1178"/>
      <c r="T317" s="1178"/>
      <c r="U317" s="1178"/>
      <c r="V317" s="1178"/>
      <c r="W317" s="1178"/>
      <c r="X317" s="1178"/>
      <c r="Y317" s="1178"/>
      <c r="Z317" s="1178"/>
      <c r="AA317" s="1178"/>
      <c r="AB317" s="1178"/>
      <c r="AC317" s="1178"/>
      <c r="AD317" s="1178"/>
      <c r="AE317" s="1178"/>
      <c r="AF317" s="1178"/>
      <c r="AG317" s="1178"/>
      <c r="AH317" s="1178"/>
      <c r="AI317" s="1178"/>
      <c r="AJ317" s="1178"/>
      <c r="AK317" s="1178"/>
      <c r="AL317" s="1178"/>
      <c r="AM317" s="1178"/>
      <c r="AN317" s="1178"/>
      <c r="AO317" s="1178"/>
      <c r="AP317" s="1178"/>
      <c r="AQ317" s="1178"/>
      <c r="AR317" s="1178"/>
      <c r="AS317" s="1178"/>
      <c r="AT317" s="1178"/>
      <c r="AU317" s="1178"/>
      <c r="AV317" s="1178"/>
      <c r="AW317" s="1178"/>
      <c r="AX317" s="1178"/>
      <c r="AY317" s="1178"/>
      <c r="AZ317" s="1178"/>
      <c r="BA317" s="1178"/>
      <c r="BB317" s="1178"/>
      <c r="BC317" s="1178"/>
      <c r="BD317" s="1178"/>
      <c r="BE317" s="1178"/>
      <c r="BF317" s="1178"/>
      <c r="BG317" s="1178"/>
      <c r="BH317" s="1178"/>
      <c r="BI317" s="1178"/>
      <c r="BJ317" s="1178"/>
      <c r="BK317" s="1178"/>
      <c r="BL317" s="1178"/>
      <c r="BM317" s="1178"/>
      <c r="BN317" s="1178"/>
      <c r="BO317" s="1178"/>
      <c r="BP317" s="1178"/>
      <c r="BQ317" s="1178"/>
      <c r="BR317" s="1178"/>
      <c r="BS317" s="1178"/>
      <c r="BT317" s="1178"/>
      <c r="BU317" s="1178"/>
      <c r="BV317" s="1178"/>
      <c r="BW317" s="1178"/>
      <c r="BX317" s="1178"/>
      <c r="BY317" s="1178"/>
      <c r="BZ317" s="1178"/>
      <c r="CA317" s="1178"/>
    </row>
    <row r="318" spans="1:79" ht="20.25" customHeight="1" thickBot="1">
      <c r="B318" s="1329" t="s">
        <v>821</v>
      </c>
      <c r="C318" s="1330">
        <v>2</v>
      </c>
      <c r="D318" s="1331">
        <v>3</v>
      </c>
      <c r="E318" s="1332">
        <v>6</v>
      </c>
      <c r="F318" s="1350"/>
      <c r="G318" s="1346"/>
      <c r="H318" s="1346"/>
      <c r="I318" s="1347"/>
      <c r="J318" s="1178"/>
      <c r="K318" s="1178"/>
      <c r="L318" s="1178"/>
      <c r="M318" s="1178"/>
      <c r="N318" s="1271"/>
      <c r="O318" s="1178"/>
      <c r="P318" s="1178"/>
      <c r="Q318" s="1178"/>
      <c r="R318" s="1178"/>
      <c r="S318" s="1178"/>
      <c r="T318" s="1178"/>
      <c r="U318" s="1178"/>
      <c r="V318" s="1178"/>
      <c r="W318" s="1178"/>
      <c r="X318" s="1178"/>
      <c r="Y318" s="1178"/>
      <c r="Z318" s="1178"/>
      <c r="AA318" s="1178"/>
      <c r="AB318" s="1178"/>
      <c r="AC318" s="1178"/>
      <c r="AD318" s="1178"/>
      <c r="AE318" s="1178"/>
      <c r="AF318" s="1178"/>
      <c r="AG318" s="1178"/>
      <c r="AH318" s="1178"/>
      <c r="AI318" s="1178"/>
      <c r="AJ318" s="1178"/>
      <c r="AK318" s="1178"/>
      <c r="AL318" s="1178"/>
      <c r="AM318" s="1178"/>
      <c r="AN318" s="1178"/>
      <c r="AO318" s="1178"/>
      <c r="AP318" s="1178"/>
      <c r="AQ318" s="1178"/>
      <c r="AR318" s="1178"/>
      <c r="AS318" s="1178"/>
      <c r="AT318" s="1178"/>
      <c r="AU318" s="1178"/>
      <c r="AV318" s="1178"/>
      <c r="AW318" s="1178"/>
      <c r="AX318" s="1178"/>
      <c r="AY318" s="1178"/>
      <c r="AZ318" s="1178"/>
      <c r="BA318" s="1178"/>
      <c r="BB318" s="1178"/>
      <c r="BC318" s="1178"/>
      <c r="BD318" s="1178"/>
      <c r="BE318" s="1178"/>
      <c r="BF318" s="1178"/>
      <c r="BG318" s="1178"/>
      <c r="BH318" s="1178"/>
      <c r="BI318" s="1178"/>
      <c r="BJ318" s="1178"/>
      <c r="BK318" s="1178"/>
      <c r="BL318" s="1178"/>
      <c r="BM318" s="1178"/>
      <c r="BN318" s="1178"/>
      <c r="BO318" s="1178"/>
      <c r="BP318" s="1178"/>
      <c r="BQ318" s="1178"/>
      <c r="BR318" s="1178"/>
      <c r="BS318" s="1178"/>
      <c r="BT318" s="1178"/>
      <c r="BU318" s="1178"/>
      <c r="BV318" s="1178"/>
      <c r="BW318" s="1178"/>
      <c r="BX318" s="1178"/>
      <c r="BY318" s="1178"/>
      <c r="BZ318" s="1178"/>
      <c r="CA318" s="1178"/>
    </row>
    <row r="319" spans="1:79" ht="9" customHeight="1">
      <c r="B319" s="1339"/>
      <c r="C319" s="1340"/>
      <c r="D319" s="1340"/>
      <c r="E319" s="1340"/>
      <c r="F319" s="1376"/>
      <c r="G319" s="1297"/>
      <c r="H319" s="1297"/>
      <c r="I319" s="1178"/>
      <c r="J319" s="1178"/>
      <c r="K319" s="1178"/>
      <c r="L319" s="1178"/>
      <c r="M319" s="1178"/>
      <c r="N319" s="1271"/>
      <c r="O319" s="1178"/>
      <c r="P319" s="1178"/>
      <c r="Q319" s="1178"/>
      <c r="R319" s="1178"/>
      <c r="S319" s="1178"/>
      <c r="T319" s="1178"/>
      <c r="U319" s="1178"/>
      <c r="V319" s="1178"/>
      <c r="W319" s="1178"/>
      <c r="X319" s="1178"/>
      <c r="Y319" s="1178"/>
      <c r="Z319" s="1178"/>
      <c r="AA319" s="1178"/>
      <c r="AB319" s="1178"/>
      <c r="AC319" s="1178"/>
      <c r="AD319" s="1178"/>
      <c r="AE319" s="1178"/>
      <c r="AF319" s="1178"/>
      <c r="AG319" s="1178"/>
      <c r="AH319" s="1178"/>
      <c r="AI319" s="1178"/>
      <c r="AJ319" s="1178"/>
      <c r="AK319" s="1178"/>
      <c r="AL319" s="1178"/>
      <c r="AM319" s="1178"/>
      <c r="AN319" s="1178"/>
      <c r="AO319" s="1178"/>
      <c r="AP319" s="1178"/>
      <c r="AQ319" s="1178"/>
      <c r="AR319" s="1178"/>
      <c r="AS319" s="1178"/>
      <c r="AT319" s="1178"/>
      <c r="AU319" s="1178"/>
      <c r="AV319" s="1178"/>
      <c r="AW319" s="1178"/>
      <c r="AX319" s="1178"/>
      <c r="AY319" s="1178"/>
      <c r="AZ319" s="1178"/>
      <c r="BA319" s="1178"/>
      <c r="BB319" s="1178"/>
      <c r="BC319" s="1178"/>
      <c r="BD319" s="1178"/>
      <c r="BE319" s="1178"/>
      <c r="BF319" s="1178"/>
      <c r="BG319" s="1178"/>
      <c r="BH319" s="1178"/>
      <c r="BI319" s="1178"/>
      <c r="BJ319" s="1178"/>
      <c r="BK319" s="1178"/>
      <c r="BL319" s="1178"/>
      <c r="BM319" s="1178"/>
      <c r="BN319" s="1178"/>
      <c r="BO319" s="1178"/>
      <c r="BP319" s="1178"/>
      <c r="BQ319" s="1178"/>
      <c r="BR319" s="1178"/>
      <c r="BS319" s="1178"/>
      <c r="BT319" s="1178"/>
      <c r="BU319" s="1178"/>
      <c r="BV319" s="1178"/>
      <c r="BW319" s="1178"/>
      <c r="BX319" s="1178"/>
      <c r="BY319" s="1178"/>
      <c r="BZ319" s="1178"/>
      <c r="CA319" s="1178"/>
    </row>
    <row r="320" spans="1:79">
      <c r="C320" s="1134"/>
      <c r="D320" s="1134"/>
      <c r="E320" s="1134"/>
      <c r="F320" s="1376"/>
      <c r="G320" s="1297"/>
      <c r="I320" s="1178"/>
      <c r="J320" s="1178"/>
      <c r="K320" s="1178"/>
      <c r="L320" s="1178"/>
      <c r="M320" s="1178"/>
      <c r="N320" s="1271"/>
      <c r="O320" s="1178"/>
      <c r="P320" s="1178"/>
      <c r="Q320" s="1178"/>
      <c r="R320" s="1178"/>
      <c r="S320" s="1178"/>
      <c r="T320" s="1178"/>
      <c r="U320" s="1178"/>
      <c r="V320" s="1178"/>
      <c r="W320" s="1178"/>
      <c r="X320" s="1178"/>
      <c r="Y320" s="1178"/>
      <c r="Z320" s="1178"/>
      <c r="AA320" s="1178"/>
      <c r="AB320" s="1178"/>
      <c r="AC320" s="1178"/>
      <c r="AD320" s="1178"/>
      <c r="AE320" s="1178"/>
      <c r="AF320" s="1178"/>
      <c r="AG320" s="1178"/>
      <c r="AH320" s="1178"/>
      <c r="AI320" s="1178"/>
      <c r="AJ320" s="1178"/>
      <c r="AK320" s="1178"/>
      <c r="AL320" s="1178"/>
      <c r="AM320" s="1178"/>
      <c r="AN320" s="1178"/>
      <c r="AO320" s="1178"/>
      <c r="AP320" s="1178"/>
      <c r="AQ320" s="1178"/>
      <c r="AR320" s="1178"/>
      <c r="AS320" s="1178"/>
      <c r="AT320" s="1178"/>
      <c r="AU320" s="1178"/>
      <c r="AV320" s="1178"/>
      <c r="AW320" s="1178"/>
      <c r="AX320" s="1178"/>
      <c r="AY320" s="1178"/>
      <c r="AZ320" s="1178"/>
      <c r="BA320" s="1178"/>
      <c r="BB320" s="1178"/>
      <c r="BC320" s="1178"/>
      <c r="BD320" s="1178"/>
      <c r="BE320" s="1178"/>
      <c r="BF320" s="1178"/>
      <c r="BG320" s="1178"/>
      <c r="BH320" s="1178"/>
      <c r="BI320" s="1178"/>
      <c r="BJ320" s="1178"/>
      <c r="BK320" s="1178"/>
      <c r="BL320" s="1178"/>
      <c r="BM320" s="1178"/>
      <c r="BN320" s="1178"/>
      <c r="BO320" s="1178"/>
      <c r="BP320" s="1178"/>
      <c r="BQ320" s="1178"/>
      <c r="BR320" s="1178"/>
      <c r="BS320" s="1178"/>
      <c r="BT320" s="1178"/>
      <c r="BU320" s="1178"/>
      <c r="BV320" s="1178"/>
      <c r="BW320" s="1178"/>
      <c r="BX320" s="1178"/>
      <c r="BY320" s="1178"/>
      <c r="BZ320" s="1178"/>
      <c r="CA320" s="1178"/>
    </row>
    <row r="321" spans="1:79" ht="6.75" customHeight="1" thickBot="1">
      <c r="F321" s="1376"/>
      <c r="I321" s="1131"/>
      <c r="J321" s="1178"/>
      <c r="K321" s="1178"/>
      <c r="L321" s="1178"/>
      <c r="M321" s="1178"/>
      <c r="N321" s="1271"/>
      <c r="O321" s="1178"/>
      <c r="P321" s="1178"/>
      <c r="Q321" s="1178"/>
      <c r="R321" s="1178"/>
      <c r="S321" s="1178"/>
      <c r="T321" s="1178"/>
      <c r="U321" s="1178"/>
      <c r="V321" s="1178"/>
      <c r="W321" s="1178"/>
      <c r="X321" s="1178"/>
      <c r="Y321" s="1178"/>
      <c r="Z321" s="1178"/>
      <c r="AA321" s="1178"/>
      <c r="AB321" s="1178"/>
      <c r="AC321" s="1178"/>
      <c r="AD321" s="1178"/>
      <c r="AE321" s="1178"/>
      <c r="AF321" s="1178"/>
      <c r="AG321" s="1178"/>
      <c r="AH321" s="1178"/>
      <c r="AI321" s="1178"/>
      <c r="AJ321" s="1178"/>
      <c r="AK321" s="1178"/>
      <c r="AL321" s="1178"/>
      <c r="AM321" s="1178"/>
      <c r="AN321" s="1178"/>
      <c r="AO321" s="1178"/>
      <c r="AP321" s="1178"/>
      <c r="AQ321" s="1178"/>
      <c r="AR321" s="1178"/>
      <c r="AS321" s="1178"/>
      <c r="AT321" s="1178"/>
      <c r="AU321" s="1178"/>
      <c r="AV321" s="1178"/>
      <c r="AW321" s="1178"/>
      <c r="AX321" s="1178"/>
      <c r="AY321" s="1178"/>
      <c r="AZ321" s="1178"/>
      <c r="BA321" s="1178"/>
      <c r="BB321" s="1178"/>
      <c r="BC321" s="1178"/>
      <c r="BD321" s="1178"/>
      <c r="BE321" s="1178"/>
      <c r="BF321" s="1178"/>
      <c r="BG321" s="1178"/>
      <c r="BH321" s="1178"/>
      <c r="BI321" s="1178"/>
      <c r="BJ321" s="1178"/>
      <c r="BK321" s="1178"/>
      <c r="BL321" s="1178"/>
      <c r="BM321" s="1178"/>
      <c r="BN321" s="1178"/>
      <c r="BO321" s="1178"/>
      <c r="BP321" s="1178"/>
      <c r="BQ321" s="1178"/>
      <c r="BR321" s="1178"/>
      <c r="BS321" s="1178"/>
      <c r="BT321" s="1178"/>
      <c r="BU321" s="1178"/>
      <c r="BV321" s="1178"/>
      <c r="BW321" s="1178"/>
      <c r="BX321" s="1178"/>
      <c r="BY321" s="1178"/>
      <c r="BZ321" s="1178"/>
      <c r="CA321" s="1178"/>
    </row>
    <row r="322" spans="1:79" s="1285" customFormat="1" ht="23.25" customHeight="1" thickBot="1">
      <c r="A322" s="1278"/>
      <c r="B322" s="1279"/>
      <c r="C322" s="1280"/>
      <c r="D322" s="1280"/>
      <c r="E322" s="1281"/>
      <c r="F322" s="1282" t="s">
        <v>804</v>
      </c>
      <c r="G322" s="1283"/>
      <c r="H322" s="1282" t="s">
        <v>805</v>
      </c>
      <c r="I322" s="1284"/>
      <c r="J322" s="1178"/>
      <c r="K322" s="1178"/>
      <c r="L322" s="1178"/>
      <c r="M322" s="1178"/>
      <c r="N322" s="1271"/>
      <c r="O322" s="1178"/>
      <c r="P322" s="1178"/>
      <c r="Q322" s="1178"/>
      <c r="R322" s="1178"/>
      <c r="S322" s="1178"/>
      <c r="T322" s="1178"/>
      <c r="U322" s="1178"/>
      <c r="V322" s="1178"/>
      <c r="W322" s="1178"/>
      <c r="X322" s="1178"/>
      <c r="Y322" s="1178"/>
      <c r="Z322" s="1178"/>
      <c r="AA322" s="1178"/>
      <c r="AB322" s="1178"/>
      <c r="AC322" s="1178"/>
      <c r="AD322" s="1178"/>
      <c r="AE322" s="1178"/>
      <c r="AF322" s="1178"/>
      <c r="AG322" s="1178"/>
      <c r="AH322" s="1178"/>
      <c r="AI322" s="1178"/>
      <c r="AJ322" s="1178"/>
      <c r="AK322" s="1178"/>
      <c r="AL322" s="1178"/>
      <c r="AM322" s="1178"/>
      <c r="AN322" s="1178"/>
      <c r="AO322" s="1178"/>
      <c r="AP322" s="1178"/>
      <c r="AQ322" s="1178"/>
      <c r="AR322" s="1178"/>
      <c r="AS322" s="1178"/>
      <c r="AT322" s="1178"/>
      <c r="AU322" s="1178"/>
      <c r="AV322" s="1178"/>
      <c r="AW322" s="1178"/>
      <c r="AX322" s="1178"/>
      <c r="AY322" s="1178"/>
      <c r="AZ322" s="1178"/>
      <c r="BA322" s="1178"/>
      <c r="BB322" s="1178"/>
      <c r="BC322" s="1178"/>
      <c r="BD322" s="1178"/>
      <c r="BE322" s="1178"/>
      <c r="BF322" s="1178"/>
      <c r="BG322" s="1178"/>
      <c r="BH322" s="1178"/>
      <c r="BI322" s="1178"/>
      <c r="BJ322" s="1178"/>
      <c r="BK322" s="1178"/>
      <c r="BL322" s="1178"/>
      <c r="BM322" s="1178"/>
      <c r="BN322" s="1178"/>
      <c r="BO322" s="1178"/>
      <c r="BP322" s="1178"/>
      <c r="BQ322" s="1178"/>
      <c r="BR322" s="1178"/>
      <c r="BS322" s="1178"/>
      <c r="BT322" s="1178"/>
      <c r="BU322" s="1178"/>
      <c r="BV322" s="1178"/>
      <c r="BW322" s="1178"/>
      <c r="BX322" s="1178"/>
      <c r="BY322" s="1178"/>
      <c r="BZ322" s="1178"/>
      <c r="CA322" s="1178"/>
    </row>
    <row r="323" spans="1:79" ht="47.45" customHeight="1" thickBot="1">
      <c r="B323" s="1286" t="s">
        <v>962</v>
      </c>
      <c r="C323" s="1287" t="s">
        <v>807</v>
      </c>
      <c r="D323" s="1287"/>
      <c r="E323" s="1288"/>
      <c r="F323" s="1289">
        <v>4</v>
      </c>
      <c r="G323" s="1290"/>
      <c r="H323" s="1291">
        <v>12</v>
      </c>
      <c r="I323" s="1292">
        <f>SUM(G328,G336)</f>
        <v>12</v>
      </c>
      <c r="J323" s="1178"/>
      <c r="K323" s="1178"/>
      <c r="L323" s="1178"/>
      <c r="M323" s="1178"/>
      <c r="N323" s="1271"/>
      <c r="O323" s="1178"/>
      <c r="P323" s="1178"/>
      <c r="Q323" s="1178"/>
      <c r="R323" s="1178"/>
      <c r="S323" s="1178"/>
      <c r="T323" s="1178"/>
      <c r="U323" s="1178"/>
      <c r="V323" s="1178"/>
      <c r="W323" s="1178"/>
      <c r="X323" s="1178"/>
      <c r="Y323" s="1178"/>
      <c r="Z323" s="1178"/>
      <c r="AA323" s="1178"/>
      <c r="AB323" s="1178"/>
      <c r="AC323" s="1178"/>
      <c r="AD323" s="1178"/>
      <c r="AE323" s="1178"/>
      <c r="AF323" s="1178"/>
      <c r="AG323" s="1178"/>
      <c r="AH323" s="1178"/>
      <c r="AI323" s="1178"/>
      <c r="AJ323" s="1178"/>
      <c r="AK323" s="1178"/>
      <c r="AL323" s="1178"/>
      <c r="AM323" s="1178"/>
      <c r="AN323" s="1178"/>
      <c r="AO323" s="1178"/>
      <c r="AP323" s="1178"/>
      <c r="AQ323" s="1178"/>
      <c r="AR323" s="1178"/>
      <c r="AS323" s="1178"/>
      <c r="AT323" s="1178"/>
      <c r="AU323" s="1178"/>
      <c r="AV323" s="1178"/>
      <c r="AW323" s="1178"/>
      <c r="AX323" s="1178"/>
      <c r="AY323" s="1178"/>
      <c r="AZ323" s="1178"/>
      <c r="BA323" s="1178"/>
      <c r="BB323" s="1178"/>
      <c r="BC323" s="1178"/>
      <c r="BD323" s="1178"/>
      <c r="BE323" s="1178"/>
      <c r="BF323" s="1178"/>
      <c r="BG323" s="1178"/>
      <c r="BH323" s="1178"/>
      <c r="BI323" s="1178"/>
      <c r="BJ323" s="1178"/>
      <c r="BK323" s="1178"/>
      <c r="BL323" s="1178"/>
      <c r="BM323" s="1178"/>
      <c r="BN323" s="1178"/>
      <c r="BO323" s="1178"/>
      <c r="BP323" s="1178"/>
      <c r="BQ323" s="1178"/>
      <c r="BR323" s="1178"/>
      <c r="BS323" s="1178"/>
      <c r="BT323" s="1178"/>
      <c r="BU323" s="1178"/>
      <c r="BV323" s="1178"/>
      <c r="BW323" s="1178"/>
      <c r="BX323" s="1178"/>
      <c r="BY323" s="1178"/>
      <c r="BZ323" s="1178"/>
      <c r="CA323" s="1178"/>
    </row>
    <row r="324" spans="1:79" ht="6.75" customHeight="1">
      <c r="B324" s="1293"/>
      <c r="C324" s="1294"/>
      <c r="D324" s="1294"/>
      <c r="E324" s="1294"/>
      <c r="F324" s="1376"/>
      <c r="G324" s="1296"/>
      <c r="H324" s="1296"/>
      <c r="I324" s="1178"/>
      <c r="J324" s="1178"/>
      <c r="K324" s="1178"/>
      <c r="L324" s="1178"/>
      <c r="M324" s="1178"/>
      <c r="N324" s="1271"/>
      <c r="O324" s="1178"/>
      <c r="P324" s="1178"/>
      <c r="Q324" s="1178"/>
      <c r="R324" s="1178"/>
      <c r="S324" s="1178"/>
      <c r="T324" s="1178"/>
      <c r="U324" s="1178"/>
      <c r="V324" s="1178"/>
      <c r="W324" s="1178"/>
      <c r="X324" s="1178"/>
      <c r="Y324" s="1178"/>
      <c r="Z324" s="1178"/>
      <c r="AA324" s="1178"/>
      <c r="AB324" s="1178"/>
      <c r="AC324" s="1178"/>
      <c r="AD324" s="1178"/>
      <c r="AE324" s="1178"/>
      <c r="AF324" s="1178"/>
      <c r="AG324" s="1178"/>
      <c r="AH324" s="1178"/>
      <c r="AI324" s="1178"/>
      <c r="AJ324" s="1178"/>
      <c r="AK324" s="1178"/>
      <c r="AL324" s="1178"/>
      <c r="AM324" s="1178"/>
      <c r="AN324" s="1178"/>
      <c r="AO324" s="1178"/>
      <c r="AP324" s="1178"/>
      <c r="AQ324" s="1178"/>
      <c r="AR324" s="1178"/>
      <c r="AS324" s="1178"/>
      <c r="AT324" s="1178"/>
      <c r="AU324" s="1178"/>
      <c r="AV324" s="1178"/>
      <c r="AW324" s="1178"/>
      <c r="AX324" s="1178"/>
      <c r="AY324" s="1178"/>
      <c r="AZ324" s="1178"/>
      <c r="BA324" s="1178"/>
      <c r="BB324" s="1178"/>
      <c r="BC324" s="1178"/>
      <c r="BD324" s="1178"/>
      <c r="BE324" s="1178"/>
      <c r="BF324" s="1178"/>
      <c r="BG324" s="1178"/>
      <c r="BH324" s="1178"/>
      <c r="BI324" s="1178"/>
      <c r="BJ324" s="1178"/>
      <c r="BK324" s="1178"/>
      <c r="BL324" s="1178"/>
      <c r="BM324" s="1178"/>
      <c r="BN324" s="1178"/>
      <c r="BO324" s="1178"/>
      <c r="BP324" s="1178"/>
      <c r="BQ324" s="1178"/>
      <c r="BR324" s="1178"/>
      <c r="BS324" s="1178"/>
      <c r="BT324" s="1178"/>
      <c r="BU324" s="1178"/>
      <c r="BV324" s="1178"/>
      <c r="BW324" s="1178"/>
      <c r="BX324" s="1178"/>
      <c r="BY324" s="1178"/>
      <c r="BZ324" s="1178"/>
      <c r="CA324" s="1178"/>
    </row>
    <row r="325" spans="1:79" ht="18" customHeight="1">
      <c r="A325" s="1253">
        <v>33</v>
      </c>
      <c r="B325" s="1293" t="s">
        <v>963</v>
      </c>
      <c r="C325" s="1294"/>
      <c r="D325" s="1294"/>
      <c r="E325" s="1294"/>
      <c r="F325" s="1376"/>
      <c r="G325" s="1297"/>
      <c r="H325" s="1297"/>
      <c r="I325" s="1178"/>
      <c r="J325" s="1178"/>
      <c r="K325" s="1178"/>
      <c r="L325" s="1178"/>
      <c r="M325" s="1178"/>
      <c r="N325" s="1271"/>
      <c r="O325" s="1178"/>
      <c r="P325" s="1178"/>
      <c r="Q325" s="1178"/>
      <c r="R325" s="1178"/>
      <c r="S325" s="1178"/>
      <c r="T325" s="1178"/>
      <c r="U325" s="1178"/>
      <c r="V325" s="1178"/>
      <c r="W325" s="1178"/>
      <c r="X325" s="1178"/>
      <c r="Y325" s="1178"/>
      <c r="Z325" s="1178"/>
      <c r="AA325" s="1178"/>
      <c r="AB325" s="1178"/>
      <c r="AC325" s="1178"/>
      <c r="AD325" s="1178"/>
      <c r="AE325" s="1178"/>
      <c r="AF325" s="1178"/>
      <c r="AG325" s="1178"/>
      <c r="AH325" s="1178"/>
      <c r="AI325" s="1178"/>
      <c r="AJ325" s="1178"/>
      <c r="AK325" s="1178"/>
      <c r="AL325" s="1178"/>
      <c r="AM325" s="1178"/>
      <c r="AN325" s="1178"/>
      <c r="AO325" s="1178"/>
      <c r="AP325" s="1178"/>
      <c r="AQ325" s="1178"/>
      <c r="AR325" s="1178"/>
      <c r="AS325" s="1178"/>
      <c r="AT325" s="1178"/>
      <c r="AU325" s="1178"/>
      <c r="AV325" s="1178"/>
      <c r="AW325" s="1178"/>
      <c r="AX325" s="1178"/>
      <c r="AY325" s="1178"/>
      <c r="AZ325" s="1178"/>
      <c r="BA325" s="1178"/>
      <c r="BB325" s="1178"/>
      <c r="BC325" s="1178"/>
      <c r="BD325" s="1178"/>
      <c r="BE325" s="1178"/>
      <c r="BF325" s="1178"/>
      <c r="BG325" s="1178"/>
      <c r="BH325" s="1178"/>
      <c r="BI325" s="1178"/>
      <c r="BJ325" s="1178"/>
      <c r="BK325" s="1178"/>
      <c r="BL325" s="1178"/>
      <c r="BM325" s="1178"/>
      <c r="BN325" s="1178"/>
      <c r="BO325" s="1178"/>
      <c r="BP325" s="1178"/>
      <c r="BQ325" s="1178"/>
      <c r="BR325" s="1178"/>
      <c r="BS325" s="1178"/>
      <c r="BT325" s="1178"/>
      <c r="BU325" s="1178"/>
      <c r="BV325" s="1178"/>
      <c r="BW325" s="1178"/>
      <c r="BX325" s="1178"/>
      <c r="BY325" s="1178"/>
      <c r="BZ325" s="1178"/>
      <c r="CA325" s="1178"/>
    </row>
    <row r="326" spans="1:79" ht="35.25" customHeight="1">
      <c r="B326" s="1298" t="s">
        <v>964</v>
      </c>
      <c r="C326" s="1299"/>
      <c r="D326" s="1299"/>
      <c r="E326" s="1300"/>
      <c r="F326" s="1376"/>
      <c r="G326" s="1297"/>
      <c r="H326" s="1297"/>
      <c r="I326" s="1178"/>
      <c r="J326" s="1178"/>
      <c r="K326" s="1178"/>
      <c r="L326" s="1178"/>
      <c r="M326" s="1178"/>
      <c r="N326" s="1271"/>
      <c r="O326" s="1178"/>
      <c r="P326" s="1178"/>
      <c r="Q326" s="1178"/>
      <c r="R326" s="1178"/>
      <c r="S326" s="1178"/>
      <c r="T326" s="1178"/>
      <c r="U326" s="1178"/>
      <c r="V326" s="1178"/>
      <c r="W326" s="1178"/>
      <c r="X326" s="1178"/>
      <c r="Y326" s="1178"/>
      <c r="Z326" s="1178"/>
      <c r="AA326" s="1178"/>
      <c r="AB326" s="1178"/>
      <c r="AC326" s="1178"/>
      <c r="AD326" s="1178"/>
      <c r="AE326" s="1178"/>
      <c r="AF326" s="1178"/>
      <c r="AG326" s="1178"/>
      <c r="AH326" s="1178"/>
      <c r="AI326" s="1178"/>
      <c r="AJ326" s="1178"/>
      <c r="AK326" s="1178"/>
      <c r="AL326" s="1178"/>
      <c r="AM326" s="1178"/>
      <c r="AN326" s="1178"/>
      <c r="AO326" s="1178"/>
      <c r="AP326" s="1178"/>
      <c r="AQ326" s="1178"/>
      <c r="AR326" s="1178"/>
      <c r="AS326" s="1178"/>
      <c r="AT326" s="1178"/>
      <c r="AU326" s="1178"/>
      <c r="AV326" s="1178"/>
      <c r="AW326" s="1178"/>
      <c r="AX326" s="1178"/>
      <c r="AY326" s="1178"/>
      <c r="AZ326" s="1178"/>
      <c r="BA326" s="1178"/>
      <c r="BB326" s="1178"/>
      <c r="BC326" s="1178"/>
      <c r="BD326" s="1178"/>
      <c r="BE326" s="1178"/>
      <c r="BF326" s="1178"/>
      <c r="BG326" s="1178"/>
      <c r="BH326" s="1178"/>
      <c r="BI326" s="1178"/>
      <c r="BJ326" s="1178"/>
      <c r="BK326" s="1178"/>
      <c r="BL326" s="1178"/>
      <c r="BM326" s="1178"/>
      <c r="BN326" s="1178"/>
      <c r="BO326" s="1178"/>
      <c r="BP326" s="1178"/>
      <c r="BQ326" s="1178"/>
      <c r="BR326" s="1178"/>
      <c r="BS326" s="1178"/>
      <c r="BT326" s="1178"/>
      <c r="BU326" s="1178"/>
      <c r="BV326" s="1178"/>
      <c r="BW326" s="1178"/>
      <c r="BX326" s="1178"/>
      <c r="BY326" s="1178"/>
      <c r="BZ326" s="1178"/>
      <c r="CA326" s="1178"/>
    </row>
    <row r="327" spans="1:79" ht="16.5" customHeight="1" thickBot="1">
      <c r="B327" s="1293" t="s">
        <v>810</v>
      </c>
      <c r="C327" s="1301"/>
      <c r="F327" s="1376"/>
      <c r="G327" s="1297"/>
      <c r="H327" s="1297"/>
      <c r="I327" s="1178"/>
      <c r="J327" s="1178"/>
      <c r="K327" s="1178"/>
      <c r="L327" s="1178"/>
      <c r="M327" s="1178"/>
      <c r="N327" s="1271"/>
      <c r="O327" s="1178"/>
      <c r="P327" s="1178"/>
      <c r="Q327" s="1178"/>
      <c r="R327" s="1178"/>
      <c r="S327" s="1178"/>
      <c r="T327" s="1178"/>
      <c r="U327" s="1178"/>
      <c r="V327" s="1178"/>
      <c r="W327" s="1178"/>
      <c r="X327" s="1178"/>
      <c r="Y327" s="1178"/>
      <c r="Z327" s="1178"/>
      <c r="AA327" s="1178"/>
      <c r="AB327" s="1178"/>
      <c r="AC327" s="1178"/>
      <c r="AD327" s="1178"/>
      <c r="AE327" s="1178"/>
      <c r="AF327" s="1178"/>
      <c r="AG327" s="1178"/>
      <c r="AH327" s="1178"/>
      <c r="AI327" s="1178"/>
      <c r="AJ327" s="1178"/>
      <c r="AK327" s="1178"/>
      <c r="AL327" s="1178"/>
      <c r="AM327" s="1178"/>
      <c r="AN327" s="1178"/>
      <c r="AO327" s="1178"/>
      <c r="AP327" s="1178"/>
      <c r="AQ327" s="1178"/>
      <c r="AR327" s="1178"/>
      <c r="AS327" s="1178"/>
      <c r="AT327" s="1178"/>
      <c r="AU327" s="1178"/>
      <c r="AV327" s="1178"/>
      <c r="AW327" s="1178"/>
      <c r="AX327" s="1178"/>
      <c r="AY327" s="1178"/>
      <c r="AZ327" s="1178"/>
      <c r="BA327" s="1178"/>
      <c r="BB327" s="1178"/>
      <c r="BC327" s="1178"/>
      <c r="BD327" s="1178"/>
      <c r="BE327" s="1178"/>
      <c r="BF327" s="1178"/>
      <c r="BG327" s="1178"/>
      <c r="BH327" s="1178"/>
      <c r="BI327" s="1178"/>
      <c r="BJ327" s="1178"/>
      <c r="BK327" s="1178"/>
      <c r="BL327" s="1178"/>
      <c r="BM327" s="1178"/>
      <c r="BN327" s="1178"/>
      <c r="BO327" s="1178"/>
      <c r="BP327" s="1178"/>
      <c r="BQ327" s="1178"/>
      <c r="BR327" s="1178"/>
      <c r="BS327" s="1178"/>
      <c r="BT327" s="1178"/>
      <c r="BU327" s="1178"/>
      <c r="BV327" s="1178"/>
      <c r="BW327" s="1178"/>
      <c r="BX327" s="1178"/>
      <c r="BY327" s="1178"/>
      <c r="BZ327" s="1178"/>
      <c r="CA327" s="1178"/>
    </row>
    <row r="328" spans="1:79" ht="33.75" customHeight="1" thickBot="1">
      <c r="B328" s="1302" t="s">
        <v>811</v>
      </c>
      <c r="C328" s="1303" t="s">
        <v>812</v>
      </c>
      <c r="D328" s="1303" t="s">
        <v>813</v>
      </c>
      <c r="E328" s="1304" t="s">
        <v>814</v>
      </c>
      <c r="F328" s="1348" t="s">
        <v>815</v>
      </c>
      <c r="G328" s="1341">
        <v>6</v>
      </c>
      <c r="H328" s="1297"/>
      <c r="I328" s="1178"/>
      <c r="J328" s="1178"/>
      <c r="K328" s="1178"/>
      <c r="L328" s="1178"/>
      <c r="M328" s="1178"/>
      <c r="N328" s="1271"/>
      <c r="O328" s="1178"/>
      <c r="P328" s="1178"/>
      <c r="Q328" s="1178"/>
      <c r="R328" s="1178"/>
      <c r="S328" s="1178"/>
      <c r="T328" s="1178"/>
      <c r="U328" s="1178"/>
      <c r="V328" s="1178"/>
      <c r="W328" s="1178"/>
      <c r="X328" s="1178"/>
      <c r="Y328" s="1178"/>
      <c r="Z328" s="1178"/>
      <c r="AA328" s="1178"/>
      <c r="AB328" s="1178"/>
      <c r="AC328" s="1178"/>
      <c r="AD328" s="1178"/>
      <c r="AE328" s="1178"/>
      <c r="AF328" s="1178"/>
      <c r="AG328" s="1178"/>
      <c r="AH328" s="1178"/>
      <c r="AI328" s="1178"/>
      <c r="AJ328" s="1178"/>
      <c r="AK328" s="1178"/>
      <c r="AL328" s="1178"/>
      <c r="AM328" s="1178"/>
      <c r="AN328" s="1178"/>
      <c r="AO328" s="1178"/>
      <c r="AP328" s="1178"/>
      <c r="AQ328" s="1178"/>
      <c r="AR328" s="1178"/>
      <c r="AS328" s="1178"/>
      <c r="AT328" s="1178"/>
      <c r="AU328" s="1178"/>
      <c r="AV328" s="1178"/>
      <c r="AW328" s="1178"/>
      <c r="AX328" s="1178"/>
      <c r="AY328" s="1178"/>
      <c r="AZ328" s="1178"/>
      <c r="BA328" s="1178"/>
      <c r="BB328" s="1178"/>
      <c r="BC328" s="1178"/>
      <c r="BD328" s="1178"/>
      <c r="BE328" s="1178"/>
      <c r="BF328" s="1178"/>
      <c r="BG328" s="1178"/>
      <c r="BH328" s="1178"/>
      <c r="BI328" s="1178"/>
      <c r="BJ328" s="1178"/>
      <c r="BK328" s="1178"/>
      <c r="BL328" s="1178"/>
      <c r="BM328" s="1178"/>
      <c r="BN328" s="1178"/>
      <c r="BO328" s="1178"/>
      <c r="BP328" s="1178"/>
      <c r="BQ328" s="1178"/>
      <c r="BR328" s="1178"/>
      <c r="BS328" s="1178"/>
      <c r="BT328" s="1178"/>
      <c r="BU328" s="1178"/>
      <c r="BV328" s="1178"/>
      <c r="BW328" s="1178"/>
      <c r="BX328" s="1178"/>
      <c r="BY328" s="1178"/>
      <c r="BZ328" s="1178"/>
      <c r="CA328" s="1178"/>
    </row>
    <row r="329" spans="1:79" ht="42" customHeight="1">
      <c r="B329" s="1313" t="s">
        <v>965</v>
      </c>
      <c r="C329" s="1314">
        <v>1</v>
      </c>
      <c r="D329" s="1315">
        <v>2</v>
      </c>
      <c r="E329" s="1316">
        <v>2</v>
      </c>
      <c r="F329" s="1349"/>
      <c r="G329" s="1342"/>
      <c r="H329" s="1342"/>
      <c r="I329" s="1343"/>
      <c r="J329" s="1178"/>
      <c r="K329" s="1178"/>
      <c r="L329" s="1178"/>
      <c r="M329" s="1178"/>
      <c r="N329" s="1271"/>
      <c r="O329" s="1178"/>
      <c r="P329" s="1178"/>
      <c r="Q329" s="1178"/>
      <c r="R329" s="1178"/>
      <c r="S329" s="1178"/>
      <c r="T329" s="1178"/>
      <c r="U329" s="1178"/>
      <c r="V329" s="1178"/>
      <c r="W329" s="1178"/>
      <c r="X329" s="1178"/>
      <c r="Y329" s="1178"/>
      <c r="Z329" s="1178"/>
      <c r="AA329" s="1178"/>
      <c r="AB329" s="1178"/>
      <c r="AC329" s="1178"/>
      <c r="AD329" s="1178"/>
      <c r="AE329" s="1178"/>
      <c r="AF329" s="1178"/>
      <c r="AG329" s="1178"/>
      <c r="AH329" s="1178"/>
      <c r="AI329" s="1178"/>
      <c r="AJ329" s="1178"/>
      <c r="AK329" s="1178"/>
      <c r="AL329" s="1178"/>
      <c r="AM329" s="1178"/>
      <c r="AN329" s="1178"/>
      <c r="AO329" s="1178"/>
      <c r="AP329" s="1178"/>
      <c r="AQ329" s="1178"/>
      <c r="AR329" s="1178"/>
      <c r="AS329" s="1178"/>
      <c r="AT329" s="1178"/>
      <c r="AU329" s="1178"/>
      <c r="AV329" s="1178"/>
      <c r="AW329" s="1178"/>
      <c r="AX329" s="1178"/>
      <c r="AY329" s="1178"/>
      <c r="AZ329" s="1178"/>
      <c r="BA329" s="1178"/>
      <c r="BB329" s="1178"/>
      <c r="BC329" s="1178"/>
      <c r="BD329" s="1178"/>
      <c r="BE329" s="1178"/>
      <c r="BF329" s="1178"/>
      <c r="BG329" s="1178"/>
      <c r="BH329" s="1178"/>
      <c r="BI329" s="1178"/>
      <c r="BJ329" s="1178"/>
      <c r="BK329" s="1178"/>
      <c r="BL329" s="1178"/>
      <c r="BM329" s="1178"/>
      <c r="BN329" s="1178"/>
      <c r="BO329" s="1178"/>
      <c r="BP329" s="1178"/>
      <c r="BQ329" s="1178"/>
      <c r="BR329" s="1178"/>
      <c r="BS329" s="1178"/>
      <c r="BT329" s="1178"/>
      <c r="BU329" s="1178"/>
      <c r="BV329" s="1178"/>
      <c r="BW329" s="1178"/>
      <c r="BX329" s="1178"/>
      <c r="BY329" s="1178"/>
      <c r="BZ329" s="1178"/>
      <c r="CA329" s="1178"/>
    </row>
    <row r="330" spans="1:79" ht="50.1" customHeight="1">
      <c r="B330" s="1323" t="s">
        <v>966</v>
      </c>
      <c r="C330" s="1324">
        <v>2</v>
      </c>
      <c r="D330" s="1325">
        <v>2</v>
      </c>
      <c r="E330" s="1326">
        <v>4</v>
      </c>
      <c r="F330" s="1349"/>
      <c r="G330" s="1344"/>
      <c r="H330" s="1344"/>
      <c r="I330" s="1345"/>
      <c r="J330" s="1178"/>
      <c r="K330" s="1178"/>
      <c r="L330" s="1178"/>
      <c r="M330" s="1178"/>
      <c r="N330" s="1271"/>
      <c r="O330" s="1178"/>
      <c r="P330" s="1178"/>
      <c r="Q330" s="1178"/>
      <c r="R330" s="1178"/>
      <c r="S330" s="1178"/>
      <c r="T330" s="1178"/>
      <c r="U330" s="1178"/>
      <c r="V330" s="1178"/>
      <c r="W330" s="1178"/>
      <c r="X330" s="1178"/>
      <c r="Y330" s="1178"/>
      <c r="Z330" s="1178"/>
      <c r="AA330" s="1178"/>
      <c r="AB330" s="1178"/>
      <c r="AC330" s="1178"/>
      <c r="AD330" s="1178"/>
      <c r="AE330" s="1178"/>
      <c r="AF330" s="1178"/>
      <c r="AG330" s="1178"/>
      <c r="AH330" s="1178"/>
      <c r="AI330" s="1178"/>
      <c r="AJ330" s="1178"/>
      <c r="AK330" s="1178"/>
      <c r="AL330" s="1178"/>
      <c r="AM330" s="1178"/>
      <c r="AN330" s="1178"/>
      <c r="AO330" s="1178"/>
      <c r="AP330" s="1178"/>
      <c r="AQ330" s="1178"/>
      <c r="AR330" s="1178"/>
      <c r="AS330" s="1178"/>
      <c r="AT330" s="1178"/>
      <c r="AU330" s="1178"/>
      <c r="AV330" s="1178"/>
      <c r="AW330" s="1178"/>
      <c r="AX330" s="1178"/>
      <c r="AY330" s="1178"/>
      <c r="AZ330" s="1178"/>
      <c r="BA330" s="1178"/>
      <c r="BB330" s="1178"/>
      <c r="BC330" s="1178"/>
      <c r="BD330" s="1178"/>
      <c r="BE330" s="1178"/>
      <c r="BF330" s="1178"/>
      <c r="BG330" s="1178"/>
      <c r="BH330" s="1178"/>
      <c r="BI330" s="1178"/>
      <c r="BJ330" s="1178"/>
      <c r="BK330" s="1178"/>
      <c r="BL330" s="1178"/>
      <c r="BM330" s="1178"/>
      <c r="BN330" s="1178"/>
      <c r="BO330" s="1178"/>
      <c r="BP330" s="1178"/>
      <c r="BQ330" s="1178"/>
      <c r="BR330" s="1178"/>
      <c r="BS330" s="1178"/>
      <c r="BT330" s="1178"/>
      <c r="BU330" s="1178"/>
      <c r="BV330" s="1178"/>
      <c r="BW330" s="1178"/>
      <c r="BX330" s="1178"/>
      <c r="BY330" s="1178"/>
      <c r="BZ330" s="1178"/>
      <c r="CA330" s="1178"/>
    </row>
    <row r="331" spans="1:79" ht="50.45" customHeight="1" thickBot="1">
      <c r="B331" s="1329" t="s">
        <v>967</v>
      </c>
      <c r="C331" s="1330">
        <v>3</v>
      </c>
      <c r="D331" s="1331">
        <v>2</v>
      </c>
      <c r="E331" s="1332">
        <v>6</v>
      </c>
      <c r="F331" s="1350"/>
      <c r="G331" s="1346"/>
      <c r="H331" s="1346"/>
      <c r="I331" s="1347"/>
      <c r="J331" s="1178"/>
      <c r="K331" s="1178"/>
      <c r="L331" s="1178"/>
      <c r="M331" s="1178"/>
      <c r="N331" s="1271"/>
      <c r="O331" s="1178"/>
      <c r="P331" s="1178"/>
      <c r="Q331" s="1178"/>
      <c r="R331" s="1178"/>
      <c r="S331" s="1178"/>
      <c r="T331" s="1178"/>
      <c r="U331" s="1178"/>
      <c r="V331" s="1178"/>
      <c r="W331" s="1178"/>
      <c r="X331" s="1178"/>
      <c r="Y331" s="1178"/>
      <c r="Z331" s="1178"/>
      <c r="AA331" s="1178"/>
      <c r="AB331" s="1178"/>
      <c r="AC331" s="1178"/>
      <c r="AD331" s="1178"/>
      <c r="AE331" s="1178"/>
      <c r="AF331" s="1178"/>
      <c r="AG331" s="1178"/>
      <c r="AH331" s="1178"/>
      <c r="AI331" s="1178"/>
      <c r="AJ331" s="1178"/>
      <c r="AK331" s="1178"/>
      <c r="AL331" s="1178"/>
      <c r="AM331" s="1178"/>
      <c r="AN331" s="1178"/>
      <c r="AO331" s="1178"/>
      <c r="AP331" s="1178"/>
      <c r="AQ331" s="1178"/>
      <c r="AR331" s="1178"/>
      <c r="AS331" s="1178"/>
      <c r="AT331" s="1178"/>
      <c r="AU331" s="1178"/>
      <c r="AV331" s="1178"/>
      <c r="AW331" s="1178"/>
      <c r="AX331" s="1178"/>
      <c r="AY331" s="1178"/>
      <c r="AZ331" s="1178"/>
      <c r="BA331" s="1178"/>
      <c r="BB331" s="1178"/>
      <c r="BC331" s="1178"/>
      <c r="BD331" s="1178"/>
      <c r="BE331" s="1178"/>
      <c r="BF331" s="1178"/>
      <c r="BG331" s="1178"/>
      <c r="BH331" s="1178"/>
      <c r="BI331" s="1178"/>
      <c r="BJ331" s="1178"/>
      <c r="BK331" s="1178"/>
      <c r="BL331" s="1178"/>
      <c r="BM331" s="1178"/>
      <c r="BN331" s="1178"/>
      <c r="BO331" s="1178"/>
      <c r="BP331" s="1178"/>
      <c r="BQ331" s="1178"/>
      <c r="BR331" s="1178"/>
      <c r="BS331" s="1178"/>
      <c r="BT331" s="1178"/>
      <c r="BU331" s="1178"/>
      <c r="BV331" s="1178"/>
      <c r="BW331" s="1178"/>
      <c r="BX331" s="1178"/>
      <c r="BY331" s="1178"/>
      <c r="BZ331" s="1178"/>
      <c r="CA331" s="1178"/>
    </row>
    <row r="332" spans="1:79" ht="9" customHeight="1">
      <c r="B332" s="1339"/>
      <c r="C332" s="1340"/>
      <c r="D332" s="1340"/>
      <c r="E332" s="1340"/>
      <c r="F332" s="1376"/>
      <c r="G332" s="1297"/>
      <c r="H332" s="1297"/>
      <c r="I332" s="1178"/>
      <c r="J332" s="1178"/>
      <c r="K332" s="1178"/>
      <c r="L332" s="1178"/>
      <c r="M332" s="1178"/>
      <c r="N332" s="1271"/>
      <c r="O332" s="1178"/>
      <c r="P332" s="1178"/>
      <c r="Q332" s="1178"/>
      <c r="R332" s="1178"/>
      <c r="S332" s="1178"/>
      <c r="T332" s="1178"/>
      <c r="U332" s="1178"/>
      <c r="V332" s="1178"/>
      <c r="W332" s="1178"/>
      <c r="X332" s="1178"/>
      <c r="Y332" s="1178"/>
      <c r="Z332" s="1178"/>
      <c r="AA332" s="1178"/>
      <c r="AB332" s="1178"/>
      <c r="AC332" s="1178"/>
      <c r="AD332" s="1178"/>
      <c r="AE332" s="1178"/>
      <c r="AF332" s="1178"/>
      <c r="AG332" s="1178"/>
      <c r="AH332" s="1178"/>
      <c r="AI332" s="1178"/>
      <c r="AJ332" s="1178"/>
      <c r="AK332" s="1178"/>
      <c r="AL332" s="1178"/>
      <c r="AM332" s="1178"/>
      <c r="AN332" s="1178"/>
      <c r="AO332" s="1178"/>
      <c r="AP332" s="1178"/>
      <c r="AQ332" s="1178"/>
      <c r="AR332" s="1178"/>
      <c r="AS332" s="1178"/>
      <c r="AT332" s="1178"/>
      <c r="AU332" s="1178"/>
      <c r="AV332" s="1178"/>
      <c r="AW332" s="1178"/>
      <c r="AX332" s="1178"/>
      <c r="AY332" s="1178"/>
      <c r="AZ332" s="1178"/>
      <c r="BA332" s="1178"/>
      <c r="BB332" s="1178"/>
      <c r="BC332" s="1178"/>
      <c r="BD332" s="1178"/>
      <c r="BE332" s="1178"/>
      <c r="BF332" s="1178"/>
      <c r="BG332" s="1178"/>
      <c r="BH332" s="1178"/>
      <c r="BI332" s="1178"/>
      <c r="BJ332" s="1178"/>
      <c r="BK332" s="1178"/>
      <c r="BL332" s="1178"/>
      <c r="BM332" s="1178"/>
      <c r="BN332" s="1178"/>
      <c r="BO332" s="1178"/>
      <c r="BP332" s="1178"/>
      <c r="BQ332" s="1178"/>
      <c r="BR332" s="1178"/>
      <c r="BS332" s="1178"/>
      <c r="BT332" s="1178"/>
      <c r="BU332" s="1178"/>
      <c r="BV332" s="1178"/>
      <c r="BW332" s="1178"/>
      <c r="BX332" s="1178"/>
      <c r="BY332" s="1178"/>
      <c r="BZ332" s="1178"/>
      <c r="CA332" s="1178"/>
    </row>
    <row r="333" spans="1:79" ht="18" customHeight="1">
      <c r="A333" s="1253">
        <v>34</v>
      </c>
      <c r="B333" s="1293" t="s">
        <v>968</v>
      </c>
      <c r="C333" s="1294"/>
      <c r="D333" s="1294"/>
      <c r="E333" s="1294"/>
      <c r="F333" s="1376"/>
      <c r="G333" s="1297"/>
      <c r="H333" s="1297"/>
      <c r="I333" s="1178"/>
      <c r="J333" s="1178"/>
      <c r="K333" s="1178"/>
      <c r="L333" s="1178"/>
      <c r="M333" s="1178"/>
      <c r="N333" s="1271"/>
      <c r="O333" s="1178"/>
      <c r="P333" s="1178"/>
      <c r="Q333" s="1178"/>
      <c r="R333" s="1178"/>
      <c r="S333" s="1178"/>
      <c r="T333" s="1178"/>
      <c r="U333" s="1178"/>
      <c r="V333" s="1178"/>
      <c r="W333" s="1178"/>
      <c r="X333" s="1178"/>
      <c r="Y333" s="1178"/>
      <c r="Z333" s="1178"/>
      <c r="AA333" s="1178"/>
      <c r="AB333" s="1178"/>
      <c r="AC333" s="1178"/>
      <c r="AD333" s="1178"/>
      <c r="AE333" s="1178"/>
      <c r="AF333" s="1178"/>
      <c r="AG333" s="1178"/>
      <c r="AH333" s="1178"/>
      <c r="AI333" s="1178"/>
      <c r="AJ333" s="1178"/>
      <c r="AK333" s="1178"/>
      <c r="AL333" s="1178"/>
      <c r="AM333" s="1178"/>
      <c r="AN333" s="1178"/>
      <c r="AO333" s="1178"/>
      <c r="AP333" s="1178"/>
      <c r="AQ333" s="1178"/>
      <c r="AR333" s="1178"/>
      <c r="AS333" s="1178"/>
      <c r="AT333" s="1178"/>
      <c r="AU333" s="1178"/>
      <c r="AV333" s="1178"/>
      <c r="AW333" s="1178"/>
      <c r="AX333" s="1178"/>
      <c r="AY333" s="1178"/>
      <c r="AZ333" s="1178"/>
      <c r="BA333" s="1178"/>
      <c r="BB333" s="1178"/>
      <c r="BC333" s="1178"/>
      <c r="BD333" s="1178"/>
      <c r="BE333" s="1178"/>
      <c r="BF333" s="1178"/>
      <c r="BG333" s="1178"/>
      <c r="BH333" s="1178"/>
      <c r="BI333" s="1178"/>
      <c r="BJ333" s="1178"/>
      <c r="BK333" s="1178"/>
      <c r="BL333" s="1178"/>
      <c r="BM333" s="1178"/>
      <c r="BN333" s="1178"/>
      <c r="BO333" s="1178"/>
      <c r="BP333" s="1178"/>
      <c r="BQ333" s="1178"/>
      <c r="BR333" s="1178"/>
      <c r="BS333" s="1178"/>
      <c r="BT333" s="1178"/>
      <c r="BU333" s="1178"/>
      <c r="BV333" s="1178"/>
      <c r="BW333" s="1178"/>
      <c r="BX333" s="1178"/>
      <c r="BY333" s="1178"/>
      <c r="BZ333" s="1178"/>
      <c r="CA333" s="1178"/>
    </row>
    <row r="334" spans="1:79" ht="35.25" customHeight="1">
      <c r="B334" s="1298" t="s">
        <v>969</v>
      </c>
      <c r="C334" s="1299"/>
      <c r="D334" s="1299"/>
      <c r="E334" s="1300"/>
      <c r="F334" s="1376"/>
      <c r="G334" s="1297"/>
      <c r="H334" s="1297"/>
      <c r="I334" s="1178"/>
      <c r="J334" s="1178"/>
      <c r="K334" s="1178"/>
      <c r="L334" s="1178"/>
      <c r="M334" s="1178"/>
      <c r="N334" s="1271"/>
      <c r="O334" s="1178"/>
      <c r="P334" s="1178"/>
      <c r="Q334" s="1178"/>
      <c r="R334" s="1178"/>
      <c r="S334" s="1178"/>
      <c r="T334" s="1178"/>
      <c r="U334" s="1178"/>
      <c r="V334" s="1178"/>
      <c r="W334" s="1178"/>
      <c r="X334" s="1178"/>
      <c r="Y334" s="1178"/>
      <c r="Z334" s="1178"/>
      <c r="AA334" s="1178"/>
      <c r="AB334" s="1178"/>
      <c r="AC334" s="1178"/>
      <c r="AD334" s="1178"/>
      <c r="AE334" s="1178"/>
      <c r="AF334" s="1178"/>
      <c r="AG334" s="1178"/>
      <c r="AH334" s="1178"/>
      <c r="AI334" s="1178"/>
      <c r="AJ334" s="1178"/>
      <c r="AK334" s="1178"/>
      <c r="AL334" s="1178"/>
      <c r="AM334" s="1178"/>
      <c r="AN334" s="1178"/>
      <c r="AO334" s="1178"/>
      <c r="AP334" s="1178"/>
      <c r="AQ334" s="1178"/>
      <c r="AR334" s="1178"/>
      <c r="AS334" s="1178"/>
      <c r="AT334" s="1178"/>
      <c r="AU334" s="1178"/>
      <c r="AV334" s="1178"/>
      <c r="AW334" s="1178"/>
      <c r="AX334" s="1178"/>
      <c r="AY334" s="1178"/>
      <c r="AZ334" s="1178"/>
      <c r="BA334" s="1178"/>
      <c r="BB334" s="1178"/>
      <c r="BC334" s="1178"/>
      <c r="BD334" s="1178"/>
      <c r="BE334" s="1178"/>
      <c r="BF334" s="1178"/>
      <c r="BG334" s="1178"/>
      <c r="BH334" s="1178"/>
      <c r="BI334" s="1178"/>
      <c r="BJ334" s="1178"/>
      <c r="BK334" s="1178"/>
      <c r="BL334" s="1178"/>
      <c r="BM334" s="1178"/>
      <c r="BN334" s="1178"/>
      <c r="BO334" s="1178"/>
      <c r="BP334" s="1178"/>
      <c r="BQ334" s="1178"/>
      <c r="BR334" s="1178"/>
      <c r="BS334" s="1178"/>
      <c r="BT334" s="1178"/>
      <c r="BU334" s="1178"/>
      <c r="BV334" s="1178"/>
      <c r="BW334" s="1178"/>
      <c r="BX334" s="1178"/>
      <c r="BY334" s="1178"/>
      <c r="BZ334" s="1178"/>
      <c r="CA334" s="1178"/>
    </row>
    <row r="335" spans="1:79" ht="16.5" customHeight="1" thickBot="1">
      <c r="B335" s="1293" t="s">
        <v>810</v>
      </c>
      <c r="C335" s="1301"/>
      <c r="F335" s="1376"/>
      <c r="G335" s="1297"/>
      <c r="H335" s="1297"/>
      <c r="I335" s="1178"/>
      <c r="J335" s="1178"/>
      <c r="K335" s="1178"/>
      <c r="L335" s="1178"/>
      <c r="M335" s="1178"/>
      <c r="N335" s="1271"/>
      <c r="O335" s="1178"/>
      <c r="P335" s="1178"/>
      <c r="Q335" s="1178"/>
      <c r="R335" s="1178"/>
      <c r="S335" s="1178"/>
      <c r="T335" s="1178"/>
      <c r="U335" s="1178"/>
      <c r="V335" s="1178"/>
      <c r="W335" s="1178"/>
      <c r="X335" s="1178"/>
      <c r="Y335" s="1178"/>
      <c r="Z335" s="1178"/>
      <c r="AA335" s="1178"/>
      <c r="AB335" s="1178"/>
      <c r="AC335" s="1178"/>
      <c r="AD335" s="1178"/>
      <c r="AE335" s="1178"/>
      <c r="AF335" s="1178"/>
      <c r="AG335" s="1178"/>
      <c r="AH335" s="1178"/>
      <c r="AI335" s="1178"/>
      <c r="AJ335" s="1178"/>
      <c r="AK335" s="1178"/>
      <c r="AL335" s="1178"/>
      <c r="AM335" s="1178"/>
      <c r="AN335" s="1178"/>
      <c r="AO335" s="1178"/>
      <c r="AP335" s="1178"/>
      <c r="AQ335" s="1178"/>
      <c r="AR335" s="1178"/>
      <c r="AS335" s="1178"/>
      <c r="AT335" s="1178"/>
      <c r="AU335" s="1178"/>
      <c r="AV335" s="1178"/>
      <c r="AW335" s="1178"/>
      <c r="AX335" s="1178"/>
      <c r="AY335" s="1178"/>
      <c r="AZ335" s="1178"/>
      <c r="BA335" s="1178"/>
      <c r="BB335" s="1178"/>
      <c r="BC335" s="1178"/>
      <c r="BD335" s="1178"/>
      <c r="BE335" s="1178"/>
      <c r="BF335" s="1178"/>
      <c r="BG335" s="1178"/>
      <c r="BH335" s="1178"/>
      <c r="BI335" s="1178"/>
      <c r="BJ335" s="1178"/>
      <c r="BK335" s="1178"/>
      <c r="BL335" s="1178"/>
      <c r="BM335" s="1178"/>
      <c r="BN335" s="1178"/>
      <c r="BO335" s="1178"/>
      <c r="BP335" s="1178"/>
      <c r="BQ335" s="1178"/>
      <c r="BR335" s="1178"/>
      <c r="BS335" s="1178"/>
      <c r="BT335" s="1178"/>
      <c r="BU335" s="1178"/>
      <c r="BV335" s="1178"/>
      <c r="BW335" s="1178"/>
      <c r="BX335" s="1178"/>
      <c r="BY335" s="1178"/>
      <c r="BZ335" s="1178"/>
      <c r="CA335" s="1178"/>
    </row>
    <row r="336" spans="1:79" ht="33.75" customHeight="1" thickBot="1">
      <c r="B336" s="1302" t="s">
        <v>811</v>
      </c>
      <c r="C336" s="1303" t="s">
        <v>812</v>
      </c>
      <c r="D336" s="1303" t="s">
        <v>813</v>
      </c>
      <c r="E336" s="1304" t="s">
        <v>814</v>
      </c>
      <c r="F336" s="1348" t="s">
        <v>815</v>
      </c>
      <c r="G336" s="1341">
        <v>6</v>
      </c>
      <c r="H336" s="1297"/>
      <c r="I336" s="1178"/>
      <c r="J336" s="1178"/>
      <c r="K336" s="1178"/>
      <c r="L336" s="1178"/>
      <c r="M336" s="1178"/>
      <c r="N336" s="1271"/>
      <c r="O336" s="1178"/>
      <c r="P336" s="1178"/>
      <c r="Q336" s="1178"/>
      <c r="R336" s="1178"/>
      <c r="S336" s="1178"/>
      <c r="T336" s="1178"/>
      <c r="U336" s="1178"/>
      <c r="V336" s="1178"/>
      <c r="W336" s="1178"/>
      <c r="X336" s="1178"/>
      <c r="Y336" s="1178"/>
      <c r="Z336" s="1178"/>
      <c r="AA336" s="1178"/>
      <c r="AB336" s="1178"/>
      <c r="AC336" s="1178"/>
      <c r="AD336" s="1178"/>
      <c r="AE336" s="1178"/>
      <c r="AF336" s="1178"/>
      <c r="AG336" s="1178"/>
      <c r="AH336" s="1178"/>
      <c r="AI336" s="1178"/>
      <c r="AJ336" s="1178"/>
      <c r="AK336" s="1178"/>
      <c r="AL336" s="1178"/>
      <c r="AM336" s="1178"/>
      <c r="AN336" s="1178"/>
      <c r="AO336" s="1178"/>
      <c r="AP336" s="1178"/>
      <c r="AQ336" s="1178"/>
      <c r="AR336" s="1178"/>
      <c r="AS336" s="1178"/>
      <c r="AT336" s="1178"/>
      <c r="AU336" s="1178"/>
      <c r="AV336" s="1178"/>
      <c r="AW336" s="1178"/>
      <c r="AX336" s="1178"/>
      <c r="AY336" s="1178"/>
      <c r="AZ336" s="1178"/>
      <c r="BA336" s="1178"/>
      <c r="BB336" s="1178"/>
      <c r="BC336" s="1178"/>
      <c r="BD336" s="1178"/>
      <c r="BE336" s="1178"/>
      <c r="BF336" s="1178"/>
      <c r="BG336" s="1178"/>
      <c r="BH336" s="1178"/>
      <c r="BI336" s="1178"/>
      <c r="BJ336" s="1178"/>
      <c r="BK336" s="1178"/>
      <c r="BL336" s="1178"/>
      <c r="BM336" s="1178"/>
      <c r="BN336" s="1178"/>
      <c r="BO336" s="1178"/>
      <c r="BP336" s="1178"/>
      <c r="BQ336" s="1178"/>
      <c r="BR336" s="1178"/>
      <c r="BS336" s="1178"/>
      <c r="BT336" s="1178"/>
      <c r="BU336" s="1178"/>
      <c r="BV336" s="1178"/>
      <c r="BW336" s="1178"/>
      <c r="BX336" s="1178"/>
      <c r="BY336" s="1178"/>
      <c r="BZ336" s="1178"/>
      <c r="CA336" s="1178"/>
    </row>
    <row r="337" spans="1:79" ht="21" customHeight="1">
      <c r="B337" s="1313" t="s">
        <v>954</v>
      </c>
      <c r="C337" s="1314">
        <v>1</v>
      </c>
      <c r="D337" s="1315">
        <v>2</v>
      </c>
      <c r="E337" s="1316">
        <v>2</v>
      </c>
      <c r="F337" s="1349"/>
      <c r="G337" s="1342"/>
      <c r="H337" s="1342"/>
      <c r="I337" s="1343"/>
      <c r="J337" s="1178"/>
      <c r="K337" s="1178"/>
      <c r="L337" s="1178"/>
      <c r="M337" s="1178"/>
      <c r="N337" s="1271"/>
      <c r="O337" s="1178"/>
      <c r="P337" s="1178"/>
      <c r="Q337" s="1178"/>
      <c r="R337" s="1178"/>
      <c r="S337" s="1178"/>
      <c r="T337" s="1178"/>
      <c r="U337" s="1178"/>
      <c r="V337" s="1178"/>
      <c r="W337" s="1178"/>
      <c r="X337" s="1178"/>
      <c r="Y337" s="1178"/>
      <c r="Z337" s="1178"/>
      <c r="AA337" s="1178"/>
      <c r="AB337" s="1178"/>
      <c r="AC337" s="1178"/>
      <c r="AD337" s="1178"/>
      <c r="AE337" s="1178"/>
      <c r="AF337" s="1178"/>
      <c r="AG337" s="1178"/>
      <c r="AH337" s="1178"/>
      <c r="AI337" s="1178"/>
      <c r="AJ337" s="1178"/>
      <c r="AK337" s="1178"/>
      <c r="AL337" s="1178"/>
      <c r="AM337" s="1178"/>
      <c r="AN337" s="1178"/>
      <c r="AO337" s="1178"/>
      <c r="AP337" s="1178"/>
      <c r="AQ337" s="1178"/>
      <c r="AR337" s="1178"/>
      <c r="AS337" s="1178"/>
      <c r="AT337" s="1178"/>
      <c r="AU337" s="1178"/>
      <c r="AV337" s="1178"/>
      <c r="AW337" s="1178"/>
      <c r="AX337" s="1178"/>
      <c r="AY337" s="1178"/>
      <c r="AZ337" s="1178"/>
      <c r="BA337" s="1178"/>
      <c r="BB337" s="1178"/>
      <c r="BC337" s="1178"/>
      <c r="BD337" s="1178"/>
      <c r="BE337" s="1178"/>
      <c r="BF337" s="1178"/>
      <c r="BG337" s="1178"/>
      <c r="BH337" s="1178"/>
      <c r="BI337" s="1178"/>
      <c r="BJ337" s="1178"/>
      <c r="BK337" s="1178"/>
      <c r="BL337" s="1178"/>
      <c r="BM337" s="1178"/>
      <c r="BN337" s="1178"/>
      <c r="BO337" s="1178"/>
      <c r="BP337" s="1178"/>
      <c r="BQ337" s="1178"/>
      <c r="BR337" s="1178"/>
      <c r="BS337" s="1178"/>
      <c r="BT337" s="1178"/>
      <c r="BU337" s="1178"/>
      <c r="BV337" s="1178"/>
      <c r="BW337" s="1178"/>
      <c r="BX337" s="1178"/>
      <c r="BY337" s="1178"/>
      <c r="BZ337" s="1178"/>
      <c r="CA337" s="1178"/>
    </row>
    <row r="338" spans="1:79" ht="20.25" customHeight="1">
      <c r="B338" s="1323" t="s">
        <v>955</v>
      </c>
      <c r="C338" s="1324">
        <v>2</v>
      </c>
      <c r="D338" s="1325">
        <v>2</v>
      </c>
      <c r="E338" s="1326">
        <v>4</v>
      </c>
      <c r="F338" s="1349"/>
      <c r="G338" s="1344"/>
      <c r="H338" s="1344"/>
      <c r="I338" s="1345"/>
      <c r="J338" s="1178"/>
      <c r="K338" s="1178"/>
      <c r="L338" s="1178"/>
      <c r="M338" s="1178"/>
      <c r="N338" s="1271"/>
      <c r="O338" s="1178"/>
      <c r="P338" s="1178"/>
      <c r="Q338" s="1178"/>
      <c r="R338" s="1178"/>
      <c r="S338" s="1178"/>
      <c r="T338" s="1178"/>
      <c r="U338" s="1178"/>
      <c r="V338" s="1178"/>
      <c r="W338" s="1178"/>
      <c r="X338" s="1178"/>
      <c r="Y338" s="1178"/>
      <c r="Z338" s="1178"/>
      <c r="AA338" s="1178"/>
      <c r="AB338" s="1178"/>
      <c r="AC338" s="1178"/>
      <c r="AD338" s="1178"/>
      <c r="AE338" s="1178"/>
      <c r="AF338" s="1178"/>
      <c r="AG338" s="1178"/>
      <c r="AH338" s="1178"/>
      <c r="AI338" s="1178"/>
      <c r="AJ338" s="1178"/>
      <c r="AK338" s="1178"/>
      <c r="AL338" s="1178"/>
      <c r="AM338" s="1178"/>
      <c r="AN338" s="1178"/>
      <c r="AO338" s="1178"/>
      <c r="AP338" s="1178"/>
      <c r="AQ338" s="1178"/>
      <c r="AR338" s="1178"/>
      <c r="AS338" s="1178"/>
      <c r="AT338" s="1178"/>
      <c r="AU338" s="1178"/>
      <c r="AV338" s="1178"/>
      <c r="AW338" s="1178"/>
      <c r="AX338" s="1178"/>
      <c r="AY338" s="1178"/>
      <c r="AZ338" s="1178"/>
      <c r="BA338" s="1178"/>
      <c r="BB338" s="1178"/>
      <c r="BC338" s="1178"/>
      <c r="BD338" s="1178"/>
      <c r="BE338" s="1178"/>
      <c r="BF338" s="1178"/>
      <c r="BG338" s="1178"/>
      <c r="BH338" s="1178"/>
      <c r="BI338" s="1178"/>
      <c r="BJ338" s="1178"/>
      <c r="BK338" s="1178"/>
      <c r="BL338" s="1178"/>
      <c r="BM338" s="1178"/>
      <c r="BN338" s="1178"/>
      <c r="BO338" s="1178"/>
      <c r="BP338" s="1178"/>
      <c r="BQ338" s="1178"/>
      <c r="BR338" s="1178"/>
      <c r="BS338" s="1178"/>
      <c r="BT338" s="1178"/>
      <c r="BU338" s="1178"/>
      <c r="BV338" s="1178"/>
      <c r="BW338" s="1178"/>
      <c r="BX338" s="1178"/>
      <c r="BY338" s="1178"/>
      <c r="BZ338" s="1178"/>
      <c r="CA338" s="1178"/>
    </row>
    <row r="339" spans="1:79" ht="20.25" customHeight="1" thickBot="1">
      <c r="B339" s="1329" t="s">
        <v>956</v>
      </c>
      <c r="C339" s="1330">
        <v>3</v>
      </c>
      <c r="D339" s="1331">
        <v>2</v>
      </c>
      <c r="E339" s="1332">
        <v>6</v>
      </c>
      <c r="F339" s="1350"/>
      <c r="G339" s="1346"/>
      <c r="H339" s="1346"/>
      <c r="I339" s="1347"/>
      <c r="J339" s="1178"/>
      <c r="K339" s="1178"/>
      <c r="L339" s="1178"/>
      <c r="M339" s="1178"/>
      <c r="N339" s="1271"/>
      <c r="O339" s="1178"/>
      <c r="P339" s="1178"/>
      <c r="Q339" s="1178"/>
      <c r="R339" s="1178"/>
      <c r="S339" s="1178"/>
      <c r="T339" s="1178"/>
      <c r="U339" s="1178"/>
      <c r="V339" s="1178"/>
      <c r="W339" s="1178"/>
      <c r="X339" s="1178"/>
      <c r="Y339" s="1178"/>
      <c r="Z339" s="1178"/>
      <c r="AA339" s="1178"/>
      <c r="AB339" s="1178"/>
      <c r="AC339" s="1178"/>
      <c r="AD339" s="1178"/>
      <c r="AE339" s="1178"/>
      <c r="AF339" s="1178"/>
      <c r="AG339" s="1178"/>
      <c r="AH339" s="1178"/>
      <c r="AI339" s="1178"/>
      <c r="AJ339" s="1178"/>
      <c r="AK339" s="1178"/>
      <c r="AL339" s="1178"/>
      <c r="AM339" s="1178"/>
      <c r="AN339" s="1178"/>
      <c r="AO339" s="1178"/>
      <c r="AP339" s="1178"/>
      <c r="AQ339" s="1178"/>
      <c r="AR339" s="1178"/>
      <c r="AS339" s="1178"/>
      <c r="AT339" s="1178"/>
      <c r="AU339" s="1178"/>
      <c r="AV339" s="1178"/>
      <c r="AW339" s="1178"/>
      <c r="AX339" s="1178"/>
      <c r="AY339" s="1178"/>
      <c r="AZ339" s="1178"/>
      <c r="BA339" s="1178"/>
      <c r="BB339" s="1178"/>
      <c r="BC339" s="1178"/>
      <c r="BD339" s="1178"/>
      <c r="BE339" s="1178"/>
      <c r="BF339" s="1178"/>
      <c r="BG339" s="1178"/>
      <c r="BH339" s="1178"/>
      <c r="BI339" s="1178"/>
      <c r="BJ339" s="1178"/>
      <c r="BK339" s="1178"/>
      <c r="BL339" s="1178"/>
      <c r="BM339" s="1178"/>
      <c r="BN339" s="1178"/>
      <c r="BO339" s="1178"/>
      <c r="BP339" s="1178"/>
      <c r="BQ339" s="1178"/>
      <c r="BR339" s="1178"/>
      <c r="BS339" s="1178"/>
      <c r="BT339" s="1178"/>
      <c r="BU339" s="1178"/>
      <c r="BV339" s="1178"/>
      <c r="BW339" s="1178"/>
      <c r="BX339" s="1178"/>
      <c r="BY339" s="1178"/>
      <c r="BZ339" s="1178"/>
      <c r="CA339" s="1178"/>
    </row>
    <row r="340" spans="1:79" ht="9" customHeight="1">
      <c r="B340" s="1339"/>
      <c r="C340" s="1340"/>
      <c r="D340" s="1340"/>
      <c r="E340" s="1340"/>
      <c r="F340" s="1376"/>
      <c r="G340" s="1297"/>
      <c r="H340" s="1297"/>
      <c r="I340" s="1178"/>
      <c r="J340" s="1178"/>
      <c r="K340" s="1178"/>
      <c r="L340" s="1178"/>
      <c r="M340" s="1178"/>
      <c r="N340" s="1271"/>
      <c r="O340" s="1178"/>
      <c r="P340" s="1178"/>
      <c r="Q340" s="1178"/>
      <c r="R340" s="1178"/>
      <c r="S340" s="1178"/>
      <c r="T340" s="1178"/>
      <c r="U340" s="1178"/>
      <c r="V340" s="1178"/>
      <c r="W340" s="1178"/>
      <c r="X340" s="1178"/>
      <c r="Y340" s="1178"/>
      <c r="Z340" s="1178"/>
      <c r="AA340" s="1178"/>
      <c r="AB340" s="1178"/>
      <c r="AC340" s="1178"/>
      <c r="AD340" s="1178"/>
      <c r="AE340" s="1178"/>
      <c r="AF340" s="1178"/>
      <c r="AG340" s="1178"/>
      <c r="AH340" s="1178"/>
      <c r="AI340" s="1178"/>
      <c r="AJ340" s="1178"/>
      <c r="AK340" s="1178"/>
      <c r="AL340" s="1178"/>
      <c r="AM340" s="1178"/>
      <c r="AN340" s="1178"/>
      <c r="AO340" s="1178"/>
      <c r="AP340" s="1178"/>
      <c r="AQ340" s="1178"/>
      <c r="AR340" s="1178"/>
      <c r="AS340" s="1178"/>
      <c r="AT340" s="1178"/>
      <c r="AU340" s="1178"/>
      <c r="AV340" s="1178"/>
      <c r="AW340" s="1178"/>
      <c r="AX340" s="1178"/>
      <c r="AY340" s="1178"/>
      <c r="AZ340" s="1178"/>
      <c r="BA340" s="1178"/>
      <c r="BB340" s="1178"/>
      <c r="BC340" s="1178"/>
      <c r="BD340" s="1178"/>
      <c r="BE340" s="1178"/>
      <c r="BF340" s="1178"/>
      <c r="BG340" s="1178"/>
      <c r="BH340" s="1178"/>
      <c r="BI340" s="1178"/>
      <c r="BJ340" s="1178"/>
      <c r="BK340" s="1178"/>
      <c r="BL340" s="1178"/>
      <c r="BM340" s="1178"/>
      <c r="BN340" s="1178"/>
      <c r="BO340" s="1178"/>
      <c r="BP340" s="1178"/>
      <c r="BQ340" s="1178"/>
      <c r="BR340" s="1178"/>
      <c r="BS340" s="1178"/>
      <c r="BT340" s="1178"/>
      <c r="BU340" s="1178"/>
      <c r="BV340" s="1178"/>
      <c r="BW340" s="1178"/>
      <c r="BX340" s="1178"/>
      <c r="BY340" s="1178"/>
      <c r="BZ340" s="1178"/>
      <c r="CA340" s="1178"/>
    </row>
    <row r="341" spans="1:79">
      <c r="C341" s="1134"/>
      <c r="D341" s="1134"/>
      <c r="E341" s="1134"/>
      <c r="F341" s="1376"/>
      <c r="G341" s="1297"/>
      <c r="I341" s="1178"/>
      <c r="J341" s="1178"/>
      <c r="K341" s="1178"/>
      <c r="L341" s="1178"/>
      <c r="M341" s="1178"/>
      <c r="N341" s="1271"/>
      <c r="O341" s="1178"/>
      <c r="P341" s="1178"/>
      <c r="Q341" s="1178"/>
      <c r="R341" s="1178"/>
      <c r="S341" s="1178"/>
      <c r="T341" s="1178"/>
      <c r="U341" s="1178"/>
      <c r="V341" s="1178"/>
      <c r="W341" s="1178"/>
      <c r="X341" s="1178"/>
      <c r="Y341" s="1178"/>
      <c r="Z341" s="1178"/>
      <c r="AA341" s="1178"/>
      <c r="AB341" s="1178"/>
      <c r="AC341" s="1178"/>
      <c r="AD341" s="1178"/>
      <c r="AE341" s="1178"/>
      <c r="AF341" s="1178"/>
      <c r="AG341" s="1178"/>
      <c r="AH341" s="1178"/>
      <c r="AI341" s="1178"/>
      <c r="AJ341" s="1178"/>
      <c r="AK341" s="1178"/>
      <c r="AL341" s="1178"/>
      <c r="AM341" s="1178"/>
      <c r="AN341" s="1178"/>
      <c r="AO341" s="1178"/>
      <c r="AP341" s="1178"/>
      <c r="AQ341" s="1178"/>
      <c r="AR341" s="1178"/>
      <c r="AS341" s="1178"/>
      <c r="AT341" s="1178"/>
      <c r="AU341" s="1178"/>
      <c r="AV341" s="1178"/>
      <c r="AW341" s="1178"/>
      <c r="AX341" s="1178"/>
      <c r="AY341" s="1178"/>
      <c r="AZ341" s="1178"/>
      <c r="BA341" s="1178"/>
      <c r="BB341" s="1178"/>
      <c r="BC341" s="1178"/>
      <c r="BD341" s="1178"/>
      <c r="BE341" s="1178"/>
      <c r="BF341" s="1178"/>
      <c r="BG341" s="1178"/>
      <c r="BH341" s="1178"/>
      <c r="BI341" s="1178"/>
      <c r="BJ341" s="1178"/>
      <c r="BK341" s="1178"/>
      <c r="BL341" s="1178"/>
      <c r="BM341" s="1178"/>
      <c r="BN341" s="1178"/>
      <c r="BO341" s="1178"/>
      <c r="BP341" s="1178"/>
      <c r="BQ341" s="1178"/>
      <c r="BR341" s="1178"/>
      <c r="BS341" s="1178"/>
      <c r="BT341" s="1178"/>
      <c r="BU341" s="1178"/>
      <c r="BV341" s="1178"/>
      <c r="BW341" s="1178"/>
      <c r="BX341" s="1178"/>
      <c r="BY341" s="1178"/>
      <c r="BZ341" s="1178"/>
      <c r="CA341" s="1178"/>
    </row>
    <row r="342" spans="1:79" ht="6.75" customHeight="1" thickBot="1">
      <c r="F342" s="1376"/>
      <c r="I342" s="1131"/>
      <c r="J342" s="1178"/>
      <c r="K342" s="1178"/>
      <c r="L342" s="1178"/>
      <c r="M342" s="1178"/>
      <c r="N342" s="1271"/>
      <c r="O342" s="1178"/>
      <c r="P342" s="1178"/>
      <c r="Q342" s="1178"/>
      <c r="R342" s="1178"/>
      <c r="S342" s="1178"/>
      <c r="T342" s="1178"/>
      <c r="U342" s="1178"/>
      <c r="V342" s="1178"/>
      <c r="W342" s="1178"/>
      <c r="X342" s="1178"/>
      <c r="Y342" s="1178"/>
      <c r="Z342" s="1178"/>
      <c r="AA342" s="1178"/>
      <c r="AB342" s="1178"/>
      <c r="AC342" s="1178"/>
      <c r="AD342" s="1178"/>
      <c r="AE342" s="1178"/>
      <c r="AF342" s="1178"/>
      <c r="AG342" s="1178"/>
      <c r="AH342" s="1178"/>
      <c r="AI342" s="1178"/>
      <c r="AJ342" s="1178"/>
      <c r="AK342" s="1178"/>
      <c r="AL342" s="1178"/>
      <c r="AM342" s="1178"/>
      <c r="AN342" s="1178"/>
      <c r="AO342" s="1178"/>
      <c r="AP342" s="1178"/>
      <c r="AQ342" s="1178"/>
      <c r="AR342" s="1178"/>
      <c r="AS342" s="1178"/>
      <c r="AT342" s="1178"/>
      <c r="AU342" s="1178"/>
      <c r="AV342" s="1178"/>
      <c r="AW342" s="1178"/>
      <c r="AX342" s="1178"/>
      <c r="AY342" s="1178"/>
      <c r="AZ342" s="1178"/>
      <c r="BA342" s="1178"/>
      <c r="BB342" s="1178"/>
      <c r="BC342" s="1178"/>
      <c r="BD342" s="1178"/>
      <c r="BE342" s="1178"/>
      <c r="BF342" s="1178"/>
      <c r="BG342" s="1178"/>
      <c r="BH342" s="1178"/>
      <c r="BI342" s="1178"/>
      <c r="BJ342" s="1178"/>
      <c r="BK342" s="1178"/>
      <c r="BL342" s="1178"/>
      <c r="BM342" s="1178"/>
      <c r="BN342" s="1178"/>
      <c r="BO342" s="1178"/>
      <c r="BP342" s="1178"/>
      <c r="BQ342" s="1178"/>
      <c r="BR342" s="1178"/>
      <c r="BS342" s="1178"/>
      <c r="BT342" s="1178"/>
      <c r="BU342" s="1178"/>
      <c r="BV342" s="1178"/>
      <c r="BW342" s="1178"/>
      <c r="BX342" s="1178"/>
      <c r="BY342" s="1178"/>
      <c r="BZ342" s="1178"/>
      <c r="CA342" s="1178"/>
    </row>
    <row r="343" spans="1:79" s="1285" customFormat="1" ht="23.25" customHeight="1" thickBot="1">
      <c r="A343" s="1278"/>
      <c r="B343" s="1279"/>
      <c r="C343" s="1280"/>
      <c r="D343" s="1280"/>
      <c r="E343" s="1281"/>
      <c r="F343" s="1282" t="s">
        <v>804</v>
      </c>
      <c r="G343" s="1283"/>
      <c r="H343" s="1282" t="s">
        <v>805</v>
      </c>
      <c r="I343" s="1351" t="str">
        <f>IF(OR(G357="KO",G366="KO",G374="KO"),"KO","Nincs KO")</f>
        <v>Nincs KO</v>
      </c>
      <c r="J343" s="1178"/>
      <c r="K343" s="1178"/>
      <c r="L343" s="1178"/>
      <c r="M343" s="1178"/>
      <c r="N343" s="1271"/>
      <c r="O343" s="1178"/>
      <c r="P343" s="1178"/>
      <c r="Q343" s="1178"/>
      <c r="R343" s="1178"/>
      <c r="S343" s="1178"/>
      <c r="T343" s="1178"/>
      <c r="U343" s="1178"/>
      <c r="V343" s="1178"/>
      <c r="W343" s="1178"/>
      <c r="X343" s="1178"/>
      <c r="Y343" s="1178"/>
      <c r="Z343" s="1178"/>
      <c r="AA343" s="1178"/>
      <c r="AB343" s="1178"/>
      <c r="AC343" s="1178"/>
      <c r="AD343" s="1178"/>
      <c r="AE343" s="1178"/>
      <c r="AF343" s="1178"/>
      <c r="AG343" s="1178"/>
      <c r="AH343" s="1178"/>
      <c r="AI343" s="1178"/>
      <c r="AJ343" s="1178"/>
      <c r="AK343" s="1178"/>
      <c r="AL343" s="1178"/>
      <c r="AM343" s="1178"/>
      <c r="AN343" s="1178"/>
      <c r="AO343" s="1178"/>
      <c r="AP343" s="1178"/>
      <c r="AQ343" s="1178"/>
      <c r="AR343" s="1178"/>
      <c r="AS343" s="1178"/>
      <c r="AT343" s="1178"/>
      <c r="AU343" s="1178"/>
      <c r="AV343" s="1178"/>
      <c r="AW343" s="1178"/>
      <c r="AX343" s="1178"/>
      <c r="AY343" s="1178"/>
      <c r="AZ343" s="1178"/>
      <c r="BA343" s="1178"/>
      <c r="BB343" s="1178"/>
      <c r="BC343" s="1178"/>
      <c r="BD343" s="1178"/>
      <c r="BE343" s="1178"/>
      <c r="BF343" s="1178"/>
      <c r="BG343" s="1178"/>
      <c r="BH343" s="1178"/>
      <c r="BI343" s="1178"/>
      <c r="BJ343" s="1178"/>
      <c r="BK343" s="1178"/>
      <c r="BL343" s="1178"/>
      <c r="BM343" s="1178"/>
      <c r="BN343" s="1178"/>
      <c r="BO343" s="1178"/>
      <c r="BP343" s="1178"/>
      <c r="BQ343" s="1178"/>
      <c r="BR343" s="1178"/>
      <c r="BS343" s="1178"/>
      <c r="BT343" s="1178"/>
      <c r="BU343" s="1178"/>
      <c r="BV343" s="1178"/>
      <c r="BW343" s="1178"/>
      <c r="BX343" s="1178"/>
      <c r="BY343" s="1178"/>
      <c r="BZ343" s="1178"/>
      <c r="CA343" s="1178"/>
    </row>
    <row r="344" spans="1:79" ht="45.6" customHeight="1" thickBot="1">
      <c r="B344" s="1286" t="s">
        <v>970</v>
      </c>
      <c r="C344" s="1287" t="s">
        <v>971</v>
      </c>
      <c r="D344" s="1287"/>
      <c r="E344" s="1288"/>
      <c r="F344" s="1289">
        <f>+E350+E359+E368+E376+E382</f>
        <v>8</v>
      </c>
      <c r="G344" s="1290"/>
      <c r="H344" s="1291">
        <v>27</v>
      </c>
      <c r="I344" s="1292">
        <f>SUM(G349,G357,G366,G374,G381)</f>
        <v>15</v>
      </c>
      <c r="J344" s="1178"/>
      <c r="K344" s="1178"/>
      <c r="L344" s="1178"/>
      <c r="M344" s="1178"/>
      <c r="N344" s="1271"/>
      <c r="O344" s="1178"/>
      <c r="P344" s="1178"/>
      <c r="Q344" s="1178"/>
      <c r="R344" s="1178"/>
      <c r="S344" s="1178"/>
      <c r="T344" s="1178"/>
      <c r="U344" s="1178"/>
      <c r="V344" s="1178"/>
      <c r="W344" s="1178"/>
      <c r="X344" s="1178"/>
      <c r="Y344" s="1178"/>
      <c r="Z344" s="1178"/>
      <c r="AA344" s="1178"/>
      <c r="AB344" s="1178"/>
      <c r="AC344" s="1178"/>
      <c r="AD344" s="1178"/>
      <c r="AE344" s="1178"/>
      <c r="AF344" s="1178"/>
      <c r="AG344" s="1178"/>
      <c r="AH344" s="1178"/>
      <c r="AI344" s="1178"/>
      <c r="AJ344" s="1178"/>
      <c r="AK344" s="1178"/>
      <c r="AL344" s="1178"/>
      <c r="AM344" s="1178"/>
      <c r="AN344" s="1178"/>
      <c r="AO344" s="1178"/>
      <c r="AP344" s="1178"/>
      <c r="AQ344" s="1178"/>
      <c r="AR344" s="1178"/>
      <c r="AS344" s="1178"/>
      <c r="AT344" s="1178"/>
      <c r="AU344" s="1178"/>
      <c r="AV344" s="1178"/>
      <c r="AW344" s="1178"/>
      <c r="AX344" s="1178"/>
      <c r="AY344" s="1178"/>
      <c r="AZ344" s="1178"/>
      <c r="BA344" s="1178"/>
      <c r="BB344" s="1178"/>
      <c r="BC344" s="1178"/>
      <c r="BD344" s="1178"/>
      <c r="BE344" s="1178"/>
      <c r="BF344" s="1178"/>
      <c r="BG344" s="1178"/>
      <c r="BH344" s="1178"/>
      <c r="BI344" s="1178"/>
      <c r="BJ344" s="1178"/>
      <c r="BK344" s="1178"/>
      <c r="BL344" s="1178"/>
      <c r="BM344" s="1178"/>
      <c r="BN344" s="1178"/>
      <c r="BO344" s="1178"/>
      <c r="BP344" s="1178"/>
      <c r="BQ344" s="1178"/>
      <c r="BR344" s="1178"/>
      <c r="BS344" s="1178"/>
      <c r="BT344" s="1178"/>
      <c r="BU344" s="1178"/>
      <c r="BV344" s="1178"/>
      <c r="BW344" s="1178"/>
      <c r="BX344" s="1178"/>
      <c r="BY344" s="1178"/>
      <c r="BZ344" s="1178"/>
      <c r="CA344" s="1178"/>
    </row>
    <row r="345" spans="1:79" ht="20.25" customHeight="1">
      <c r="B345" s="1293" t="s">
        <v>972</v>
      </c>
      <c r="C345" s="1294"/>
      <c r="D345" s="1294"/>
      <c r="E345" s="1294"/>
      <c r="F345" s="1376"/>
      <c r="G345" s="1296"/>
      <c r="H345" s="1296"/>
      <c r="I345" s="1178"/>
      <c r="J345" s="1178"/>
      <c r="K345" s="1178"/>
      <c r="L345" s="1178"/>
      <c r="M345" s="1178"/>
      <c r="N345" s="1271"/>
      <c r="O345" s="1178"/>
      <c r="P345" s="1178"/>
      <c r="Q345" s="1178"/>
      <c r="R345" s="1178"/>
      <c r="S345" s="1178"/>
      <c r="T345" s="1178"/>
      <c r="U345" s="1178"/>
      <c r="V345" s="1178"/>
      <c r="W345" s="1178"/>
      <c r="X345" s="1178"/>
      <c r="Y345" s="1178"/>
      <c r="Z345" s="1178"/>
      <c r="AA345" s="1178"/>
      <c r="AB345" s="1178"/>
      <c r="AC345" s="1178"/>
      <c r="AD345" s="1178"/>
      <c r="AE345" s="1178"/>
      <c r="AF345" s="1178"/>
      <c r="AG345" s="1178"/>
      <c r="AH345" s="1178"/>
      <c r="AI345" s="1178"/>
      <c r="AJ345" s="1178"/>
      <c r="AK345" s="1178"/>
      <c r="AL345" s="1178"/>
      <c r="AM345" s="1178"/>
      <c r="AN345" s="1178"/>
      <c r="AO345" s="1178"/>
      <c r="AP345" s="1178"/>
      <c r="AQ345" s="1178"/>
      <c r="AR345" s="1178"/>
      <c r="AS345" s="1178"/>
      <c r="AT345" s="1178"/>
      <c r="AU345" s="1178"/>
      <c r="AV345" s="1178"/>
      <c r="AW345" s="1178"/>
      <c r="AX345" s="1178"/>
      <c r="AY345" s="1178"/>
      <c r="AZ345" s="1178"/>
      <c r="BA345" s="1178"/>
      <c r="BB345" s="1178"/>
      <c r="BC345" s="1178"/>
      <c r="BD345" s="1178"/>
      <c r="BE345" s="1178"/>
      <c r="BF345" s="1178"/>
      <c r="BG345" s="1178"/>
      <c r="BH345" s="1178"/>
      <c r="BI345" s="1178"/>
      <c r="BJ345" s="1178"/>
      <c r="BK345" s="1178"/>
      <c r="BL345" s="1178"/>
      <c r="BM345" s="1178"/>
      <c r="BN345" s="1178"/>
      <c r="BO345" s="1178"/>
      <c r="BP345" s="1178"/>
      <c r="BQ345" s="1178"/>
      <c r="BR345" s="1178"/>
      <c r="BS345" s="1178"/>
      <c r="BT345" s="1178"/>
      <c r="BU345" s="1178"/>
      <c r="BV345" s="1178"/>
      <c r="BW345" s="1178"/>
      <c r="BX345" s="1178"/>
      <c r="BY345" s="1178"/>
      <c r="BZ345" s="1178"/>
      <c r="CA345" s="1178"/>
    </row>
    <row r="346" spans="1:79" ht="18" customHeight="1">
      <c r="A346" s="1253">
        <v>35</v>
      </c>
      <c r="B346" s="1293" t="s">
        <v>973</v>
      </c>
      <c r="C346" s="1294"/>
      <c r="D346" s="1294"/>
      <c r="E346" s="1294"/>
      <c r="F346" s="1376"/>
      <c r="G346" s="1297"/>
      <c r="H346" s="1297"/>
      <c r="I346" s="1178"/>
      <c r="J346" s="1178"/>
      <c r="K346" s="1178"/>
      <c r="L346" s="1178"/>
      <c r="M346" s="1178"/>
      <c r="N346" s="1271"/>
      <c r="O346" s="1178"/>
      <c r="P346" s="1178"/>
      <c r="Q346" s="1178"/>
      <c r="R346" s="1178"/>
      <c r="S346" s="1178"/>
      <c r="T346" s="1178"/>
      <c r="U346" s="1178"/>
      <c r="V346" s="1178"/>
      <c r="W346" s="1178"/>
      <c r="X346" s="1178"/>
      <c r="Y346" s="1178"/>
      <c r="Z346" s="1178"/>
      <c r="AA346" s="1178"/>
      <c r="AB346" s="1178"/>
      <c r="AC346" s="1178"/>
      <c r="AD346" s="1178"/>
      <c r="AE346" s="1178"/>
      <c r="AF346" s="1178"/>
      <c r="AG346" s="1178"/>
      <c r="AH346" s="1178"/>
      <c r="AI346" s="1178"/>
      <c r="AJ346" s="1178"/>
      <c r="AK346" s="1178"/>
      <c r="AL346" s="1178"/>
      <c r="AM346" s="1178"/>
      <c r="AN346" s="1178"/>
      <c r="AO346" s="1178"/>
      <c r="AP346" s="1178"/>
      <c r="AQ346" s="1178"/>
      <c r="AR346" s="1178"/>
      <c r="AS346" s="1178"/>
      <c r="AT346" s="1178"/>
      <c r="AU346" s="1178"/>
      <c r="AV346" s="1178"/>
      <c r="AW346" s="1178"/>
      <c r="AX346" s="1178"/>
      <c r="AY346" s="1178"/>
      <c r="AZ346" s="1178"/>
      <c r="BA346" s="1178"/>
      <c r="BB346" s="1178"/>
      <c r="BC346" s="1178"/>
      <c r="BD346" s="1178"/>
      <c r="BE346" s="1178"/>
      <c r="BF346" s="1178"/>
      <c r="BG346" s="1178"/>
      <c r="BH346" s="1178"/>
      <c r="BI346" s="1178"/>
      <c r="BJ346" s="1178"/>
      <c r="BK346" s="1178"/>
      <c r="BL346" s="1178"/>
      <c r="BM346" s="1178"/>
      <c r="BN346" s="1178"/>
      <c r="BO346" s="1178"/>
      <c r="BP346" s="1178"/>
      <c r="BQ346" s="1178"/>
      <c r="BR346" s="1178"/>
      <c r="BS346" s="1178"/>
      <c r="BT346" s="1178"/>
      <c r="BU346" s="1178"/>
      <c r="BV346" s="1178"/>
      <c r="BW346" s="1178"/>
      <c r="BX346" s="1178"/>
      <c r="BY346" s="1178"/>
      <c r="BZ346" s="1178"/>
      <c r="CA346" s="1178"/>
    </row>
    <row r="347" spans="1:79" ht="35.25" customHeight="1">
      <c r="B347" s="1298" t="s">
        <v>974</v>
      </c>
      <c r="C347" s="1299"/>
      <c r="D347" s="1299"/>
      <c r="E347" s="1300"/>
      <c r="F347" s="1376"/>
      <c r="G347" s="1297"/>
      <c r="H347" s="1297"/>
      <c r="I347" s="1178"/>
      <c r="J347" s="1178"/>
      <c r="K347" s="1178"/>
      <c r="L347" s="1178"/>
      <c r="M347" s="1178"/>
      <c r="N347" s="1271"/>
      <c r="O347" s="1178"/>
      <c r="P347" s="1178"/>
      <c r="Q347" s="1178"/>
      <c r="R347" s="1178"/>
      <c r="S347" s="1178"/>
      <c r="T347" s="1178"/>
      <c r="U347" s="1178"/>
      <c r="V347" s="1178"/>
      <c r="W347" s="1178"/>
      <c r="X347" s="1178"/>
      <c r="Y347" s="1178"/>
      <c r="Z347" s="1178"/>
      <c r="AA347" s="1178"/>
      <c r="AB347" s="1178"/>
      <c r="AC347" s="1178"/>
      <c r="AD347" s="1178"/>
      <c r="AE347" s="1178"/>
      <c r="AF347" s="1178"/>
      <c r="AG347" s="1178"/>
      <c r="AH347" s="1178"/>
      <c r="AI347" s="1178"/>
      <c r="AJ347" s="1178"/>
      <c r="AK347" s="1178"/>
      <c r="AL347" s="1178"/>
      <c r="AM347" s="1178"/>
      <c r="AN347" s="1178"/>
      <c r="AO347" s="1178"/>
      <c r="AP347" s="1178"/>
      <c r="AQ347" s="1178"/>
      <c r="AR347" s="1178"/>
      <c r="AS347" s="1178"/>
      <c r="AT347" s="1178"/>
      <c r="AU347" s="1178"/>
      <c r="AV347" s="1178"/>
      <c r="AW347" s="1178"/>
      <c r="AX347" s="1178"/>
      <c r="AY347" s="1178"/>
      <c r="AZ347" s="1178"/>
      <c r="BA347" s="1178"/>
      <c r="BB347" s="1178"/>
      <c r="BC347" s="1178"/>
      <c r="BD347" s="1178"/>
      <c r="BE347" s="1178"/>
      <c r="BF347" s="1178"/>
      <c r="BG347" s="1178"/>
      <c r="BH347" s="1178"/>
      <c r="BI347" s="1178"/>
      <c r="BJ347" s="1178"/>
      <c r="BK347" s="1178"/>
      <c r="BL347" s="1178"/>
      <c r="BM347" s="1178"/>
      <c r="BN347" s="1178"/>
      <c r="BO347" s="1178"/>
      <c r="BP347" s="1178"/>
      <c r="BQ347" s="1178"/>
      <c r="BR347" s="1178"/>
      <c r="BS347" s="1178"/>
      <c r="BT347" s="1178"/>
      <c r="BU347" s="1178"/>
      <c r="BV347" s="1178"/>
      <c r="BW347" s="1178"/>
      <c r="BX347" s="1178"/>
      <c r="BY347" s="1178"/>
      <c r="BZ347" s="1178"/>
      <c r="CA347" s="1178"/>
    </row>
    <row r="348" spans="1:79" ht="16.5" customHeight="1" thickBot="1">
      <c r="B348" s="1293" t="s">
        <v>810</v>
      </c>
      <c r="C348" s="1301"/>
      <c r="F348" s="1376"/>
      <c r="G348" s="1297"/>
      <c r="H348" s="1297"/>
      <c r="I348" s="1178"/>
      <c r="J348" s="1178"/>
      <c r="K348" s="1178"/>
      <c r="L348" s="1178"/>
      <c r="M348" s="1178"/>
      <c r="N348" s="1271"/>
      <c r="O348" s="1178"/>
      <c r="P348" s="1178"/>
      <c r="Q348" s="1178"/>
      <c r="R348" s="1178"/>
      <c r="S348" s="1178"/>
      <c r="T348" s="1178"/>
      <c r="U348" s="1178"/>
      <c r="V348" s="1178"/>
      <c r="W348" s="1178"/>
      <c r="X348" s="1178"/>
      <c r="Y348" s="1178"/>
      <c r="Z348" s="1178"/>
      <c r="AA348" s="1178"/>
      <c r="AB348" s="1178"/>
      <c r="AC348" s="1178"/>
      <c r="AD348" s="1178"/>
      <c r="AE348" s="1178"/>
      <c r="AF348" s="1178"/>
      <c r="AG348" s="1178"/>
      <c r="AH348" s="1178"/>
      <c r="AI348" s="1178"/>
      <c r="AJ348" s="1178"/>
      <c r="AK348" s="1178"/>
      <c r="AL348" s="1178"/>
      <c r="AM348" s="1178"/>
      <c r="AN348" s="1178"/>
      <c r="AO348" s="1178"/>
      <c r="AP348" s="1178"/>
      <c r="AQ348" s="1178"/>
      <c r="AR348" s="1178"/>
      <c r="AS348" s="1178"/>
      <c r="AT348" s="1178"/>
      <c r="AU348" s="1178"/>
      <c r="AV348" s="1178"/>
      <c r="AW348" s="1178"/>
      <c r="AX348" s="1178"/>
      <c r="AY348" s="1178"/>
      <c r="AZ348" s="1178"/>
      <c r="BA348" s="1178"/>
      <c r="BB348" s="1178"/>
      <c r="BC348" s="1178"/>
      <c r="BD348" s="1178"/>
      <c r="BE348" s="1178"/>
      <c r="BF348" s="1178"/>
      <c r="BG348" s="1178"/>
      <c r="BH348" s="1178"/>
      <c r="BI348" s="1178"/>
      <c r="BJ348" s="1178"/>
      <c r="BK348" s="1178"/>
      <c r="BL348" s="1178"/>
      <c r="BM348" s="1178"/>
      <c r="BN348" s="1178"/>
      <c r="BO348" s="1178"/>
      <c r="BP348" s="1178"/>
      <c r="BQ348" s="1178"/>
      <c r="BR348" s="1178"/>
      <c r="BS348" s="1178"/>
      <c r="BT348" s="1178"/>
      <c r="BU348" s="1178"/>
      <c r="BV348" s="1178"/>
      <c r="BW348" s="1178"/>
      <c r="BX348" s="1178"/>
      <c r="BY348" s="1178"/>
      <c r="BZ348" s="1178"/>
      <c r="CA348" s="1178"/>
    </row>
    <row r="349" spans="1:79" ht="33.75" customHeight="1" thickBot="1">
      <c r="B349" s="1302" t="s">
        <v>811</v>
      </c>
      <c r="C349" s="1303" t="s">
        <v>812</v>
      </c>
      <c r="D349" s="1303" t="s">
        <v>813</v>
      </c>
      <c r="E349" s="1304" t="s">
        <v>814</v>
      </c>
      <c r="F349" s="1348" t="s">
        <v>815</v>
      </c>
      <c r="G349" s="1341">
        <v>3</v>
      </c>
      <c r="H349" s="1297"/>
      <c r="I349" s="1178"/>
      <c r="J349" s="1178"/>
      <c r="K349" s="1178"/>
      <c r="L349" s="1178"/>
      <c r="M349" s="1178"/>
      <c r="N349" s="1271"/>
      <c r="O349" s="1178"/>
      <c r="P349" s="1178"/>
      <c r="Q349" s="1178"/>
      <c r="R349" s="1178"/>
      <c r="S349" s="1178"/>
      <c r="T349" s="1178"/>
      <c r="U349" s="1178"/>
      <c r="V349" s="1178"/>
      <c r="W349" s="1178"/>
      <c r="X349" s="1178"/>
      <c r="Y349" s="1178"/>
      <c r="Z349" s="1178"/>
      <c r="AA349" s="1178"/>
      <c r="AB349" s="1178"/>
      <c r="AC349" s="1178"/>
      <c r="AD349" s="1178"/>
      <c r="AE349" s="1178"/>
      <c r="AF349" s="1178"/>
      <c r="AG349" s="1178"/>
      <c r="AH349" s="1178"/>
      <c r="AI349" s="1178"/>
      <c r="AJ349" s="1178"/>
      <c r="AK349" s="1178"/>
      <c r="AL349" s="1178"/>
      <c r="AM349" s="1178"/>
      <c r="AN349" s="1178"/>
      <c r="AO349" s="1178"/>
      <c r="AP349" s="1178"/>
      <c r="AQ349" s="1178"/>
      <c r="AR349" s="1178"/>
      <c r="AS349" s="1178"/>
      <c r="AT349" s="1178"/>
      <c r="AU349" s="1178"/>
      <c r="AV349" s="1178"/>
      <c r="AW349" s="1178"/>
      <c r="AX349" s="1178"/>
      <c r="AY349" s="1178"/>
      <c r="AZ349" s="1178"/>
      <c r="BA349" s="1178"/>
      <c r="BB349" s="1178"/>
      <c r="BC349" s="1178"/>
      <c r="BD349" s="1178"/>
      <c r="BE349" s="1178"/>
      <c r="BF349" s="1178"/>
      <c r="BG349" s="1178"/>
      <c r="BH349" s="1178"/>
      <c r="BI349" s="1178"/>
      <c r="BJ349" s="1178"/>
      <c r="BK349" s="1178"/>
      <c r="BL349" s="1178"/>
      <c r="BM349" s="1178"/>
      <c r="BN349" s="1178"/>
      <c r="BO349" s="1178"/>
      <c r="BP349" s="1178"/>
      <c r="BQ349" s="1178"/>
      <c r="BR349" s="1178"/>
      <c r="BS349" s="1178"/>
      <c r="BT349" s="1178"/>
      <c r="BU349" s="1178"/>
      <c r="BV349" s="1178"/>
      <c r="BW349" s="1178"/>
      <c r="BX349" s="1178"/>
      <c r="BY349" s="1178"/>
      <c r="BZ349" s="1178"/>
      <c r="CA349" s="1178"/>
    </row>
    <row r="350" spans="1:79" ht="21" customHeight="1">
      <c r="B350" s="1313" t="s">
        <v>817</v>
      </c>
      <c r="C350" s="1314">
        <v>0</v>
      </c>
      <c r="D350" s="1315">
        <v>3</v>
      </c>
      <c r="E350" s="1316">
        <v>0</v>
      </c>
      <c r="F350" s="1349"/>
      <c r="G350" s="1342"/>
      <c r="H350" s="1342"/>
      <c r="I350" s="1343"/>
      <c r="J350" s="1178"/>
      <c r="K350" s="1178"/>
      <c r="L350" s="1178"/>
      <c r="M350" s="1178"/>
      <c r="N350" s="1271"/>
      <c r="O350" s="1178"/>
      <c r="P350" s="1178"/>
      <c r="Q350" s="1178"/>
      <c r="R350" s="1178"/>
      <c r="S350" s="1178"/>
      <c r="T350" s="1178"/>
      <c r="U350" s="1178"/>
      <c r="V350" s="1178"/>
      <c r="W350" s="1178"/>
      <c r="X350" s="1178"/>
      <c r="Y350" s="1178"/>
      <c r="Z350" s="1178"/>
      <c r="AA350" s="1178"/>
      <c r="AB350" s="1178"/>
      <c r="AC350" s="1178"/>
      <c r="AD350" s="1178"/>
      <c r="AE350" s="1178"/>
      <c r="AF350" s="1178"/>
      <c r="AG350" s="1178"/>
      <c r="AH350" s="1178"/>
      <c r="AI350" s="1178"/>
      <c r="AJ350" s="1178"/>
      <c r="AK350" s="1178"/>
      <c r="AL350" s="1178"/>
      <c r="AM350" s="1178"/>
      <c r="AN350" s="1178"/>
      <c r="AO350" s="1178"/>
      <c r="AP350" s="1178"/>
      <c r="AQ350" s="1178"/>
      <c r="AR350" s="1178"/>
      <c r="AS350" s="1178"/>
      <c r="AT350" s="1178"/>
      <c r="AU350" s="1178"/>
      <c r="AV350" s="1178"/>
      <c r="AW350" s="1178"/>
      <c r="AX350" s="1178"/>
      <c r="AY350" s="1178"/>
      <c r="AZ350" s="1178"/>
      <c r="BA350" s="1178"/>
      <c r="BB350" s="1178"/>
      <c r="BC350" s="1178"/>
      <c r="BD350" s="1178"/>
      <c r="BE350" s="1178"/>
      <c r="BF350" s="1178"/>
      <c r="BG350" s="1178"/>
      <c r="BH350" s="1178"/>
      <c r="BI350" s="1178"/>
      <c r="BJ350" s="1178"/>
      <c r="BK350" s="1178"/>
      <c r="BL350" s="1178"/>
      <c r="BM350" s="1178"/>
      <c r="BN350" s="1178"/>
      <c r="BO350" s="1178"/>
      <c r="BP350" s="1178"/>
      <c r="BQ350" s="1178"/>
      <c r="BR350" s="1178"/>
      <c r="BS350" s="1178"/>
      <c r="BT350" s="1178"/>
      <c r="BU350" s="1178"/>
      <c r="BV350" s="1178"/>
      <c r="BW350" s="1178"/>
      <c r="BX350" s="1178"/>
      <c r="BY350" s="1178"/>
      <c r="BZ350" s="1178"/>
      <c r="CA350" s="1178"/>
    </row>
    <row r="351" spans="1:79" ht="20.25" customHeight="1">
      <c r="B351" s="1323" t="s">
        <v>975</v>
      </c>
      <c r="C351" s="1324">
        <v>1</v>
      </c>
      <c r="D351" s="1325">
        <v>3</v>
      </c>
      <c r="E351" s="1326">
        <v>3</v>
      </c>
      <c r="F351" s="1349"/>
      <c r="G351" s="1344"/>
      <c r="H351" s="1344"/>
      <c r="I351" s="1345"/>
      <c r="J351" s="1178"/>
      <c r="K351" s="1178"/>
      <c r="L351" s="1178"/>
      <c r="M351" s="1178"/>
      <c r="N351" s="1271"/>
      <c r="O351" s="1178"/>
      <c r="P351" s="1178"/>
      <c r="Q351" s="1178"/>
      <c r="R351" s="1178"/>
      <c r="S351" s="1178"/>
      <c r="T351" s="1178"/>
      <c r="U351" s="1178"/>
      <c r="V351" s="1178"/>
      <c r="W351" s="1178"/>
      <c r="X351" s="1178"/>
      <c r="Y351" s="1178"/>
      <c r="Z351" s="1178"/>
      <c r="AA351" s="1178"/>
      <c r="AB351" s="1178"/>
      <c r="AC351" s="1178"/>
      <c r="AD351" s="1178"/>
      <c r="AE351" s="1178"/>
      <c r="AF351" s="1178"/>
      <c r="AG351" s="1178"/>
      <c r="AH351" s="1178"/>
      <c r="AI351" s="1178"/>
      <c r="AJ351" s="1178"/>
      <c r="AK351" s="1178"/>
      <c r="AL351" s="1178"/>
      <c r="AM351" s="1178"/>
      <c r="AN351" s="1178"/>
      <c r="AO351" s="1178"/>
      <c r="AP351" s="1178"/>
      <c r="AQ351" s="1178"/>
      <c r="AR351" s="1178"/>
      <c r="AS351" s="1178"/>
      <c r="AT351" s="1178"/>
      <c r="AU351" s="1178"/>
      <c r="AV351" s="1178"/>
      <c r="AW351" s="1178"/>
      <c r="AX351" s="1178"/>
      <c r="AY351" s="1178"/>
      <c r="AZ351" s="1178"/>
      <c r="BA351" s="1178"/>
      <c r="BB351" s="1178"/>
      <c r="BC351" s="1178"/>
      <c r="BD351" s="1178"/>
      <c r="BE351" s="1178"/>
      <c r="BF351" s="1178"/>
      <c r="BG351" s="1178"/>
      <c r="BH351" s="1178"/>
      <c r="BI351" s="1178"/>
      <c r="BJ351" s="1178"/>
      <c r="BK351" s="1178"/>
      <c r="BL351" s="1178"/>
      <c r="BM351" s="1178"/>
      <c r="BN351" s="1178"/>
      <c r="BO351" s="1178"/>
      <c r="BP351" s="1178"/>
      <c r="BQ351" s="1178"/>
      <c r="BR351" s="1178"/>
      <c r="BS351" s="1178"/>
      <c r="BT351" s="1178"/>
      <c r="BU351" s="1178"/>
      <c r="BV351" s="1178"/>
      <c r="BW351" s="1178"/>
      <c r="BX351" s="1178"/>
      <c r="BY351" s="1178"/>
      <c r="BZ351" s="1178"/>
      <c r="CA351" s="1178"/>
    </row>
    <row r="352" spans="1:79" ht="20.25" customHeight="1" thickBot="1">
      <c r="B352" s="1329" t="s">
        <v>976</v>
      </c>
      <c r="C352" s="1330">
        <v>2</v>
      </c>
      <c r="D352" s="1331">
        <v>3</v>
      </c>
      <c r="E352" s="1332">
        <v>6</v>
      </c>
      <c r="F352" s="1350"/>
      <c r="G352" s="1346"/>
      <c r="H352" s="1346"/>
      <c r="I352" s="1347"/>
      <c r="J352" s="1178"/>
      <c r="K352" s="1178"/>
      <c r="L352" s="1178"/>
      <c r="M352" s="1178"/>
      <c r="N352" s="1271"/>
      <c r="O352" s="1178"/>
      <c r="P352" s="1178"/>
      <c r="Q352" s="1178"/>
      <c r="R352" s="1178"/>
      <c r="S352" s="1178"/>
      <c r="T352" s="1178"/>
      <c r="U352" s="1178"/>
      <c r="V352" s="1178"/>
      <c r="W352" s="1178"/>
      <c r="X352" s="1178"/>
      <c r="Y352" s="1178"/>
      <c r="Z352" s="1178"/>
      <c r="AA352" s="1178"/>
      <c r="AB352" s="1178"/>
      <c r="AC352" s="1178"/>
      <c r="AD352" s="1178"/>
      <c r="AE352" s="1178"/>
      <c r="AF352" s="1178"/>
      <c r="AG352" s="1178"/>
      <c r="AH352" s="1178"/>
      <c r="AI352" s="1178"/>
      <c r="AJ352" s="1178"/>
      <c r="AK352" s="1178"/>
      <c r="AL352" s="1178"/>
      <c r="AM352" s="1178"/>
      <c r="AN352" s="1178"/>
      <c r="AO352" s="1178"/>
      <c r="AP352" s="1178"/>
      <c r="AQ352" s="1178"/>
      <c r="AR352" s="1178"/>
      <c r="AS352" s="1178"/>
      <c r="AT352" s="1178"/>
      <c r="AU352" s="1178"/>
      <c r="AV352" s="1178"/>
      <c r="AW352" s="1178"/>
      <c r="AX352" s="1178"/>
      <c r="AY352" s="1178"/>
      <c r="AZ352" s="1178"/>
      <c r="BA352" s="1178"/>
      <c r="BB352" s="1178"/>
      <c r="BC352" s="1178"/>
      <c r="BD352" s="1178"/>
      <c r="BE352" s="1178"/>
      <c r="BF352" s="1178"/>
      <c r="BG352" s="1178"/>
      <c r="BH352" s="1178"/>
      <c r="BI352" s="1178"/>
      <c r="BJ352" s="1178"/>
      <c r="BK352" s="1178"/>
      <c r="BL352" s="1178"/>
      <c r="BM352" s="1178"/>
      <c r="BN352" s="1178"/>
      <c r="BO352" s="1178"/>
      <c r="BP352" s="1178"/>
      <c r="BQ352" s="1178"/>
      <c r="BR352" s="1178"/>
      <c r="BS352" s="1178"/>
      <c r="BT352" s="1178"/>
      <c r="BU352" s="1178"/>
      <c r="BV352" s="1178"/>
      <c r="BW352" s="1178"/>
      <c r="BX352" s="1178"/>
      <c r="BY352" s="1178"/>
      <c r="BZ352" s="1178"/>
      <c r="CA352" s="1178"/>
    </row>
    <row r="353" spans="1:79" ht="9" customHeight="1">
      <c r="B353" s="1339"/>
      <c r="C353" s="1340"/>
      <c r="D353" s="1340"/>
      <c r="E353" s="1340"/>
      <c r="F353" s="1376"/>
      <c r="G353" s="1297"/>
      <c r="H353" s="1297"/>
      <c r="I353" s="1178"/>
      <c r="J353" s="1178"/>
      <c r="K353" s="1178"/>
      <c r="L353" s="1178"/>
      <c r="M353" s="1178"/>
      <c r="N353" s="1271"/>
      <c r="O353" s="1178"/>
      <c r="P353" s="1178"/>
      <c r="Q353" s="1178"/>
      <c r="R353" s="1178"/>
      <c r="S353" s="1178"/>
      <c r="T353" s="1178"/>
      <c r="U353" s="1178"/>
      <c r="V353" s="1178"/>
      <c r="W353" s="1178"/>
      <c r="X353" s="1178"/>
      <c r="Y353" s="1178"/>
      <c r="Z353" s="1178"/>
      <c r="AA353" s="1178"/>
      <c r="AB353" s="1178"/>
      <c r="AC353" s="1178"/>
      <c r="AD353" s="1178"/>
      <c r="AE353" s="1178"/>
      <c r="AF353" s="1178"/>
      <c r="AG353" s="1178"/>
      <c r="AH353" s="1178"/>
      <c r="AI353" s="1178"/>
      <c r="AJ353" s="1178"/>
      <c r="AK353" s="1178"/>
      <c r="AL353" s="1178"/>
      <c r="AM353" s="1178"/>
      <c r="AN353" s="1178"/>
      <c r="AO353" s="1178"/>
      <c r="AP353" s="1178"/>
      <c r="AQ353" s="1178"/>
      <c r="AR353" s="1178"/>
      <c r="AS353" s="1178"/>
      <c r="AT353" s="1178"/>
      <c r="AU353" s="1178"/>
      <c r="AV353" s="1178"/>
      <c r="AW353" s="1178"/>
      <c r="AX353" s="1178"/>
      <c r="AY353" s="1178"/>
      <c r="AZ353" s="1178"/>
      <c r="BA353" s="1178"/>
      <c r="BB353" s="1178"/>
      <c r="BC353" s="1178"/>
      <c r="BD353" s="1178"/>
      <c r="BE353" s="1178"/>
      <c r="BF353" s="1178"/>
      <c r="BG353" s="1178"/>
      <c r="BH353" s="1178"/>
      <c r="BI353" s="1178"/>
      <c r="BJ353" s="1178"/>
      <c r="BK353" s="1178"/>
      <c r="BL353" s="1178"/>
      <c r="BM353" s="1178"/>
      <c r="BN353" s="1178"/>
      <c r="BO353" s="1178"/>
      <c r="BP353" s="1178"/>
      <c r="BQ353" s="1178"/>
      <c r="BR353" s="1178"/>
      <c r="BS353" s="1178"/>
      <c r="BT353" s="1178"/>
      <c r="BU353" s="1178"/>
      <c r="BV353" s="1178"/>
      <c r="BW353" s="1178"/>
      <c r="BX353" s="1178"/>
      <c r="BY353" s="1178"/>
      <c r="BZ353" s="1178"/>
      <c r="CA353" s="1178"/>
    </row>
    <row r="354" spans="1:79" ht="18" customHeight="1">
      <c r="A354" s="1253">
        <v>36</v>
      </c>
      <c r="B354" s="1293" t="s">
        <v>977</v>
      </c>
      <c r="C354" s="1294"/>
      <c r="D354" s="1294"/>
      <c r="E354" s="1294"/>
      <c r="F354" s="1376"/>
      <c r="G354" s="1297"/>
      <c r="H354" s="1297"/>
      <c r="I354" s="1178"/>
      <c r="J354" s="1178"/>
      <c r="K354" s="1178"/>
      <c r="L354" s="1178"/>
      <c r="M354" s="1178"/>
      <c r="N354" s="1271"/>
      <c r="O354" s="1178"/>
      <c r="P354" s="1178"/>
      <c r="Q354" s="1178"/>
      <c r="R354" s="1178"/>
      <c r="S354" s="1178"/>
      <c r="T354" s="1178"/>
      <c r="U354" s="1178"/>
      <c r="V354" s="1178"/>
      <c r="W354" s="1178"/>
      <c r="X354" s="1178"/>
      <c r="Y354" s="1178"/>
      <c r="Z354" s="1178"/>
      <c r="AA354" s="1178"/>
      <c r="AB354" s="1178"/>
      <c r="AC354" s="1178"/>
      <c r="AD354" s="1178"/>
      <c r="AE354" s="1178"/>
      <c r="AF354" s="1178"/>
      <c r="AG354" s="1178"/>
      <c r="AH354" s="1178"/>
      <c r="AI354" s="1178"/>
      <c r="AJ354" s="1178"/>
      <c r="AK354" s="1178"/>
      <c r="AL354" s="1178"/>
      <c r="AM354" s="1178"/>
      <c r="AN354" s="1178"/>
      <c r="AO354" s="1178"/>
      <c r="AP354" s="1178"/>
      <c r="AQ354" s="1178"/>
      <c r="AR354" s="1178"/>
      <c r="AS354" s="1178"/>
      <c r="AT354" s="1178"/>
      <c r="AU354" s="1178"/>
      <c r="AV354" s="1178"/>
      <c r="AW354" s="1178"/>
      <c r="AX354" s="1178"/>
      <c r="AY354" s="1178"/>
      <c r="AZ354" s="1178"/>
      <c r="BA354" s="1178"/>
      <c r="BB354" s="1178"/>
      <c r="BC354" s="1178"/>
      <c r="BD354" s="1178"/>
      <c r="BE354" s="1178"/>
      <c r="BF354" s="1178"/>
      <c r="BG354" s="1178"/>
      <c r="BH354" s="1178"/>
      <c r="BI354" s="1178"/>
      <c r="BJ354" s="1178"/>
      <c r="BK354" s="1178"/>
      <c r="BL354" s="1178"/>
      <c r="BM354" s="1178"/>
      <c r="BN354" s="1178"/>
      <c r="BO354" s="1178"/>
      <c r="BP354" s="1178"/>
      <c r="BQ354" s="1178"/>
      <c r="BR354" s="1178"/>
      <c r="BS354" s="1178"/>
      <c r="BT354" s="1178"/>
      <c r="BU354" s="1178"/>
      <c r="BV354" s="1178"/>
      <c r="BW354" s="1178"/>
      <c r="BX354" s="1178"/>
      <c r="BY354" s="1178"/>
      <c r="BZ354" s="1178"/>
      <c r="CA354" s="1178"/>
    </row>
    <row r="355" spans="1:79" ht="50.25" customHeight="1">
      <c r="B355" s="1298" t="s">
        <v>978</v>
      </c>
      <c r="C355" s="1299"/>
      <c r="D355" s="1299"/>
      <c r="E355" s="1300"/>
      <c r="F355" s="1376"/>
      <c r="G355" s="1297"/>
      <c r="H355" s="1297"/>
      <c r="I355" s="1178"/>
      <c r="J355" s="1178"/>
      <c r="K355" s="1178"/>
      <c r="L355" s="1178"/>
      <c r="M355" s="1178"/>
      <c r="N355" s="1271"/>
      <c r="O355" s="1178"/>
      <c r="P355" s="1178"/>
      <c r="Q355" s="1178"/>
      <c r="R355" s="1178"/>
      <c r="S355" s="1178"/>
      <c r="T355" s="1178"/>
      <c r="U355" s="1178"/>
      <c r="V355" s="1178"/>
      <c r="W355" s="1178"/>
      <c r="X355" s="1178"/>
      <c r="Y355" s="1178"/>
      <c r="Z355" s="1178"/>
      <c r="AA355" s="1178"/>
      <c r="AB355" s="1178"/>
      <c r="AC355" s="1178"/>
      <c r="AD355" s="1178"/>
      <c r="AE355" s="1178"/>
      <c r="AF355" s="1178"/>
      <c r="AG355" s="1178"/>
      <c r="AH355" s="1178"/>
      <c r="AI355" s="1178"/>
      <c r="AJ355" s="1178"/>
      <c r="AK355" s="1178"/>
      <c r="AL355" s="1178"/>
      <c r="AM355" s="1178"/>
      <c r="AN355" s="1178"/>
      <c r="AO355" s="1178"/>
      <c r="AP355" s="1178"/>
      <c r="AQ355" s="1178"/>
      <c r="AR355" s="1178"/>
      <c r="AS355" s="1178"/>
      <c r="AT355" s="1178"/>
      <c r="AU355" s="1178"/>
      <c r="AV355" s="1178"/>
      <c r="AW355" s="1178"/>
      <c r="AX355" s="1178"/>
      <c r="AY355" s="1178"/>
      <c r="AZ355" s="1178"/>
      <c r="BA355" s="1178"/>
      <c r="BB355" s="1178"/>
      <c r="BC355" s="1178"/>
      <c r="BD355" s="1178"/>
      <c r="BE355" s="1178"/>
      <c r="BF355" s="1178"/>
      <c r="BG355" s="1178"/>
      <c r="BH355" s="1178"/>
      <c r="BI355" s="1178"/>
      <c r="BJ355" s="1178"/>
      <c r="BK355" s="1178"/>
      <c r="BL355" s="1178"/>
      <c r="BM355" s="1178"/>
      <c r="BN355" s="1178"/>
      <c r="BO355" s="1178"/>
      <c r="BP355" s="1178"/>
      <c r="BQ355" s="1178"/>
      <c r="BR355" s="1178"/>
      <c r="BS355" s="1178"/>
      <c r="BT355" s="1178"/>
      <c r="BU355" s="1178"/>
      <c r="BV355" s="1178"/>
      <c r="BW355" s="1178"/>
      <c r="BX355" s="1178"/>
      <c r="BY355" s="1178"/>
      <c r="BZ355" s="1178"/>
      <c r="CA355" s="1178"/>
    </row>
    <row r="356" spans="1:79" ht="16.5" customHeight="1" thickBot="1">
      <c r="B356" s="1293" t="s">
        <v>810</v>
      </c>
      <c r="C356" s="1301"/>
      <c r="F356" s="1376"/>
      <c r="G356" s="1297"/>
      <c r="H356" s="1297"/>
      <c r="I356" s="1178"/>
      <c r="J356" s="1178"/>
      <c r="K356" s="1178"/>
      <c r="L356" s="1178"/>
      <c r="M356" s="1178"/>
      <c r="N356" s="1271"/>
      <c r="O356" s="1178"/>
      <c r="P356" s="1178"/>
      <c r="Q356" s="1178"/>
      <c r="R356" s="1178"/>
      <c r="S356" s="1178"/>
      <c r="T356" s="1178"/>
      <c r="U356" s="1178"/>
      <c r="V356" s="1178"/>
      <c r="W356" s="1178"/>
      <c r="X356" s="1178"/>
      <c r="Y356" s="1178"/>
      <c r="Z356" s="1178"/>
      <c r="AA356" s="1178"/>
      <c r="AB356" s="1178"/>
      <c r="AC356" s="1178"/>
      <c r="AD356" s="1178"/>
      <c r="AE356" s="1178"/>
      <c r="AF356" s="1178"/>
      <c r="AG356" s="1178"/>
      <c r="AH356" s="1178"/>
      <c r="AI356" s="1178"/>
      <c r="AJ356" s="1178"/>
      <c r="AK356" s="1178"/>
      <c r="AL356" s="1178"/>
      <c r="AM356" s="1178"/>
      <c r="AN356" s="1178"/>
      <c r="AO356" s="1178"/>
      <c r="AP356" s="1178"/>
      <c r="AQ356" s="1178"/>
      <c r="AR356" s="1178"/>
      <c r="AS356" s="1178"/>
      <c r="AT356" s="1178"/>
      <c r="AU356" s="1178"/>
      <c r="AV356" s="1178"/>
      <c r="AW356" s="1178"/>
      <c r="AX356" s="1178"/>
      <c r="AY356" s="1178"/>
      <c r="AZ356" s="1178"/>
      <c r="BA356" s="1178"/>
      <c r="BB356" s="1178"/>
      <c r="BC356" s="1178"/>
      <c r="BD356" s="1178"/>
      <c r="BE356" s="1178"/>
      <c r="BF356" s="1178"/>
      <c r="BG356" s="1178"/>
      <c r="BH356" s="1178"/>
      <c r="BI356" s="1178"/>
      <c r="BJ356" s="1178"/>
      <c r="BK356" s="1178"/>
      <c r="BL356" s="1178"/>
      <c r="BM356" s="1178"/>
      <c r="BN356" s="1178"/>
      <c r="BO356" s="1178"/>
      <c r="BP356" s="1178"/>
      <c r="BQ356" s="1178"/>
      <c r="BR356" s="1178"/>
      <c r="BS356" s="1178"/>
      <c r="BT356" s="1178"/>
      <c r="BU356" s="1178"/>
      <c r="BV356" s="1178"/>
      <c r="BW356" s="1178"/>
      <c r="BX356" s="1178"/>
      <c r="BY356" s="1178"/>
      <c r="BZ356" s="1178"/>
      <c r="CA356" s="1178"/>
    </row>
    <row r="357" spans="1:79" ht="33.75" customHeight="1" thickBot="1">
      <c r="B357" s="1352" t="s">
        <v>811</v>
      </c>
      <c r="C357" s="1353" t="s">
        <v>812</v>
      </c>
      <c r="D357" s="1353" t="s">
        <v>813</v>
      </c>
      <c r="E357" s="1354" t="s">
        <v>814</v>
      </c>
      <c r="F357" s="1348" t="s">
        <v>815</v>
      </c>
      <c r="G357" s="1306">
        <v>0</v>
      </c>
      <c r="H357" s="1297"/>
      <c r="I357" s="1178"/>
      <c r="J357" s="1178"/>
      <c r="K357" s="1178"/>
      <c r="L357" s="1178"/>
      <c r="M357" s="1178"/>
      <c r="N357" s="1271"/>
      <c r="O357" s="1178"/>
      <c r="P357" s="1178"/>
      <c r="Q357" s="1178"/>
      <c r="R357" s="1178"/>
      <c r="S357" s="1178"/>
      <c r="T357" s="1178"/>
      <c r="U357" s="1178"/>
      <c r="V357" s="1178"/>
      <c r="W357" s="1178"/>
      <c r="X357" s="1178"/>
      <c r="Y357" s="1178"/>
      <c r="Z357" s="1178"/>
      <c r="AA357" s="1178"/>
      <c r="AB357" s="1178"/>
      <c r="AC357" s="1178"/>
      <c r="AD357" s="1178"/>
      <c r="AE357" s="1178"/>
      <c r="AF357" s="1178"/>
      <c r="AG357" s="1178"/>
      <c r="AH357" s="1178"/>
      <c r="AI357" s="1178"/>
      <c r="AJ357" s="1178"/>
      <c r="AK357" s="1178"/>
      <c r="AL357" s="1178"/>
      <c r="AM357" s="1178"/>
      <c r="AN357" s="1178"/>
      <c r="AO357" s="1178"/>
      <c r="AP357" s="1178"/>
      <c r="AQ357" s="1178"/>
      <c r="AR357" s="1178"/>
      <c r="AS357" s="1178"/>
      <c r="AT357" s="1178"/>
      <c r="AU357" s="1178"/>
      <c r="AV357" s="1178"/>
      <c r="AW357" s="1178"/>
      <c r="AX357" s="1178"/>
      <c r="AY357" s="1178"/>
      <c r="AZ357" s="1178"/>
      <c r="BA357" s="1178"/>
      <c r="BB357" s="1178"/>
      <c r="BC357" s="1178"/>
      <c r="BD357" s="1178"/>
      <c r="BE357" s="1178"/>
      <c r="BF357" s="1178"/>
      <c r="BG357" s="1178"/>
      <c r="BH357" s="1178"/>
      <c r="BI357" s="1178"/>
      <c r="BJ357" s="1178"/>
      <c r="BK357" s="1178"/>
      <c r="BL357" s="1178"/>
      <c r="BM357" s="1178"/>
      <c r="BN357" s="1178"/>
      <c r="BO357" s="1178"/>
      <c r="BP357" s="1178"/>
      <c r="BQ357" s="1178"/>
      <c r="BR357" s="1178"/>
      <c r="BS357" s="1178"/>
      <c r="BT357" s="1178"/>
      <c r="BU357" s="1178"/>
      <c r="BV357" s="1178"/>
      <c r="BW357" s="1178"/>
      <c r="BX357" s="1178"/>
      <c r="BY357" s="1178"/>
      <c r="BZ357" s="1178"/>
      <c r="CA357" s="1178"/>
    </row>
    <row r="358" spans="1:79" ht="29.25" customHeight="1" thickBot="1">
      <c r="B358" s="1381" t="s">
        <v>979</v>
      </c>
      <c r="C358" s="1382" t="s">
        <v>847</v>
      </c>
      <c r="D358" s="1383"/>
      <c r="E358" s="1384" t="s">
        <v>792</v>
      </c>
      <c r="F358" s="1349"/>
      <c r="G358" s="1342"/>
      <c r="H358" s="1342"/>
      <c r="I358" s="1343"/>
      <c r="J358" s="1178"/>
      <c r="K358" s="1178"/>
      <c r="L358" s="1178"/>
      <c r="M358" s="1178"/>
      <c r="N358" s="1271"/>
      <c r="O358" s="1178"/>
      <c r="P358" s="1178"/>
      <c r="Q358" s="1178"/>
      <c r="R358" s="1178"/>
      <c r="S358" s="1178"/>
      <c r="T358" s="1178"/>
      <c r="U358" s="1178"/>
      <c r="V358" s="1178"/>
      <c r="W358" s="1178"/>
      <c r="X358" s="1178"/>
      <c r="Y358" s="1178"/>
      <c r="Z358" s="1178"/>
      <c r="AA358" s="1178"/>
      <c r="AB358" s="1178"/>
      <c r="AC358" s="1178"/>
      <c r="AD358" s="1178"/>
      <c r="AE358" s="1178"/>
      <c r="AF358" s="1178"/>
      <c r="AG358" s="1178"/>
      <c r="AH358" s="1178"/>
      <c r="AI358" s="1178"/>
      <c r="AJ358" s="1178"/>
      <c r="AK358" s="1178"/>
      <c r="AL358" s="1178"/>
      <c r="AM358" s="1178"/>
      <c r="AN358" s="1178"/>
      <c r="AO358" s="1178"/>
      <c r="AP358" s="1178"/>
      <c r="AQ358" s="1178"/>
      <c r="AR358" s="1178"/>
      <c r="AS358" s="1178"/>
      <c r="AT358" s="1178"/>
      <c r="AU358" s="1178"/>
      <c r="AV358" s="1178"/>
      <c r="AW358" s="1178"/>
      <c r="AX358" s="1178"/>
      <c r="AY358" s="1178"/>
      <c r="AZ358" s="1178"/>
      <c r="BA358" s="1178"/>
      <c r="BB358" s="1178"/>
      <c r="BC358" s="1178"/>
      <c r="BD358" s="1178"/>
      <c r="BE358" s="1178"/>
      <c r="BF358" s="1178"/>
      <c r="BG358" s="1178"/>
      <c r="BH358" s="1178"/>
      <c r="BI358" s="1178"/>
      <c r="BJ358" s="1178"/>
      <c r="BK358" s="1178"/>
      <c r="BL358" s="1178"/>
      <c r="BM358" s="1178"/>
      <c r="BN358" s="1178"/>
      <c r="BO358" s="1178"/>
      <c r="BP358" s="1178"/>
      <c r="BQ358" s="1178"/>
      <c r="BR358" s="1178"/>
      <c r="BS358" s="1178"/>
      <c r="BT358" s="1178"/>
      <c r="BU358" s="1178"/>
      <c r="BV358" s="1178"/>
      <c r="BW358" s="1178"/>
      <c r="BX358" s="1178"/>
      <c r="BY358" s="1178"/>
      <c r="BZ358" s="1178"/>
      <c r="CA358" s="1178"/>
    </row>
    <row r="359" spans="1:79" ht="29.25" customHeight="1" thickBot="1">
      <c r="B359" s="1385" t="s">
        <v>980</v>
      </c>
      <c r="C359" s="1386">
        <v>0</v>
      </c>
      <c r="D359" s="1367">
        <v>3</v>
      </c>
      <c r="E359" s="1387">
        <v>0</v>
      </c>
      <c r="F359" s="1349"/>
      <c r="G359" s="1344"/>
      <c r="H359" s="1344"/>
      <c r="I359" s="1345"/>
      <c r="J359" s="1178"/>
      <c r="K359" s="1178"/>
      <c r="L359" s="1178"/>
      <c r="M359" s="1178"/>
      <c r="N359" s="1271"/>
      <c r="O359" s="1178"/>
      <c r="P359" s="1178"/>
      <c r="Q359" s="1178"/>
      <c r="R359" s="1178"/>
      <c r="S359" s="1178"/>
      <c r="T359" s="1178"/>
      <c r="U359" s="1178"/>
      <c r="V359" s="1178"/>
      <c r="W359" s="1178"/>
      <c r="X359" s="1178"/>
      <c r="Y359" s="1178"/>
      <c r="Z359" s="1178"/>
      <c r="AA359" s="1178"/>
      <c r="AB359" s="1178"/>
      <c r="AC359" s="1178"/>
      <c r="AD359" s="1178"/>
      <c r="AE359" s="1178"/>
      <c r="AF359" s="1178"/>
      <c r="AG359" s="1178"/>
      <c r="AH359" s="1178"/>
      <c r="AI359" s="1178"/>
      <c r="AJ359" s="1178"/>
      <c r="AK359" s="1178"/>
      <c r="AL359" s="1178"/>
      <c r="AM359" s="1178"/>
      <c r="AN359" s="1178"/>
      <c r="AO359" s="1178"/>
      <c r="AP359" s="1178"/>
      <c r="AQ359" s="1178"/>
      <c r="AR359" s="1178"/>
      <c r="AS359" s="1178"/>
      <c r="AT359" s="1178"/>
      <c r="AU359" s="1178"/>
      <c r="AV359" s="1178"/>
      <c r="AW359" s="1178"/>
      <c r="AX359" s="1178"/>
      <c r="AY359" s="1178"/>
      <c r="AZ359" s="1178"/>
      <c r="BA359" s="1178"/>
      <c r="BB359" s="1178"/>
      <c r="BC359" s="1178"/>
      <c r="BD359" s="1178"/>
      <c r="BE359" s="1178"/>
      <c r="BF359" s="1178"/>
      <c r="BG359" s="1178"/>
      <c r="BH359" s="1178"/>
      <c r="BI359" s="1178"/>
      <c r="BJ359" s="1178"/>
      <c r="BK359" s="1178"/>
      <c r="BL359" s="1178"/>
      <c r="BM359" s="1178"/>
      <c r="BN359" s="1178"/>
      <c r="BO359" s="1178"/>
      <c r="BP359" s="1178"/>
      <c r="BQ359" s="1178"/>
      <c r="BR359" s="1178"/>
      <c r="BS359" s="1178"/>
      <c r="BT359" s="1178"/>
      <c r="BU359" s="1178"/>
      <c r="BV359" s="1178"/>
      <c r="BW359" s="1178"/>
      <c r="BX359" s="1178"/>
      <c r="BY359" s="1178"/>
      <c r="BZ359" s="1178"/>
      <c r="CA359" s="1178"/>
    </row>
    <row r="360" spans="1:79" ht="29.25" customHeight="1" thickBot="1">
      <c r="B360" s="1365" t="s">
        <v>981</v>
      </c>
      <c r="C360" s="1388">
        <v>1</v>
      </c>
      <c r="D360" s="1371">
        <v>3</v>
      </c>
      <c r="E360" s="1389">
        <v>3</v>
      </c>
      <c r="F360" s="1349"/>
      <c r="G360" s="1344"/>
      <c r="H360" s="1344"/>
      <c r="I360" s="1345"/>
      <c r="J360" s="1178"/>
      <c r="K360" s="1178"/>
      <c r="L360" s="1178"/>
      <c r="M360" s="1178"/>
      <c r="N360" s="1271"/>
      <c r="O360" s="1178"/>
      <c r="P360" s="1178"/>
      <c r="Q360" s="1178"/>
      <c r="R360" s="1178"/>
      <c r="S360" s="1178"/>
      <c r="T360" s="1178"/>
      <c r="U360" s="1178"/>
      <c r="V360" s="1178"/>
      <c r="W360" s="1178"/>
      <c r="X360" s="1178"/>
      <c r="Y360" s="1178"/>
      <c r="Z360" s="1178"/>
      <c r="AA360" s="1178"/>
      <c r="AB360" s="1178"/>
      <c r="AC360" s="1178"/>
      <c r="AD360" s="1178"/>
      <c r="AE360" s="1178"/>
      <c r="AF360" s="1178"/>
      <c r="AG360" s="1178"/>
      <c r="AH360" s="1178"/>
      <c r="AI360" s="1178"/>
      <c r="AJ360" s="1178"/>
      <c r="AK360" s="1178"/>
      <c r="AL360" s="1178"/>
      <c r="AM360" s="1178"/>
      <c r="AN360" s="1178"/>
      <c r="AO360" s="1178"/>
      <c r="AP360" s="1178"/>
      <c r="AQ360" s="1178"/>
      <c r="AR360" s="1178"/>
      <c r="AS360" s="1178"/>
      <c r="AT360" s="1178"/>
      <c r="AU360" s="1178"/>
      <c r="AV360" s="1178"/>
      <c r="AW360" s="1178"/>
      <c r="AX360" s="1178"/>
      <c r="AY360" s="1178"/>
      <c r="AZ360" s="1178"/>
      <c r="BA360" s="1178"/>
      <c r="BB360" s="1178"/>
      <c r="BC360" s="1178"/>
      <c r="BD360" s="1178"/>
      <c r="BE360" s="1178"/>
      <c r="BF360" s="1178"/>
      <c r="BG360" s="1178"/>
      <c r="BH360" s="1178"/>
      <c r="BI360" s="1178"/>
      <c r="BJ360" s="1178"/>
      <c r="BK360" s="1178"/>
      <c r="BL360" s="1178"/>
      <c r="BM360" s="1178"/>
      <c r="BN360" s="1178"/>
      <c r="BO360" s="1178"/>
      <c r="BP360" s="1178"/>
      <c r="BQ360" s="1178"/>
      <c r="BR360" s="1178"/>
      <c r="BS360" s="1178"/>
      <c r="BT360" s="1178"/>
      <c r="BU360" s="1178"/>
      <c r="BV360" s="1178"/>
      <c r="BW360" s="1178"/>
      <c r="BX360" s="1178"/>
      <c r="BY360" s="1178"/>
      <c r="BZ360" s="1178"/>
      <c r="CA360" s="1178"/>
    </row>
    <row r="361" spans="1:79" ht="29.25" customHeight="1" thickBot="1">
      <c r="B361" s="1369" t="s">
        <v>982</v>
      </c>
      <c r="C361" s="1386">
        <v>2</v>
      </c>
      <c r="D361" s="1373">
        <v>3</v>
      </c>
      <c r="E361" s="1387">
        <v>6</v>
      </c>
      <c r="F361" s="1350"/>
      <c r="G361" s="1346"/>
      <c r="H361" s="1346"/>
      <c r="I361" s="1347"/>
      <c r="J361" s="1178"/>
      <c r="K361" s="1178"/>
      <c r="L361" s="1178"/>
      <c r="M361" s="1178"/>
      <c r="N361" s="1271"/>
      <c r="O361" s="1178"/>
      <c r="P361" s="1178"/>
      <c r="Q361" s="1178"/>
      <c r="R361" s="1178"/>
      <c r="S361" s="1178"/>
      <c r="T361" s="1178"/>
      <c r="U361" s="1178"/>
      <c r="V361" s="1178"/>
      <c r="W361" s="1178"/>
      <c r="X361" s="1178"/>
      <c r="Y361" s="1178"/>
      <c r="Z361" s="1178"/>
      <c r="AA361" s="1178"/>
      <c r="AB361" s="1178"/>
      <c r="AC361" s="1178"/>
      <c r="AD361" s="1178"/>
      <c r="AE361" s="1178"/>
      <c r="AF361" s="1178"/>
      <c r="AG361" s="1178"/>
      <c r="AH361" s="1178"/>
      <c r="AI361" s="1178"/>
      <c r="AJ361" s="1178"/>
      <c r="AK361" s="1178"/>
      <c r="AL361" s="1178"/>
      <c r="AM361" s="1178"/>
      <c r="AN361" s="1178"/>
      <c r="AO361" s="1178"/>
      <c r="AP361" s="1178"/>
      <c r="AQ361" s="1178"/>
      <c r="AR361" s="1178"/>
      <c r="AS361" s="1178"/>
      <c r="AT361" s="1178"/>
      <c r="AU361" s="1178"/>
      <c r="AV361" s="1178"/>
      <c r="AW361" s="1178"/>
      <c r="AX361" s="1178"/>
      <c r="AY361" s="1178"/>
      <c r="AZ361" s="1178"/>
      <c r="BA361" s="1178"/>
      <c r="BB361" s="1178"/>
      <c r="BC361" s="1178"/>
      <c r="BD361" s="1178"/>
      <c r="BE361" s="1178"/>
      <c r="BF361" s="1178"/>
      <c r="BG361" s="1178"/>
      <c r="BH361" s="1178"/>
      <c r="BI361" s="1178"/>
      <c r="BJ361" s="1178"/>
      <c r="BK361" s="1178"/>
      <c r="BL361" s="1178"/>
      <c r="BM361" s="1178"/>
      <c r="BN361" s="1178"/>
      <c r="BO361" s="1178"/>
      <c r="BP361" s="1178"/>
      <c r="BQ361" s="1178"/>
      <c r="BR361" s="1178"/>
      <c r="BS361" s="1178"/>
      <c r="BT361" s="1178"/>
      <c r="BU361" s="1178"/>
      <c r="BV361" s="1178"/>
      <c r="BW361" s="1178"/>
      <c r="BX361" s="1178"/>
      <c r="BY361" s="1178"/>
      <c r="BZ361" s="1178"/>
      <c r="CA361" s="1178"/>
    </row>
    <row r="362" spans="1:79" ht="11.25" customHeight="1">
      <c r="B362" s="1293"/>
      <c r="C362" s="1134"/>
      <c r="D362" s="1134"/>
      <c r="E362" s="1134"/>
      <c r="F362" s="1376"/>
      <c r="I362" s="1178"/>
      <c r="J362" s="1178"/>
      <c r="K362" s="1178"/>
      <c r="L362" s="1178"/>
      <c r="M362" s="1178"/>
      <c r="N362" s="1271"/>
      <c r="O362" s="1178"/>
      <c r="P362" s="1178"/>
      <c r="Q362" s="1178"/>
      <c r="R362" s="1178"/>
      <c r="S362" s="1178"/>
      <c r="T362" s="1178"/>
      <c r="U362" s="1178"/>
      <c r="V362" s="1178"/>
      <c r="W362" s="1178"/>
      <c r="X362" s="1178"/>
      <c r="Y362" s="1178"/>
      <c r="Z362" s="1178"/>
      <c r="AA362" s="1178"/>
      <c r="AB362" s="1178"/>
      <c r="AC362" s="1178"/>
      <c r="AD362" s="1178"/>
      <c r="AE362" s="1178"/>
      <c r="AF362" s="1178"/>
      <c r="AG362" s="1178"/>
      <c r="AH362" s="1178"/>
      <c r="AI362" s="1178"/>
      <c r="AJ362" s="1178"/>
      <c r="AK362" s="1178"/>
      <c r="AL362" s="1178"/>
      <c r="AM362" s="1178"/>
      <c r="AN362" s="1178"/>
      <c r="AO362" s="1178"/>
      <c r="AP362" s="1178"/>
      <c r="AQ362" s="1178"/>
      <c r="AR362" s="1178"/>
      <c r="AS362" s="1178"/>
      <c r="AT362" s="1178"/>
      <c r="AU362" s="1178"/>
      <c r="AV362" s="1178"/>
      <c r="AW362" s="1178"/>
      <c r="AX362" s="1178"/>
      <c r="AY362" s="1178"/>
      <c r="AZ362" s="1178"/>
      <c r="BA362" s="1178"/>
      <c r="BB362" s="1178"/>
      <c r="BC362" s="1178"/>
      <c r="BD362" s="1178"/>
      <c r="BE362" s="1178"/>
      <c r="BF362" s="1178"/>
      <c r="BG362" s="1178"/>
      <c r="BH362" s="1178"/>
      <c r="BI362" s="1178"/>
      <c r="BJ362" s="1178"/>
      <c r="BK362" s="1178"/>
      <c r="BL362" s="1178"/>
      <c r="BM362" s="1178"/>
      <c r="BN362" s="1178"/>
      <c r="BO362" s="1178"/>
      <c r="BP362" s="1178"/>
      <c r="BQ362" s="1178"/>
      <c r="BR362" s="1178"/>
      <c r="BS362" s="1178"/>
      <c r="BT362" s="1178"/>
      <c r="BU362" s="1178"/>
      <c r="BV362" s="1178"/>
      <c r="BW362" s="1178"/>
      <c r="BX362" s="1178"/>
      <c r="BY362" s="1178"/>
      <c r="BZ362" s="1178"/>
      <c r="CA362" s="1178"/>
    </row>
    <row r="363" spans="1:79" ht="18" customHeight="1">
      <c r="A363" s="1253">
        <v>37</v>
      </c>
      <c r="B363" s="1293" t="s">
        <v>983</v>
      </c>
      <c r="C363" s="1294"/>
      <c r="D363" s="1294"/>
      <c r="E363" s="1294"/>
      <c r="F363" s="1376"/>
      <c r="G363" s="1297"/>
      <c r="H363" s="1297"/>
      <c r="I363" s="1178"/>
      <c r="J363" s="1178"/>
      <c r="K363" s="1178"/>
      <c r="L363" s="1178"/>
      <c r="M363" s="1178"/>
      <c r="N363" s="1271"/>
      <c r="O363" s="1178"/>
      <c r="P363" s="1178"/>
      <c r="Q363" s="1178"/>
      <c r="R363" s="1178"/>
      <c r="S363" s="1178"/>
      <c r="T363" s="1178"/>
      <c r="U363" s="1178"/>
      <c r="V363" s="1178"/>
      <c r="W363" s="1178"/>
      <c r="X363" s="1178"/>
      <c r="Y363" s="1178"/>
      <c r="Z363" s="1178"/>
      <c r="AA363" s="1178"/>
      <c r="AB363" s="1178"/>
      <c r="AC363" s="1178"/>
      <c r="AD363" s="1178"/>
      <c r="AE363" s="1178"/>
      <c r="AF363" s="1178"/>
      <c r="AG363" s="1178"/>
      <c r="AH363" s="1178"/>
      <c r="AI363" s="1178"/>
      <c r="AJ363" s="1178"/>
      <c r="AK363" s="1178"/>
      <c r="AL363" s="1178"/>
      <c r="AM363" s="1178"/>
      <c r="AN363" s="1178"/>
      <c r="AO363" s="1178"/>
      <c r="AP363" s="1178"/>
      <c r="AQ363" s="1178"/>
      <c r="AR363" s="1178"/>
      <c r="AS363" s="1178"/>
      <c r="AT363" s="1178"/>
      <c r="AU363" s="1178"/>
      <c r="AV363" s="1178"/>
      <c r="AW363" s="1178"/>
      <c r="AX363" s="1178"/>
      <c r="AY363" s="1178"/>
      <c r="AZ363" s="1178"/>
      <c r="BA363" s="1178"/>
      <c r="BB363" s="1178"/>
      <c r="BC363" s="1178"/>
      <c r="BD363" s="1178"/>
      <c r="BE363" s="1178"/>
      <c r="BF363" s="1178"/>
      <c r="BG363" s="1178"/>
      <c r="BH363" s="1178"/>
      <c r="BI363" s="1178"/>
      <c r="BJ363" s="1178"/>
      <c r="BK363" s="1178"/>
      <c r="BL363" s="1178"/>
      <c r="BM363" s="1178"/>
      <c r="BN363" s="1178"/>
      <c r="BO363" s="1178"/>
      <c r="BP363" s="1178"/>
      <c r="BQ363" s="1178"/>
      <c r="BR363" s="1178"/>
      <c r="BS363" s="1178"/>
      <c r="BT363" s="1178"/>
      <c r="BU363" s="1178"/>
      <c r="BV363" s="1178"/>
      <c r="BW363" s="1178"/>
      <c r="BX363" s="1178"/>
      <c r="BY363" s="1178"/>
      <c r="BZ363" s="1178"/>
      <c r="CA363" s="1178"/>
    </row>
    <row r="364" spans="1:79" ht="35.25" customHeight="1">
      <c r="B364" s="1298" t="s">
        <v>984</v>
      </c>
      <c r="C364" s="1299"/>
      <c r="D364" s="1299"/>
      <c r="E364" s="1300"/>
      <c r="F364" s="1376"/>
      <c r="G364" s="1297"/>
      <c r="H364" s="1297"/>
      <c r="I364" s="1178"/>
      <c r="J364" s="1178"/>
      <c r="K364" s="1178"/>
      <c r="L364" s="1178"/>
      <c r="M364" s="1178"/>
      <c r="N364" s="1271"/>
      <c r="O364" s="1178"/>
      <c r="P364" s="1178"/>
      <c r="Q364" s="1178"/>
      <c r="R364" s="1178"/>
      <c r="S364" s="1178"/>
      <c r="T364" s="1178"/>
      <c r="U364" s="1178"/>
      <c r="V364" s="1178"/>
      <c r="W364" s="1178"/>
      <c r="X364" s="1178"/>
      <c r="Y364" s="1178"/>
      <c r="Z364" s="1178"/>
      <c r="AA364" s="1178"/>
      <c r="AB364" s="1178"/>
      <c r="AC364" s="1178"/>
      <c r="AD364" s="1178"/>
      <c r="AE364" s="1178"/>
      <c r="AF364" s="1178"/>
      <c r="AG364" s="1178"/>
      <c r="AH364" s="1178"/>
      <c r="AI364" s="1178"/>
      <c r="AJ364" s="1178"/>
      <c r="AK364" s="1178"/>
      <c r="AL364" s="1178"/>
      <c r="AM364" s="1178"/>
      <c r="AN364" s="1178"/>
      <c r="AO364" s="1178"/>
      <c r="AP364" s="1178"/>
      <c r="AQ364" s="1178"/>
      <c r="AR364" s="1178"/>
      <c r="AS364" s="1178"/>
      <c r="AT364" s="1178"/>
      <c r="AU364" s="1178"/>
      <c r="AV364" s="1178"/>
      <c r="AW364" s="1178"/>
      <c r="AX364" s="1178"/>
      <c r="AY364" s="1178"/>
      <c r="AZ364" s="1178"/>
      <c r="BA364" s="1178"/>
      <c r="BB364" s="1178"/>
      <c r="BC364" s="1178"/>
      <c r="BD364" s="1178"/>
      <c r="BE364" s="1178"/>
      <c r="BF364" s="1178"/>
      <c r="BG364" s="1178"/>
      <c r="BH364" s="1178"/>
      <c r="BI364" s="1178"/>
      <c r="BJ364" s="1178"/>
      <c r="BK364" s="1178"/>
      <c r="BL364" s="1178"/>
      <c r="BM364" s="1178"/>
      <c r="BN364" s="1178"/>
      <c r="BO364" s="1178"/>
      <c r="BP364" s="1178"/>
      <c r="BQ364" s="1178"/>
      <c r="BR364" s="1178"/>
      <c r="BS364" s="1178"/>
      <c r="BT364" s="1178"/>
      <c r="BU364" s="1178"/>
      <c r="BV364" s="1178"/>
      <c r="BW364" s="1178"/>
      <c r="BX364" s="1178"/>
      <c r="BY364" s="1178"/>
      <c r="BZ364" s="1178"/>
      <c r="CA364" s="1178"/>
    </row>
    <row r="365" spans="1:79" ht="16.5" customHeight="1" thickBot="1">
      <c r="B365" s="1293" t="s">
        <v>810</v>
      </c>
      <c r="C365" s="1301"/>
      <c r="F365" s="1376"/>
      <c r="G365" s="1297"/>
      <c r="H365" s="1297"/>
      <c r="I365" s="1178"/>
      <c r="J365" s="1178"/>
      <c r="K365" s="1178"/>
      <c r="L365" s="1178"/>
      <c r="M365" s="1178"/>
      <c r="N365" s="1271"/>
      <c r="O365" s="1178"/>
      <c r="P365" s="1178"/>
      <c r="Q365" s="1178"/>
      <c r="R365" s="1178"/>
      <c r="S365" s="1178"/>
      <c r="T365" s="1178"/>
      <c r="U365" s="1178"/>
      <c r="V365" s="1178"/>
      <c r="W365" s="1178"/>
      <c r="X365" s="1178"/>
      <c r="Y365" s="1178"/>
      <c r="Z365" s="1178"/>
      <c r="AA365" s="1178"/>
      <c r="AB365" s="1178"/>
      <c r="AC365" s="1178"/>
      <c r="AD365" s="1178"/>
      <c r="AE365" s="1178"/>
      <c r="AF365" s="1178"/>
      <c r="AG365" s="1178"/>
      <c r="AH365" s="1178"/>
      <c r="AI365" s="1178"/>
      <c r="AJ365" s="1178"/>
      <c r="AK365" s="1178"/>
      <c r="AL365" s="1178"/>
      <c r="AM365" s="1178"/>
      <c r="AN365" s="1178"/>
      <c r="AO365" s="1178"/>
      <c r="AP365" s="1178"/>
      <c r="AQ365" s="1178"/>
      <c r="AR365" s="1178"/>
      <c r="AS365" s="1178"/>
      <c r="AT365" s="1178"/>
      <c r="AU365" s="1178"/>
      <c r="AV365" s="1178"/>
      <c r="AW365" s="1178"/>
      <c r="AX365" s="1178"/>
      <c r="AY365" s="1178"/>
      <c r="AZ365" s="1178"/>
      <c r="BA365" s="1178"/>
      <c r="BB365" s="1178"/>
      <c r="BC365" s="1178"/>
      <c r="BD365" s="1178"/>
      <c r="BE365" s="1178"/>
      <c r="BF365" s="1178"/>
      <c r="BG365" s="1178"/>
      <c r="BH365" s="1178"/>
      <c r="BI365" s="1178"/>
      <c r="BJ365" s="1178"/>
      <c r="BK365" s="1178"/>
      <c r="BL365" s="1178"/>
      <c r="BM365" s="1178"/>
      <c r="BN365" s="1178"/>
      <c r="BO365" s="1178"/>
      <c r="BP365" s="1178"/>
      <c r="BQ365" s="1178"/>
      <c r="BR365" s="1178"/>
      <c r="BS365" s="1178"/>
      <c r="BT365" s="1178"/>
      <c r="BU365" s="1178"/>
      <c r="BV365" s="1178"/>
      <c r="BW365" s="1178"/>
      <c r="BX365" s="1178"/>
      <c r="BY365" s="1178"/>
      <c r="BZ365" s="1178"/>
      <c r="CA365" s="1178"/>
    </row>
    <row r="366" spans="1:79" ht="33.75" customHeight="1" thickBot="1">
      <c r="B366" s="1390" t="s">
        <v>811</v>
      </c>
      <c r="C366" s="1391" t="s">
        <v>812</v>
      </c>
      <c r="D366" s="1391" t="s">
        <v>813</v>
      </c>
      <c r="E366" s="1392" t="s">
        <v>814</v>
      </c>
      <c r="F366" s="1348" t="s">
        <v>815</v>
      </c>
      <c r="G366" s="1341">
        <v>3</v>
      </c>
      <c r="H366" s="1297"/>
      <c r="I366" s="1178"/>
      <c r="J366" s="1178"/>
      <c r="K366" s="1178"/>
      <c r="L366" s="1178"/>
      <c r="M366" s="1178"/>
      <c r="N366" s="1271"/>
      <c r="O366" s="1178"/>
      <c r="P366" s="1178"/>
      <c r="Q366" s="1178"/>
      <c r="R366" s="1178"/>
      <c r="S366" s="1178"/>
      <c r="T366" s="1178"/>
      <c r="U366" s="1178"/>
      <c r="V366" s="1178"/>
      <c r="W366" s="1178"/>
      <c r="X366" s="1178"/>
      <c r="Y366" s="1178"/>
      <c r="Z366" s="1178"/>
      <c r="AA366" s="1178"/>
      <c r="AB366" s="1178"/>
      <c r="AC366" s="1178"/>
      <c r="AD366" s="1178"/>
      <c r="AE366" s="1178"/>
      <c r="AF366" s="1178"/>
      <c r="AG366" s="1178"/>
      <c r="AH366" s="1178"/>
      <c r="AI366" s="1178"/>
      <c r="AJ366" s="1178"/>
      <c r="AK366" s="1178"/>
      <c r="AL366" s="1178"/>
      <c r="AM366" s="1178"/>
      <c r="AN366" s="1178"/>
      <c r="AO366" s="1178"/>
      <c r="AP366" s="1178"/>
      <c r="AQ366" s="1178"/>
      <c r="AR366" s="1178"/>
      <c r="AS366" s="1178"/>
      <c r="AT366" s="1178"/>
      <c r="AU366" s="1178"/>
      <c r="AV366" s="1178"/>
      <c r="AW366" s="1178"/>
      <c r="AX366" s="1178"/>
      <c r="AY366" s="1178"/>
      <c r="AZ366" s="1178"/>
      <c r="BA366" s="1178"/>
      <c r="BB366" s="1178"/>
      <c r="BC366" s="1178"/>
      <c r="BD366" s="1178"/>
      <c r="BE366" s="1178"/>
      <c r="BF366" s="1178"/>
      <c r="BG366" s="1178"/>
      <c r="BH366" s="1178"/>
      <c r="BI366" s="1178"/>
      <c r="BJ366" s="1178"/>
      <c r="BK366" s="1178"/>
      <c r="BL366" s="1178"/>
      <c r="BM366" s="1178"/>
      <c r="BN366" s="1178"/>
      <c r="BO366" s="1178"/>
      <c r="BP366" s="1178"/>
      <c r="BQ366" s="1178"/>
      <c r="BR366" s="1178"/>
      <c r="BS366" s="1178"/>
      <c r="BT366" s="1178"/>
      <c r="BU366" s="1178"/>
      <c r="BV366" s="1178"/>
      <c r="BW366" s="1178"/>
      <c r="BX366" s="1178"/>
      <c r="BY366" s="1178"/>
      <c r="BZ366" s="1178"/>
      <c r="CA366" s="1178"/>
    </row>
    <row r="367" spans="1:79" ht="25.5" customHeight="1">
      <c r="B367" s="1393" t="s">
        <v>985</v>
      </c>
      <c r="C367" s="1394" t="s">
        <v>847</v>
      </c>
      <c r="D367" s="1394"/>
      <c r="E367" s="1395" t="s">
        <v>792</v>
      </c>
      <c r="F367" s="1349"/>
      <c r="G367" s="1342"/>
      <c r="H367" s="1342"/>
      <c r="I367" s="1343"/>
      <c r="J367" s="1178"/>
      <c r="K367" s="1178"/>
      <c r="L367" s="1178"/>
      <c r="M367" s="1178"/>
      <c r="N367" s="1271"/>
      <c r="O367" s="1178"/>
      <c r="P367" s="1178"/>
      <c r="Q367" s="1178"/>
      <c r="R367" s="1178"/>
      <c r="S367" s="1178"/>
      <c r="T367" s="1178"/>
      <c r="U367" s="1178"/>
      <c r="V367" s="1178"/>
      <c r="W367" s="1178"/>
      <c r="X367" s="1178"/>
      <c r="Y367" s="1178"/>
      <c r="Z367" s="1178"/>
      <c r="AA367" s="1178"/>
      <c r="AB367" s="1178"/>
      <c r="AC367" s="1178"/>
      <c r="AD367" s="1178"/>
      <c r="AE367" s="1178"/>
      <c r="AF367" s="1178"/>
      <c r="AG367" s="1178"/>
      <c r="AH367" s="1178"/>
      <c r="AI367" s="1178"/>
      <c r="AJ367" s="1178"/>
      <c r="AK367" s="1178"/>
      <c r="AL367" s="1178"/>
      <c r="AM367" s="1178"/>
      <c r="AN367" s="1178"/>
      <c r="AO367" s="1178"/>
      <c r="AP367" s="1178"/>
      <c r="AQ367" s="1178"/>
      <c r="AR367" s="1178"/>
      <c r="AS367" s="1178"/>
      <c r="AT367" s="1178"/>
      <c r="AU367" s="1178"/>
      <c r="AV367" s="1178"/>
      <c r="AW367" s="1178"/>
      <c r="AX367" s="1178"/>
      <c r="AY367" s="1178"/>
      <c r="AZ367" s="1178"/>
      <c r="BA367" s="1178"/>
      <c r="BB367" s="1178"/>
      <c r="BC367" s="1178"/>
      <c r="BD367" s="1178"/>
      <c r="BE367" s="1178"/>
      <c r="BF367" s="1178"/>
      <c r="BG367" s="1178"/>
      <c r="BH367" s="1178"/>
      <c r="BI367" s="1178"/>
      <c r="BJ367" s="1178"/>
      <c r="BK367" s="1178"/>
      <c r="BL367" s="1178"/>
      <c r="BM367" s="1178"/>
      <c r="BN367" s="1178"/>
      <c r="BO367" s="1178"/>
      <c r="BP367" s="1178"/>
      <c r="BQ367" s="1178"/>
      <c r="BR367" s="1178"/>
      <c r="BS367" s="1178"/>
      <c r="BT367" s="1178"/>
      <c r="BU367" s="1178"/>
      <c r="BV367" s="1178"/>
      <c r="BW367" s="1178"/>
      <c r="BX367" s="1178"/>
      <c r="BY367" s="1178"/>
      <c r="BZ367" s="1178"/>
      <c r="CA367" s="1178"/>
    </row>
    <row r="368" spans="1:79" ht="25.5" customHeight="1">
      <c r="B368" s="1323" t="s">
        <v>986</v>
      </c>
      <c r="C368" s="1396">
        <v>1</v>
      </c>
      <c r="D368" s="1325">
        <v>3</v>
      </c>
      <c r="E368" s="1326">
        <v>3</v>
      </c>
      <c r="F368" s="1349"/>
      <c r="G368" s="1344"/>
      <c r="H368" s="1344"/>
      <c r="I368" s="1345"/>
      <c r="J368" s="1178"/>
      <c r="K368" s="1178"/>
      <c r="L368" s="1178"/>
      <c r="M368" s="1178"/>
      <c r="N368" s="1271"/>
      <c r="O368" s="1178"/>
      <c r="P368" s="1178"/>
      <c r="Q368" s="1178"/>
      <c r="R368" s="1178"/>
      <c r="S368" s="1178"/>
      <c r="T368" s="1178"/>
      <c r="U368" s="1178"/>
      <c r="V368" s="1178"/>
      <c r="W368" s="1178"/>
      <c r="X368" s="1178"/>
      <c r="Y368" s="1178"/>
      <c r="Z368" s="1178"/>
      <c r="AA368" s="1178"/>
      <c r="AB368" s="1178"/>
      <c r="AC368" s="1178"/>
      <c r="AD368" s="1178"/>
      <c r="AE368" s="1178"/>
      <c r="AF368" s="1178"/>
      <c r="AG368" s="1178"/>
      <c r="AH368" s="1178"/>
      <c r="AI368" s="1178"/>
      <c r="AJ368" s="1178"/>
      <c r="AK368" s="1178"/>
      <c r="AL368" s="1178"/>
      <c r="AM368" s="1178"/>
      <c r="AN368" s="1178"/>
      <c r="AO368" s="1178"/>
      <c r="AP368" s="1178"/>
      <c r="AQ368" s="1178"/>
      <c r="AR368" s="1178"/>
      <c r="AS368" s="1178"/>
      <c r="AT368" s="1178"/>
      <c r="AU368" s="1178"/>
      <c r="AV368" s="1178"/>
      <c r="AW368" s="1178"/>
      <c r="AX368" s="1178"/>
      <c r="AY368" s="1178"/>
      <c r="AZ368" s="1178"/>
      <c r="BA368" s="1178"/>
      <c r="BB368" s="1178"/>
      <c r="BC368" s="1178"/>
      <c r="BD368" s="1178"/>
      <c r="BE368" s="1178"/>
      <c r="BF368" s="1178"/>
      <c r="BG368" s="1178"/>
      <c r="BH368" s="1178"/>
      <c r="BI368" s="1178"/>
      <c r="BJ368" s="1178"/>
      <c r="BK368" s="1178"/>
      <c r="BL368" s="1178"/>
      <c r="BM368" s="1178"/>
      <c r="BN368" s="1178"/>
      <c r="BO368" s="1178"/>
      <c r="BP368" s="1178"/>
      <c r="BQ368" s="1178"/>
      <c r="BR368" s="1178"/>
      <c r="BS368" s="1178"/>
      <c r="BT368" s="1178"/>
      <c r="BU368" s="1178"/>
      <c r="BV368" s="1178"/>
      <c r="BW368" s="1178"/>
      <c r="BX368" s="1178"/>
      <c r="BY368" s="1178"/>
      <c r="BZ368" s="1178"/>
      <c r="CA368" s="1178"/>
    </row>
    <row r="369" spans="1:79" ht="25.5" customHeight="1" thickBot="1">
      <c r="B369" s="1329" t="s">
        <v>987</v>
      </c>
      <c r="C369" s="1358">
        <v>2</v>
      </c>
      <c r="D369" s="1331">
        <v>3</v>
      </c>
      <c r="E369" s="1332">
        <v>6</v>
      </c>
      <c r="F369" s="1350"/>
      <c r="G369" s="1346"/>
      <c r="H369" s="1346"/>
      <c r="I369" s="1347"/>
      <c r="J369" s="1178"/>
      <c r="K369" s="1178"/>
      <c r="L369" s="1178"/>
      <c r="M369" s="1178"/>
      <c r="N369" s="1271"/>
      <c r="O369" s="1178"/>
      <c r="P369" s="1178"/>
      <c r="Q369" s="1178"/>
      <c r="R369" s="1178"/>
      <c r="S369" s="1178"/>
      <c r="T369" s="1178"/>
      <c r="U369" s="1178"/>
      <c r="V369" s="1178"/>
      <c r="W369" s="1178"/>
      <c r="X369" s="1178"/>
      <c r="Y369" s="1178"/>
      <c r="Z369" s="1178"/>
      <c r="AA369" s="1178"/>
      <c r="AB369" s="1178"/>
      <c r="AC369" s="1178"/>
      <c r="AD369" s="1178"/>
      <c r="AE369" s="1178"/>
      <c r="AF369" s="1178"/>
      <c r="AG369" s="1178"/>
      <c r="AH369" s="1178"/>
      <c r="AI369" s="1178"/>
      <c r="AJ369" s="1178"/>
      <c r="AK369" s="1178"/>
      <c r="AL369" s="1178"/>
      <c r="AM369" s="1178"/>
      <c r="AN369" s="1178"/>
      <c r="AO369" s="1178"/>
      <c r="AP369" s="1178"/>
      <c r="AQ369" s="1178"/>
      <c r="AR369" s="1178"/>
      <c r="AS369" s="1178"/>
      <c r="AT369" s="1178"/>
      <c r="AU369" s="1178"/>
      <c r="AV369" s="1178"/>
      <c r="AW369" s="1178"/>
      <c r="AX369" s="1178"/>
      <c r="AY369" s="1178"/>
      <c r="AZ369" s="1178"/>
      <c r="BA369" s="1178"/>
      <c r="BB369" s="1178"/>
      <c r="BC369" s="1178"/>
      <c r="BD369" s="1178"/>
      <c r="BE369" s="1178"/>
      <c r="BF369" s="1178"/>
      <c r="BG369" s="1178"/>
      <c r="BH369" s="1178"/>
      <c r="BI369" s="1178"/>
      <c r="BJ369" s="1178"/>
      <c r="BK369" s="1178"/>
      <c r="BL369" s="1178"/>
      <c r="BM369" s="1178"/>
      <c r="BN369" s="1178"/>
      <c r="BO369" s="1178"/>
      <c r="BP369" s="1178"/>
      <c r="BQ369" s="1178"/>
      <c r="BR369" s="1178"/>
      <c r="BS369" s="1178"/>
      <c r="BT369" s="1178"/>
      <c r="BU369" s="1178"/>
      <c r="BV369" s="1178"/>
      <c r="BW369" s="1178"/>
      <c r="BX369" s="1178"/>
      <c r="BY369" s="1178"/>
      <c r="BZ369" s="1178"/>
      <c r="CA369" s="1178"/>
    </row>
    <row r="370" spans="1:79">
      <c r="B370" s="1339"/>
      <c r="C370" s="1397"/>
      <c r="D370" s="1397"/>
      <c r="E370" s="1397"/>
      <c r="F370" s="1376"/>
      <c r="I370" s="1178"/>
      <c r="J370" s="1178"/>
      <c r="K370" s="1178"/>
      <c r="L370" s="1178"/>
      <c r="M370" s="1178"/>
      <c r="N370" s="1271"/>
      <c r="O370" s="1178"/>
      <c r="P370" s="1178"/>
      <c r="Q370" s="1178"/>
      <c r="R370" s="1178"/>
      <c r="S370" s="1178"/>
      <c r="T370" s="1178"/>
      <c r="U370" s="1178"/>
      <c r="V370" s="1178"/>
      <c r="W370" s="1178"/>
      <c r="X370" s="1178"/>
      <c r="Y370" s="1178"/>
      <c r="Z370" s="1178"/>
      <c r="AA370" s="1178"/>
      <c r="AB370" s="1178"/>
      <c r="AC370" s="1178"/>
      <c r="AD370" s="1178"/>
      <c r="AE370" s="1178"/>
      <c r="AF370" s="1178"/>
      <c r="AG370" s="1178"/>
      <c r="AH370" s="1178"/>
      <c r="AI370" s="1178"/>
      <c r="AJ370" s="1178"/>
      <c r="AK370" s="1178"/>
      <c r="AL370" s="1178"/>
      <c r="AM370" s="1178"/>
      <c r="AN370" s="1178"/>
      <c r="AO370" s="1178"/>
      <c r="AP370" s="1178"/>
      <c r="AQ370" s="1178"/>
      <c r="AR370" s="1178"/>
      <c r="AS370" s="1178"/>
      <c r="AT370" s="1178"/>
      <c r="AU370" s="1178"/>
      <c r="AV370" s="1178"/>
      <c r="AW370" s="1178"/>
      <c r="AX370" s="1178"/>
      <c r="AY370" s="1178"/>
      <c r="AZ370" s="1178"/>
      <c r="BA370" s="1178"/>
      <c r="BB370" s="1178"/>
      <c r="BC370" s="1178"/>
      <c r="BD370" s="1178"/>
      <c r="BE370" s="1178"/>
      <c r="BF370" s="1178"/>
      <c r="BG370" s="1178"/>
      <c r="BH370" s="1178"/>
      <c r="BI370" s="1178"/>
      <c r="BJ370" s="1178"/>
      <c r="BK370" s="1178"/>
      <c r="BL370" s="1178"/>
      <c r="BM370" s="1178"/>
      <c r="BN370" s="1178"/>
      <c r="BO370" s="1178"/>
      <c r="BP370" s="1178"/>
      <c r="BQ370" s="1178"/>
      <c r="BR370" s="1178"/>
      <c r="BS370" s="1178"/>
      <c r="BT370" s="1178"/>
      <c r="BU370" s="1178"/>
      <c r="BV370" s="1178"/>
      <c r="BW370" s="1178"/>
      <c r="BX370" s="1178"/>
      <c r="BY370" s="1178"/>
      <c r="BZ370" s="1178"/>
      <c r="CA370" s="1178"/>
    </row>
    <row r="371" spans="1:79" ht="18" customHeight="1">
      <c r="A371" s="1253">
        <v>38</v>
      </c>
      <c r="B371" s="1293" t="s">
        <v>988</v>
      </c>
      <c r="C371" s="1294"/>
      <c r="D371" s="1294"/>
      <c r="E371" s="1294"/>
      <c r="F371" s="1376"/>
      <c r="G371" s="1297"/>
      <c r="H371" s="1297"/>
      <c r="I371" s="1178"/>
      <c r="J371" s="1178"/>
      <c r="K371" s="1178"/>
      <c r="L371" s="1178"/>
      <c r="M371" s="1178"/>
      <c r="N371" s="1271"/>
      <c r="O371" s="1178"/>
      <c r="P371" s="1178"/>
      <c r="Q371" s="1178"/>
      <c r="R371" s="1178"/>
      <c r="S371" s="1178"/>
      <c r="T371" s="1178"/>
      <c r="U371" s="1178"/>
      <c r="V371" s="1178"/>
      <c r="W371" s="1178"/>
      <c r="X371" s="1178"/>
      <c r="Y371" s="1178"/>
      <c r="Z371" s="1178"/>
      <c r="AA371" s="1178"/>
      <c r="AB371" s="1178"/>
      <c r="AC371" s="1178"/>
      <c r="AD371" s="1178"/>
      <c r="AE371" s="1178"/>
      <c r="AF371" s="1178"/>
      <c r="AG371" s="1178"/>
      <c r="AH371" s="1178"/>
      <c r="AI371" s="1178"/>
      <c r="AJ371" s="1178"/>
      <c r="AK371" s="1178"/>
      <c r="AL371" s="1178"/>
      <c r="AM371" s="1178"/>
      <c r="AN371" s="1178"/>
      <c r="AO371" s="1178"/>
      <c r="AP371" s="1178"/>
      <c r="AQ371" s="1178"/>
      <c r="AR371" s="1178"/>
      <c r="AS371" s="1178"/>
      <c r="AT371" s="1178"/>
      <c r="AU371" s="1178"/>
      <c r="AV371" s="1178"/>
      <c r="AW371" s="1178"/>
      <c r="AX371" s="1178"/>
      <c r="AY371" s="1178"/>
      <c r="AZ371" s="1178"/>
      <c r="BA371" s="1178"/>
      <c r="BB371" s="1178"/>
      <c r="BC371" s="1178"/>
      <c r="BD371" s="1178"/>
      <c r="BE371" s="1178"/>
      <c r="BF371" s="1178"/>
      <c r="BG371" s="1178"/>
      <c r="BH371" s="1178"/>
      <c r="BI371" s="1178"/>
      <c r="BJ371" s="1178"/>
      <c r="BK371" s="1178"/>
      <c r="BL371" s="1178"/>
      <c r="BM371" s="1178"/>
      <c r="BN371" s="1178"/>
      <c r="BO371" s="1178"/>
      <c r="BP371" s="1178"/>
      <c r="BQ371" s="1178"/>
      <c r="BR371" s="1178"/>
      <c r="BS371" s="1178"/>
      <c r="BT371" s="1178"/>
      <c r="BU371" s="1178"/>
      <c r="BV371" s="1178"/>
      <c r="BW371" s="1178"/>
      <c r="BX371" s="1178"/>
      <c r="BY371" s="1178"/>
      <c r="BZ371" s="1178"/>
      <c r="CA371" s="1178"/>
    </row>
    <row r="372" spans="1:79" ht="35.25" customHeight="1">
      <c r="B372" s="1298" t="s">
        <v>989</v>
      </c>
      <c r="C372" s="1299"/>
      <c r="D372" s="1299"/>
      <c r="E372" s="1300"/>
      <c r="F372" s="1376"/>
      <c r="G372" s="1297"/>
      <c r="H372" s="1297"/>
      <c r="I372" s="1178"/>
      <c r="J372" s="1178"/>
      <c r="K372" s="1178"/>
      <c r="L372" s="1178"/>
      <c r="M372" s="1178"/>
      <c r="N372" s="1271"/>
      <c r="O372" s="1178"/>
      <c r="P372" s="1178"/>
      <c r="Q372" s="1178"/>
      <c r="R372" s="1178"/>
      <c r="S372" s="1178"/>
      <c r="T372" s="1178"/>
      <c r="U372" s="1178"/>
      <c r="V372" s="1178"/>
      <c r="W372" s="1178"/>
      <c r="X372" s="1178"/>
      <c r="Y372" s="1178"/>
      <c r="Z372" s="1178"/>
      <c r="AA372" s="1178"/>
      <c r="AB372" s="1178"/>
      <c r="AC372" s="1178"/>
      <c r="AD372" s="1178"/>
      <c r="AE372" s="1178"/>
      <c r="AF372" s="1178"/>
      <c r="AG372" s="1178"/>
      <c r="AH372" s="1178"/>
      <c r="AI372" s="1178"/>
      <c r="AJ372" s="1178"/>
      <c r="AK372" s="1178"/>
      <c r="AL372" s="1178"/>
      <c r="AM372" s="1178"/>
      <c r="AN372" s="1178"/>
      <c r="AO372" s="1178"/>
      <c r="AP372" s="1178"/>
      <c r="AQ372" s="1178"/>
      <c r="AR372" s="1178"/>
      <c r="AS372" s="1178"/>
      <c r="AT372" s="1178"/>
      <c r="AU372" s="1178"/>
      <c r="AV372" s="1178"/>
      <c r="AW372" s="1178"/>
      <c r="AX372" s="1178"/>
      <c r="AY372" s="1178"/>
      <c r="AZ372" s="1178"/>
      <c r="BA372" s="1178"/>
      <c r="BB372" s="1178"/>
      <c r="BC372" s="1178"/>
      <c r="BD372" s="1178"/>
      <c r="BE372" s="1178"/>
      <c r="BF372" s="1178"/>
      <c r="BG372" s="1178"/>
      <c r="BH372" s="1178"/>
      <c r="BI372" s="1178"/>
      <c r="BJ372" s="1178"/>
      <c r="BK372" s="1178"/>
      <c r="BL372" s="1178"/>
      <c r="BM372" s="1178"/>
      <c r="BN372" s="1178"/>
      <c r="BO372" s="1178"/>
      <c r="BP372" s="1178"/>
      <c r="BQ372" s="1178"/>
      <c r="BR372" s="1178"/>
      <c r="BS372" s="1178"/>
      <c r="BT372" s="1178"/>
      <c r="BU372" s="1178"/>
      <c r="BV372" s="1178"/>
      <c r="BW372" s="1178"/>
      <c r="BX372" s="1178"/>
      <c r="BY372" s="1178"/>
      <c r="BZ372" s="1178"/>
      <c r="CA372" s="1178"/>
    </row>
    <row r="373" spans="1:79" ht="16.5" customHeight="1" thickBot="1">
      <c r="B373" s="1293" t="s">
        <v>810</v>
      </c>
      <c r="C373" s="1301"/>
      <c r="F373" s="1376"/>
      <c r="G373" s="1297"/>
      <c r="H373" s="1297"/>
      <c r="I373" s="1178"/>
      <c r="J373" s="1178"/>
      <c r="K373" s="1178"/>
      <c r="L373" s="1178"/>
      <c r="M373" s="1178"/>
      <c r="N373" s="1271"/>
      <c r="O373" s="1178"/>
      <c r="P373" s="1178"/>
      <c r="Q373" s="1178"/>
      <c r="R373" s="1178"/>
      <c r="S373" s="1178"/>
      <c r="T373" s="1178"/>
      <c r="U373" s="1178"/>
      <c r="V373" s="1178"/>
      <c r="W373" s="1178"/>
      <c r="X373" s="1178"/>
      <c r="Y373" s="1178"/>
      <c r="Z373" s="1178"/>
      <c r="AA373" s="1178"/>
      <c r="AB373" s="1178"/>
      <c r="AC373" s="1178"/>
      <c r="AD373" s="1178"/>
      <c r="AE373" s="1178"/>
      <c r="AF373" s="1178"/>
      <c r="AG373" s="1178"/>
      <c r="AH373" s="1178"/>
      <c r="AI373" s="1178"/>
      <c r="AJ373" s="1178"/>
      <c r="AK373" s="1178"/>
      <c r="AL373" s="1178"/>
      <c r="AM373" s="1178"/>
      <c r="AN373" s="1178"/>
      <c r="AO373" s="1178"/>
      <c r="AP373" s="1178"/>
      <c r="AQ373" s="1178"/>
      <c r="AR373" s="1178"/>
      <c r="AS373" s="1178"/>
      <c r="AT373" s="1178"/>
      <c r="AU373" s="1178"/>
      <c r="AV373" s="1178"/>
      <c r="AW373" s="1178"/>
      <c r="AX373" s="1178"/>
      <c r="AY373" s="1178"/>
      <c r="AZ373" s="1178"/>
      <c r="BA373" s="1178"/>
      <c r="BB373" s="1178"/>
      <c r="BC373" s="1178"/>
      <c r="BD373" s="1178"/>
      <c r="BE373" s="1178"/>
      <c r="BF373" s="1178"/>
      <c r="BG373" s="1178"/>
      <c r="BH373" s="1178"/>
      <c r="BI373" s="1178"/>
      <c r="BJ373" s="1178"/>
      <c r="BK373" s="1178"/>
      <c r="BL373" s="1178"/>
      <c r="BM373" s="1178"/>
      <c r="BN373" s="1178"/>
      <c r="BO373" s="1178"/>
      <c r="BP373" s="1178"/>
      <c r="BQ373" s="1178"/>
      <c r="BR373" s="1178"/>
      <c r="BS373" s="1178"/>
      <c r="BT373" s="1178"/>
      <c r="BU373" s="1178"/>
      <c r="BV373" s="1178"/>
      <c r="BW373" s="1178"/>
      <c r="BX373" s="1178"/>
      <c r="BY373" s="1178"/>
      <c r="BZ373" s="1178"/>
      <c r="CA373" s="1178"/>
    </row>
    <row r="374" spans="1:79" ht="33.75" customHeight="1" thickBot="1">
      <c r="B374" s="1390" t="s">
        <v>811</v>
      </c>
      <c r="C374" s="1391" t="s">
        <v>812</v>
      </c>
      <c r="D374" s="1391" t="s">
        <v>813</v>
      </c>
      <c r="E374" s="1392" t="s">
        <v>814</v>
      </c>
      <c r="F374" s="1348" t="s">
        <v>815</v>
      </c>
      <c r="G374" s="1341">
        <v>5</v>
      </c>
      <c r="H374" s="1297"/>
      <c r="I374" s="1178"/>
      <c r="J374" s="1178"/>
      <c r="K374" s="1178"/>
      <c r="L374" s="1178"/>
      <c r="M374" s="1178"/>
      <c r="N374" s="1271"/>
      <c r="O374" s="1178"/>
      <c r="P374" s="1178"/>
      <c r="Q374" s="1178"/>
      <c r="R374" s="1178"/>
      <c r="S374" s="1178"/>
      <c r="T374" s="1178"/>
      <c r="U374" s="1178"/>
      <c r="V374" s="1178"/>
      <c r="W374" s="1178"/>
      <c r="X374" s="1178"/>
      <c r="Y374" s="1178"/>
      <c r="Z374" s="1178"/>
      <c r="AA374" s="1178"/>
      <c r="AB374" s="1178"/>
      <c r="AC374" s="1178"/>
      <c r="AD374" s="1178"/>
      <c r="AE374" s="1178"/>
      <c r="AF374" s="1178"/>
      <c r="AG374" s="1178"/>
      <c r="AH374" s="1178"/>
      <c r="AI374" s="1178"/>
      <c r="AJ374" s="1178"/>
      <c r="AK374" s="1178"/>
      <c r="AL374" s="1178"/>
      <c r="AM374" s="1178"/>
      <c r="AN374" s="1178"/>
      <c r="AO374" s="1178"/>
      <c r="AP374" s="1178"/>
      <c r="AQ374" s="1178"/>
      <c r="AR374" s="1178"/>
      <c r="AS374" s="1178"/>
      <c r="AT374" s="1178"/>
      <c r="AU374" s="1178"/>
      <c r="AV374" s="1178"/>
      <c r="AW374" s="1178"/>
      <c r="AX374" s="1178"/>
      <c r="AY374" s="1178"/>
      <c r="AZ374" s="1178"/>
      <c r="BA374" s="1178"/>
      <c r="BB374" s="1178"/>
      <c r="BC374" s="1178"/>
      <c r="BD374" s="1178"/>
      <c r="BE374" s="1178"/>
      <c r="BF374" s="1178"/>
      <c r="BG374" s="1178"/>
      <c r="BH374" s="1178"/>
      <c r="BI374" s="1178"/>
      <c r="BJ374" s="1178"/>
      <c r="BK374" s="1178"/>
      <c r="BL374" s="1178"/>
      <c r="BM374" s="1178"/>
      <c r="BN374" s="1178"/>
      <c r="BO374" s="1178"/>
      <c r="BP374" s="1178"/>
      <c r="BQ374" s="1178"/>
      <c r="BR374" s="1178"/>
      <c r="BS374" s="1178"/>
      <c r="BT374" s="1178"/>
      <c r="BU374" s="1178"/>
      <c r="BV374" s="1178"/>
      <c r="BW374" s="1178"/>
      <c r="BX374" s="1178"/>
      <c r="BY374" s="1178"/>
      <c r="BZ374" s="1178"/>
      <c r="CA374" s="1178"/>
    </row>
    <row r="375" spans="1:79" ht="27" customHeight="1">
      <c r="B375" s="1377" t="s">
        <v>846</v>
      </c>
      <c r="C375" s="1394" t="s">
        <v>847</v>
      </c>
      <c r="D375" s="1394"/>
      <c r="E375" s="1395" t="s">
        <v>792</v>
      </c>
      <c r="F375" s="1349"/>
      <c r="G375" s="1342"/>
      <c r="H375" s="1342"/>
      <c r="I375" s="1343"/>
    </row>
    <row r="376" spans="1:79" ht="25.5" thickBot="1">
      <c r="B376" s="1329" t="s">
        <v>848</v>
      </c>
      <c r="C376" s="1358">
        <v>5</v>
      </c>
      <c r="D376" s="1331">
        <v>1</v>
      </c>
      <c r="E376" s="1332">
        <v>5</v>
      </c>
      <c r="F376" s="1350"/>
      <c r="G376" s="1346"/>
      <c r="H376" s="1346"/>
      <c r="I376" s="1347"/>
    </row>
    <row r="377" spans="1:79" ht="9" customHeight="1">
      <c r="B377" s="1339"/>
      <c r="C377" s="1359"/>
      <c r="D377" s="1359"/>
      <c r="E377" s="1359"/>
      <c r="F377" s="1359"/>
      <c r="G377" s="1297"/>
      <c r="H377" s="1297"/>
      <c r="I377" s="1178"/>
      <c r="J377" s="1178"/>
      <c r="K377" s="1178"/>
      <c r="L377" s="1178"/>
      <c r="M377" s="1178"/>
      <c r="N377" s="1271"/>
      <c r="O377" s="1178"/>
      <c r="P377" s="1178"/>
      <c r="Q377" s="1178"/>
      <c r="R377" s="1178"/>
      <c r="S377" s="1178"/>
      <c r="T377" s="1178"/>
      <c r="U377" s="1178"/>
      <c r="V377" s="1178"/>
      <c r="W377" s="1178"/>
      <c r="X377" s="1178"/>
      <c r="Y377" s="1178"/>
      <c r="Z377" s="1178"/>
      <c r="AA377" s="1178"/>
      <c r="AB377" s="1178"/>
      <c r="AC377" s="1178"/>
      <c r="AD377" s="1178"/>
      <c r="AE377" s="1178"/>
      <c r="AF377" s="1178"/>
      <c r="AG377" s="1178"/>
      <c r="AH377" s="1178"/>
      <c r="AI377" s="1178"/>
      <c r="AJ377" s="1178"/>
      <c r="AK377" s="1178"/>
      <c r="AL377" s="1178"/>
      <c r="AM377" s="1178"/>
      <c r="AN377" s="1178"/>
      <c r="AO377" s="1178"/>
      <c r="AP377" s="1178"/>
      <c r="AQ377" s="1178"/>
      <c r="AR377" s="1178"/>
      <c r="AS377" s="1178"/>
      <c r="AT377" s="1178"/>
      <c r="AU377" s="1178"/>
      <c r="AV377" s="1178"/>
      <c r="AW377" s="1178"/>
      <c r="AX377" s="1178"/>
      <c r="AY377" s="1178"/>
      <c r="AZ377" s="1178"/>
      <c r="BA377" s="1178"/>
      <c r="BB377" s="1178"/>
      <c r="BC377" s="1178"/>
      <c r="BD377" s="1178"/>
      <c r="BE377" s="1178"/>
      <c r="BF377" s="1178"/>
      <c r="BG377" s="1178"/>
      <c r="BH377" s="1178"/>
      <c r="BI377" s="1178"/>
      <c r="BJ377" s="1178"/>
      <c r="BK377" s="1178"/>
      <c r="BL377" s="1178"/>
      <c r="BM377" s="1178"/>
      <c r="BN377" s="1178"/>
      <c r="BO377" s="1178"/>
      <c r="BP377" s="1178"/>
      <c r="BQ377" s="1178"/>
      <c r="BR377" s="1178"/>
      <c r="BS377" s="1178"/>
      <c r="BT377" s="1178"/>
      <c r="BU377" s="1178"/>
      <c r="BV377" s="1178"/>
      <c r="BW377" s="1178"/>
      <c r="BX377" s="1178"/>
      <c r="BY377" s="1178"/>
      <c r="BZ377" s="1178"/>
      <c r="CA377" s="1178"/>
    </row>
    <row r="378" spans="1:79" ht="18" customHeight="1">
      <c r="A378" s="1253">
        <v>39</v>
      </c>
      <c r="B378" s="1293" t="s">
        <v>990</v>
      </c>
      <c r="C378" s="1294"/>
      <c r="D378" s="1294"/>
      <c r="E378" s="1294"/>
      <c r="F378" s="1376"/>
      <c r="G378" s="1297"/>
      <c r="H378" s="1297"/>
      <c r="I378" s="1178"/>
      <c r="J378" s="1178"/>
      <c r="K378" s="1178"/>
      <c r="L378" s="1178"/>
      <c r="M378" s="1178"/>
      <c r="N378" s="1271"/>
      <c r="O378" s="1178"/>
      <c r="P378" s="1178"/>
      <c r="Q378" s="1178"/>
      <c r="R378" s="1178"/>
      <c r="S378" s="1178"/>
      <c r="T378" s="1178"/>
      <c r="U378" s="1178"/>
      <c r="V378" s="1178"/>
      <c r="W378" s="1178"/>
      <c r="X378" s="1178"/>
      <c r="Y378" s="1178"/>
      <c r="Z378" s="1178"/>
      <c r="AA378" s="1178"/>
      <c r="AB378" s="1178"/>
      <c r="AC378" s="1178"/>
      <c r="AD378" s="1178"/>
      <c r="AE378" s="1178"/>
      <c r="AF378" s="1178"/>
      <c r="AG378" s="1178"/>
      <c r="AH378" s="1178"/>
      <c r="AI378" s="1178"/>
      <c r="AJ378" s="1178"/>
      <c r="AK378" s="1178"/>
      <c r="AL378" s="1178"/>
      <c r="AM378" s="1178"/>
      <c r="AN378" s="1178"/>
      <c r="AO378" s="1178"/>
      <c r="AP378" s="1178"/>
      <c r="AQ378" s="1178"/>
      <c r="AR378" s="1178"/>
      <c r="AS378" s="1178"/>
      <c r="AT378" s="1178"/>
      <c r="AU378" s="1178"/>
      <c r="AV378" s="1178"/>
      <c r="AW378" s="1178"/>
      <c r="AX378" s="1178"/>
      <c r="AY378" s="1178"/>
      <c r="AZ378" s="1178"/>
      <c r="BA378" s="1178"/>
      <c r="BB378" s="1178"/>
      <c r="BC378" s="1178"/>
      <c r="BD378" s="1178"/>
      <c r="BE378" s="1178"/>
      <c r="BF378" s="1178"/>
      <c r="BG378" s="1178"/>
      <c r="BH378" s="1178"/>
      <c r="BI378" s="1178"/>
      <c r="BJ378" s="1178"/>
      <c r="BK378" s="1178"/>
      <c r="BL378" s="1178"/>
      <c r="BM378" s="1178"/>
      <c r="BN378" s="1178"/>
      <c r="BO378" s="1178"/>
      <c r="BP378" s="1178"/>
      <c r="BQ378" s="1178"/>
      <c r="BR378" s="1178"/>
      <c r="BS378" s="1178"/>
      <c r="BT378" s="1178"/>
      <c r="BU378" s="1178"/>
      <c r="BV378" s="1178"/>
      <c r="BW378" s="1178"/>
      <c r="BX378" s="1178"/>
      <c r="BY378" s="1178"/>
      <c r="BZ378" s="1178"/>
      <c r="CA378" s="1178"/>
    </row>
    <row r="379" spans="1:79" ht="35.25" customHeight="1">
      <c r="B379" s="1298" t="s">
        <v>991</v>
      </c>
      <c r="C379" s="1299"/>
      <c r="D379" s="1299"/>
      <c r="E379" s="1300"/>
      <c r="F379" s="1376"/>
      <c r="G379" s="1297"/>
      <c r="H379" s="1297"/>
      <c r="I379" s="1178"/>
      <c r="J379" s="1178"/>
      <c r="K379" s="1178"/>
      <c r="L379" s="1178"/>
      <c r="M379" s="1178"/>
      <c r="N379" s="1271"/>
      <c r="O379" s="1178"/>
      <c r="P379" s="1178"/>
      <c r="Q379" s="1178"/>
      <c r="R379" s="1178"/>
      <c r="S379" s="1178"/>
      <c r="T379" s="1178"/>
      <c r="U379" s="1178"/>
      <c r="V379" s="1178"/>
      <c r="W379" s="1178"/>
      <c r="X379" s="1178"/>
      <c r="Y379" s="1178"/>
      <c r="Z379" s="1178"/>
      <c r="AA379" s="1178"/>
      <c r="AB379" s="1178"/>
      <c r="AC379" s="1178"/>
      <c r="AD379" s="1178"/>
      <c r="AE379" s="1178"/>
      <c r="AF379" s="1178"/>
      <c r="AG379" s="1178"/>
      <c r="AH379" s="1178"/>
      <c r="AI379" s="1178"/>
      <c r="AJ379" s="1178"/>
      <c r="AK379" s="1178"/>
      <c r="AL379" s="1178"/>
      <c r="AM379" s="1178"/>
      <c r="AN379" s="1178"/>
      <c r="AO379" s="1178"/>
      <c r="AP379" s="1178"/>
      <c r="AQ379" s="1178"/>
      <c r="AR379" s="1178"/>
      <c r="AS379" s="1178"/>
      <c r="AT379" s="1178"/>
      <c r="AU379" s="1178"/>
      <c r="AV379" s="1178"/>
      <c r="AW379" s="1178"/>
      <c r="AX379" s="1178"/>
      <c r="AY379" s="1178"/>
      <c r="AZ379" s="1178"/>
      <c r="BA379" s="1178"/>
      <c r="BB379" s="1178"/>
      <c r="BC379" s="1178"/>
      <c r="BD379" s="1178"/>
      <c r="BE379" s="1178"/>
      <c r="BF379" s="1178"/>
      <c r="BG379" s="1178"/>
      <c r="BH379" s="1178"/>
      <c r="BI379" s="1178"/>
      <c r="BJ379" s="1178"/>
      <c r="BK379" s="1178"/>
      <c r="BL379" s="1178"/>
      <c r="BM379" s="1178"/>
      <c r="BN379" s="1178"/>
      <c r="BO379" s="1178"/>
      <c r="BP379" s="1178"/>
      <c r="BQ379" s="1178"/>
      <c r="BR379" s="1178"/>
      <c r="BS379" s="1178"/>
      <c r="BT379" s="1178"/>
      <c r="BU379" s="1178"/>
      <c r="BV379" s="1178"/>
      <c r="BW379" s="1178"/>
      <c r="BX379" s="1178"/>
      <c r="BY379" s="1178"/>
      <c r="BZ379" s="1178"/>
      <c r="CA379" s="1178"/>
    </row>
    <row r="380" spans="1:79" ht="16.5" customHeight="1" thickBot="1">
      <c r="B380" s="1293" t="s">
        <v>810</v>
      </c>
      <c r="C380" s="1301"/>
      <c r="F380" s="1376"/>
      <c r="G380" s="1297"/>
      <c r="H380" s="1297"/>
      <c r="I380" s="1178"/>
      <c r="J380" s="1178"/>
      <c r="K380" s="1178"/>
      <c r="L380" s="1178"/>
      <c r="M380" s="1178"/>
      <c r="N380" s="1271"/>
      <c r="O380" s="1178"/>
      <c r="P380" s="1178"/>
      <c r="Q380" s="1178"/>
      <c r="R380" s="1178"/>
      <c r="S380" s="1178"/>
      <c r="T380" s="1178"/>
      <c r="U380" s="1178"/>
      <c r="V380" s="1178"/>
      <c r="W380" s="1178"/>
      <c r="X380" s="1178"/>
      <c r="Y380" s="1178"/>
      <c r="Z380" s="1178"/>
      <c r="AA380" s="1178"/>
      <c r="AB380" s="1178"/>
      <c r="AC380" s="1178"/>
      <c r="AD380" s="1178"/>
      <c r="AE380" s="1178"/>
      <c r="AF380" s="1178"/>
      <c r="AG380" s="1178"/>
      <c r="AH380" s="1178"/>
      <c r="AI380" s="1178"/>
      <c r="AJ380" s="1178"/>
      <c r="AK380" s="1178"/>
      <c r="AL380" s="1178"/>
      <c r="AM380" s="1178"/>
      <c r="AN380" s="1178"/>
      <c r="AO380" s="1178"/>
      <c r="AP380" s="1178"/>
      <c r="AQ380" s="1178"/>
      <c r="AR380" s="1178"/>
      <c r="AS380" s="1178"/>
      <c r="AT380" s="1178"/>
      <c r="AU380" s="1178"/>
      <c r="AV380" s="1178"/>
      <c r="AW380" s="1178"/>
      <c r="AX380" s="1178"/>
      <c r="AY380" s="1178"/>
      <c r="AZ380" s="1178"/>
      <c r="BA380" s="1178"/>
      <c r="BB380" s="1178"/>
      <c r="BC380" s="1178"/>
      <c r="BD380" s="1178"/>
      <c r="BE380" s="1178"/>
      <c r="BF380" s="1178"/>
      <c r="BG380" s="1178"/>
      <c r="BH380" s="1178"/>
      <c r="BI380" s="1178"/>
      <c r="BJ380" s="1178"/>
      <c r="BK380" s="1178"/>
      <c r="BL380" s="1178"/>
      <c r="BM380" s="1178"/>
      <c r="BN380" s="1178"/>
      <c r="BO380" s="1178"/>
      <c r="BP380" s="1178"/>
      <c r="BQ380" s="1178"/>
      <c r="BR380" s="1178"/>
      <c r="BS380" s="1178"/>
      <c r="BT380" s="1178"/>
      <c r="BU380" s="1178"/>
      <c r="BV380" s="1178"/>
      <c r="BW380" s="1178"/>
      <c r="BX380" s="1178"/>
      <c r="BY380" s="1178"/>
      <c r="BZ380" s="1178"/>
      <c r="CA380" s="1178"/>
    </row>
    <row r="381" spans="1:79" ht="33.75" customHeight="1" thickBot="1">
      <c r="B381" s="1398" t="s">
        <v>811</v>
      </c>
      <c r="C381" s="1399" t="s">
        <v>812</v>
      </c>
      <c r="D381" s="1399" t="s">
        <v>813</v>
      </c>
      <c r="E381" s="1400" t="s">
        <v>814</v>
      </c>
      <c r="F381" s="1348" t="s">
        <v>815</v>
      </c>
      <c r="G381" s="1341">
        <v>4</v>
      </c>
      <c r="H381" s="1297"/>
      <c r="I381" s="1178"/>
      <c r="J381" s="1178"/>
      <c r="K381" s="1178"/>
      <c r="L381" s="1178"/>
      <c r="M381" s="1178"/>
      <c r="N381" s="1271"/>
      <c r="O381" s="1178"/>
      <c r="P381" s="1178"/>
      <c r="Q381" s="1178"/>
      <c r="R381" s="1178"/>
      <c r="S381" s="1178"/>
      <c r="T381" s="1178"/>
      <c r="U381" s="1178"/>
      <c r="V381" s="1178"/>
      <c r="W381" s="1178"/>
      <c r="X381" s="1178"/>
      <c r="Y381" s="1178"/>
      <c r="Z381" s="1178"/>
      <c r="AA381" s="1178"/>
      <c r="AB381" s="1178"/>
      <c r="AC381" s="1178"/>
      <c r="AD381" s="1178"/>
      <c r="AE381" s="1178"/>
      <c r="AF381" s="1178"/>
      <c r="AG381" s="1178"/>
      <c r="AH381" s="1178"/>
      <c r="AI381" s="1178"/>
      <c r="AJ381" s="1178"/>
      <c r="AK381" s="1178"/>
      <c r="AL381" s="1178"/>
      <c r="AM381" s="1178"/>
      <c r="AN381" s="1178"/>
      <c r="AO381" s="1178"/>
      <c r="AP381" s="1178"/>
      <c r="AQ381" s="1178"/>
      <c r="AR381" s="1178"/>
      <c r="AS381" s="1178"/>
      <c r="AT381" s="1178"/>
      <c r="AU381" s="1178"/>
      <c r="AV381" s="1178"/>
      <c r="AW381" s="1178"/>
      <c r="AX381" s="1178"/>
      <c r="AY381" s="1178"/>
      <c r="AZ381" s="1178"/>
      <c r="BA381" s="1178"/>
      <c r="BB381" s="1178"/>
      <c r="BC381" s="1178"/>
      <c r="BD381" s="1178"/>
      <c r="BE381" s="1178"/>
      <c r="BF381" s="1178"/>
      <c r="BG381" s="1178"/>
      <c r="BH381" s="1178"/>
      <c r="BI381" s="1178"/>
      <c r="BJ381" s="1178"/>
      <c r="BK381" s="1178"/>
      <c r="BL381" s="1178"/>
      <c r="BM381" s="1178"/>
      <c r="BN381" s="1178"/>
      <c r="BO381" s="1178"/>
      <c r="BP381" s="1178"/>
      <c r="BQ381" s="1178"/>
      <c r="BR381" s="1178"/>
      <c r="BS381" s="1178"/>
      <c r="BT381" s="1178"/>
      <c r="BU381" s="1178"/>
      <c r="BV381" s="1178"/>
      <c r="BW381" s="1178"/>
      <c r="BX381" s="1178"/>
      <c r="BY381" s="1178"/>
      <c r="BZ381" s="1178"/>
      <c r="CA381" s="1178"/>
    </row>
    <row r="382" spans="1:79" ht="27.75" customHeight="1">
      <c r="B382" s="1323" t="s">
        <v>817</v>
      </c>
      <c r="C382" s="1396">
        <v>0</v>
      </c>
      <c r="D382" s="1325">
        <v>2</v>
      </c>
      <c r="E382" s="1326">
        <v>0</v>
      </c>
      <c r="F382" s="1349"/>
      <c r="G382" s="1401"/>
      <c r="H382" s="1342"/>
      <c r="I382" s="1343"/>
      <c r="J382" s="1178"/>
      <c r="K382" s="1178"/>
      <c r="L382" s="1178"/>
      <c r="M382" s="1178"/>
      <c r="N382" s="1271"/>
      <c r="O382" s="1178"/>
      <c r="P382" s="1178"/>
      <c r="Q382" s="1178"/>
      <c r="R382" s="1178"/>
      <c r="S382" s="1178"/>
      <c r="T382" s="1178"/>
      <c r="U382" s="1178"/>
      <c r="V382" s="1178"/>
      <c r="W382" s="1178"/>
      <c r="X382" s="1178"/>
      <c r="Y382" s="1178"/>
      <c r="Z382" s="1178"/>
      <c r="AA382" s="1178"/>
      <c r="AB382" s="1178"/>
      <c r="AC382" s="1178"/>
      <c r="AD382" s="1178"/>
      <c r="AE382" s="1178"/>
      <c r="AF382" s="1178"/>
      <c r="AG382" s="1178"/>
      <c r="AH382" s="1178"/>
      <c r="AI382" s="1178"/>
      <c r="AJ382" s="1178"/>
      <c r="AK382" s="1178"/>
      <c r="AL382" s="1178"/>
      <c r="AM382" s="1178"/>
      <c r="AN382" s="1178"/>
      <c r="AO382" s="1178"/>
      <c r="AP382" s="1178"/>
      <c r="AQ382" s="1178"/>
      <c r="AR382" s="1178"/>
      <c r="AS382" s="1178"/>
      <c r="AT382" s="1178"/>
      <c r="AU382" s="1178"/>
      <c r="AV382" s="1178"/>
      <c r="AW382" s="1178"/>
      <c r="AX382" s="1178"/>
      <c r="AY382" s="1178"/>
      <c r="AZ382" s="1178"/>
      <c r="BA382" s="1178"/>
      <c r="BB382" s="1178"/>
      <c r="BC382" s="1178"/>
      <c r="BD382" s="1178"/>
      <c r="BE382" s="1178"/>
      <c r="BF382" s="1178"/>
      <c r="BG382" s="1178"/>
      <c r="BH382" s="1178"/>
      <c r="BI382" s="1178"/>
      <c r="BJ382" s="1178"/>
      <c r="BK382" s="1178"/>
      <c r="BL382" s="1178"/>
      <c r="BM382" s="1178"/>
      <c r="BN382" s="1178"/>
      <c r="BO382" s="1178"/>
      <c r="BP382" s="1178"/>
      <c r="BQ382" s="1178"/>
      <c r="BR382" s="1178"/>
      <c r="BS382" s="1178"/>
      <c r="BT382" s="1178"/>
      <c r="BU382" s="1178"/>
      <c r="BV382" s="1178"/>
      <c r="BW382" s="1178"/>
      <c r="BX382" s="1178"/>
      <c r="BY382" s="1178"/>
      <c r="BZ382" s="1178"/>
      <c r="CA382" s="1178"/>
    </row>
    <row r="383" spans="1:79" ht="27" customHeight="1">
      <c r="B383" s="1323" t="s">
        <v>819</v>
      </c>
      <c r="C383" s="1396">
        <v>1</v>
      </c>
      <c r="D383" s="1325">
        <v>2</v>
      </c>
      <c r="E383" s="1326">
        <v>2</v>
      </c>
      <c r="F383" s="1349"/>
      <c r="G383" s="1402"/>
      <c r="H383" s="1344"/>
      <c r="I383" s="1345"/>
      <c r="J383" s="1178"/>
      <c r="K383" s="1178"/>
      <c r="L383" s="1178"/>
      <c r="M383" s="1178"/>
      <c r="N383" s="1271"/>
      <c r="O383" s="1178"/>
      <c r="P383" s="1178"/>
      <c r="Q383" s="1178"/>
      <c r="R383" s="1178"/>
      <c r="S383" s="1178"/>
      <c r="T383" s="1178"/>
      <c r="U383" s="1178"/>
      <c r="V383" s="1178"/>
      <c r="W383" s="1178"/>
      <c r="X383" s="1178"/>
      <c r="Y383" s="1178"/>
      <c r="Z383" s="1178"/>
      <c r="AA383" s="1178"/>
      <c r="AB383" s="1178"/>
      <c r="AC383" s="1178"/>
      <c r="AD383" s="1178"/>
      <c r="AE383" s="1178"/>
      <c r="AF383" s="1178"/>
      <c r="AG383" s="1178"/>
      <c r="AH383" s="1178"/>
      <c r="AI383" s="1178"/>
      <c r="AJ383" s="1178"/>
      <c r="AK383" s="1178"/>
      <c r="AL383" s="1178"/>
      <c r="AM383" s="1178"/>
      <c r="AN383" s="1178"/>
      <c r="AO383" s="1178"/>
      <c r="AP383" s="1178"/>
      <c r="AQ383" s="1178"/>
      <c r="AR383" s="1178"/>
      <c r="AS383" s="1178"/>
      <c r="AT383" s="1178"/>
      <c r="AU383" s="1178"/>
      <c r="AV383" s="1178"/>
      <c r="AW383" s="1178"/>
      <c r="AX383" s="1178"/>
      <c r="AY383" s="1178"/>
      <c r="AZ383" s="1178"/>
      <c r="BA383" s="1178"/>
      <c r="BB383" s="1178"/>
      <c r="BC383" s="1178"/>
      <c r="BD383" s="1178"/>
      <c r="BE383" s="1178"/>
      <c r="BF383" s="1178"/>
      <c r="BG383" s="1178"/>
      <c r="BH383" s="1178"/>
      <c r="BI383" s="1178"/>
      <c r="BJ383" s="1178"/>
      <c r="BK383" s="1178"/>
      <c r="BL383" s="1178"/>
      <c r="BM383" s="1178"/>
      <c r="BN383" s="1178"/>
      <c r="BO383" s="1178"/>
      <c r="BP383" s="1178"/>
      <c r="BQ383" s="1178"/>
      <c r="BR383" s="1178"/>
      <c r="BS383" s="1178"/>
      <c r="BT383" s="1178"/>
      <c r="BU383" s="1178"/>
      <c r="BV383" s="1178"/>
      <c r="BW383" s="1178"/>
      <c r="BX383" s="1178"/>
      <c r="BY383" s="1178"/>
      <c r="BZ383" s="1178"/>
      <c r="CA383" s="1178"/>
    </row>
    <row r="384" spans="1:79" ht="27" customHeight="1" thickBot="1">
      <c r="B384" s="1329" t="s">
        <v>821</v>
      </c>
      <c r="C384" s="1358">
        <v>2</v>
      </c>
      <c r="D384" s="1331">
        <v>2</v>
      </c>
      <c r="E384" s="1332">
        <v>4</v>
      </c>
      <c r="F384" s="1350"/>
      <c r="G384" s="1403"/>
      <c r="H384" s="1346"/>
      <c r="I384" s="1347"/>
      <c r="J384" s="1178"/>
      <c r="K384" s="1178"/>
      <c r="L384" s="1178"/>
      <c r="M384" s="1178"/>
      <c r="N384" s="1271"/>
      <c r="O384" s="1178"/>
      <c r="P384" s="1178"/>
      <c r="Q384" s="1178"/>
      <c r="R384" s="1178"/>
      <c r="S384" s="1178"/>
      <c r="T384" s="1178"/>
      <c r="U384" s="1178"/>
      <c r="V384" s="1178"/>
      <c r="W384" s="1178"/>
      <c r="X384" s="1178"/>
      <c r="Y384" s="1178"/>
      <c r="Z384" s="1178"/>
      <c r="AA384" s="1178"/>
      <c r="AB384" s="1178"/>
      <c r="AC384" s="1178"/>
      <c r="AD384" s="1178"/>
      <c r="AE384" s="1178"/>
      <c r="AF384" s="1178"/>
      <c r="AG384" s="1178"/>
      <c r="AH384" s="1178"/>
      <c r="AI384" s="1178"/>
      <c r="AJ384" s="1178"/>
      <c r="AK384" s="1178"/>
      <c r="AL384" s="1178"/>
      <c r="AM384" s="1178"/>
      <c r="AN384" s="1178"/>
      <c r="AO384" s="1178"/>
      <c r="AP384" s="1178"/>
      <c r="AQ384" s="1178"/>
      <c r="AR384" s="1178"/>
      <c r="AS384" s="1178"/>
      <c r="AT384" s="1178"/>
      <c r="AU384" s="1178"/>
      <c r="AV384" s="1178"/>
      <c r="AW384" s="1178"/>
      <c r="AX384" s="1178"/>
      <c r="AY384" s="1178"/>
      <c r="AZ384" s="1178"/>
      <c r="BA384" s="1178"/>
      <c r="BB384" s="1178"/>
      <c r="BC384" s="1178"/>
      <c r="BD384" s="1178"/>
      <c r="BE384" s="1178"/>
      <c r="BF384" s="1178"/>
      <c r="BG384" s="1178"/>
      <c r="BH384" s="1178"/>
      <c r="BI384" s="1178"/>
      <c r="BJ384" s="1178"/>
      <c r="BK384" s="1178"/>
      <c r="BL384" s="1178"/>
      <c r="BM384" s="1178"/>
      <c r="BN384" s="1178"/>
      <c r="BO384" s="1178"/>
      <c r="BP384" s="1178"/>
      <c r="BQ384" s="1178"/>
      <c r="BR384" s="1178"/>
      <c r="BS384" s="1178"/>
      <c r="BT384" s="1178"/>
      <c r="BU384" s="1178"/>
      <c r="BV384" s="1178"/>
      <c r="BW384" s="1178"/>
      <c r="BX384" s="1178"/>
      <c r="BY384" s="1178"/>
      <c r="BZ384" s="1178"/>
      <c r="CA384" s="1178"/>
    </row>
    <row r="385" spans="2:79" ht="9" customHeight="1">
      <c r="B385" s="1339"/>
      <c r="C385" s="1340"/>
      <c r="D385" s="1340"/>
      <c r="E385" s="1340"/>
      <c r="F385" s="1404"/>
      <c r="G385" s="1297"/>
      <c r="H385" s="1297"/>
      <c r="I385" s="1178"/>
      <c r="J385" s="1178"/>
      <c r="K385" s="1178"/>
      <c r="L385" s="1178"/>
      <c r="M385" s="1178"/>
      <c r="N385" s="1271"/>
      <c r="O385" s="1178"/>
      <c r="P385" s="1178"/>
      <c r="Q385" s="1178"/>
      <c r="R385" s="1178"/>
      <c r="S385" s="1178"/>
      <c r="T385" s="1178"/>
      <c r="U385" s="1178"/>
      <c r="V385" s="1178"/>
      <c r="W385" s="1178"/>
      <c r="X385" s="1178"/>
      <c r="Y385" s="1178"/>
      <c r="Z385" s="1178"/>
      <c r="AA385" s="1178"/>
      <c r="AB385" s="1178"/>
      <c r="AC385" s="1178"/>
      <c r="AD385" s="1178"/>
      <c r="AE385" s="1178"/>
      <c r="AF385" s="1178"/>
      <c r="AG385" s="1178"/>
      <c r="AH385" s="1178"/>
      <c r="AI385" s="1178"/>
      <c r="AJ385" s="1178"/>
      <c r="AK385" s="1178"/>
      <c r="AL385" s="1178"/>
      <c r="AM385" s="1178"/>
      <c r="AN385" s="1178"/>
      <c r="AO385" s="1178"/>
      <c r="AP385" s="1178"/>
      <c r="AQ385" s="1178"/>
      <c r="AR385" s="1178"/>
      <c r="AS385" s="1178"/>
      <c r="AT385" s="1178"/>
      <c r="AU385" s="1178"/>
      <c r="AV385" s="1178"/>
      <c r="AW385" s="1178"/>
      <c r="AX385" s="1178"/>
      <c r="AY385" s="1178"/>
      <c r="AZ385" s="1178"/>
      <c r="BA385" s="1178"/>
      <c r="BB385" s="1178"/>
      <c r="BC385" s="1178"/>
      <c r="BD385" s="1178"/>
      <c r="BE385" s="1178"/>
      <c r="BF385" s="1178"/>
      <c r="BG385" s="1178"/>
      <c r="BH385" s="1178"/>
      <c r="BI385" s="1178"/>
      <c r="BJ385" s="1178"/>
      <c r="BK385" s="1178"/>
      <c r="BL385" s="1178"/>
      <c r="BM385" s="1178"/>
      <c r="BN385" s="1178"/>
      <c r="BO385" s="1178"/>
      <c r="BP385" s="1178"/>
      <c r="BQ385" s="1178"/>
      <c r="BR385" s="1178"/>
      <c r="BS385" s="1178"/>
      <c r="BT385" s="1178"/>
      <c r="BU385" s="1178"/>
      <c r="BV385" s="1178"/>
      <c r="BW385" s="1178"/>
      <c r="BX385" s="1178"/>
      <c r="BY385" s="1178"/>
      <c r="BZ385" s="1178"/>
      <c r="CA385" s="1178"/>
    </row>
    <row r="386" spans="2:79">
      <c r="C386" s="1134"/>
      <c r="D386" s="1134"/>
      <c r="E386" s="1134"/>
      <c r="F386" s="1404"/>
      <c r="G386" s="1132"/>
    </row>
    <row r="387" spans="2:79">
      <c r="C387" s="1134"/>
      <c r="D387" s="1134"/>
      <c r="E387" s="1134"/>
      <c r="G387" s="1132"/>
    </row>
    <row r="388" spans="2:79">
      <c r="C388" s="1134"/>
      <c r="D388" s="1134"/>
      <c r="E388" s="1134"/>
    </row>
  </sheetData>
  <mergeCells count="123">
    <mergeCell ref="F336:F339"/>
    <mergeCell ref="B343:E343"/>
    <mergeCell ref="B347:E347"/>
    <mergeCell ref="F349:F352"/>
    <mergeCell ref="B355:E355"/>
    <mergeCell ref="F357:F361"/>
    <mergeCell ref="C358:D358"/>
    <mergeCell ref="B379:E379"/>
    <mergeCell ref="F381:F384"/>
    <mergeCell ref="B364:E364"/>
    <mergeCell ref="F366:F369"/>
    <mergeCell ref="C367:D367"/>
    <mergeCell ref="B372:E372"/>
    <mergeCell ref="F374:F376"/>
    <mergeCell ref="C375:D375"/>
    <mergeCell ref="F286:F289"/>
    <mergeCell ref="B292:E292"/>
    <mergeCell ref="F294:F297"/>
    <mergeCell ref="B301:E301"/>
    <mergeCell ref="B305:E305"/>
    <mergeCell ref="F307:F310"/>
    <mergeCell ref="B313:E313"/>
    <mergeCell ref="F315:F318"/>
    <mergeCell ref="B322:E322"/>
    <mergeCell ref="B326:E326"/>
    <mergeCell ref="F328:F331"/>
    <mergeCell ref="B334:E334"/>
    <mergeCell ref="B243:E243"/>
    <mergeCell ref="F245:F248"/>
    <mergeCell ref="B251:E251"/>
    <mergeCell ref="F253:F256"/>
    <mergeCell ref="B259:E259"/>
    <mergeCell ref="F261:F263"/>
    <mergeCell ref="B266:E266"/>
    <mergeCell ref="F268:F271"/>
    <mergeCell ref="B274:E274"/>
    <mergeCell ref="F276:F281"/>
    <mergeCell ref="B282:E282"/>
    <mergeCell ref="B284:E284"/>
    <mergeCell ref="F193:F196"/>
    <mergeCell ref="B199:E199"/>
    <mergeCell ref="F201:F206"/>
    <mergeCell ref="B207:E207"/>
    <mergeCell ref="B209:E209"/>
    <mergeCell ref="F211:F215"/>
    <mergeCell ref="B218:E218"/>
    <mergeCell ref="F220:F223"/>
    <mergeCell ref="B227:E227"/>
    <mergeCell ref="B231:E231"/>
    <mergeCell ref="F233:F236"/>
    <mergeCell ref="B239:E239"/>
    <mergeCell ref="B145:E145"/>
    <mergeCell ref="F147:F150"/>
    <mergeCell ref="B153:E153"/>
    <mergeCell ref="F155:F158"/>
    <mergeCell ref="B161:E161"/>
    <mergeCell ref="F163:F166"/>
    <mergeCell ref="B171:E171"/>
    <mergeCell ref="B175:E175"/>
    <mergeCell ref="F177:F180"/>
    <mergeCell ref="B183:E183"/>
    <mergeCell ref="F185:F188"/>
    <mergeCell ref="B191:E191"/>
    <mergeCell ref="B101:E101"/>
    <mergeCell ref="F103:F106"/>
    <mergeCell ref="B109:E109"/>
    <mergeCell ref="F111:F113"/>
    <mergeCell ref="C112:D112"/>
    <mergeCell ref="B116:E116"/>
    <mergeCell ref="F118:F121"/>
    <mergeCell ref="B124:E124"/>
    <mergeCell ref="F126:F129"/>
    <mergeCell ref="B132:E132"/>
    <mergeCell ref="F134:F137"/>
    <mergeCell ref="B141:E141"/>
    <mergeCell ref="F96:F98"/>
    <mergeCell ref="C97:D97"/>
    <mergeCell ref="F61:F64"/>
    <mergeCell ref="B67:E67"/>
    <mergeCell ref="F69:F72"/>
    <mergeCell ref="B75:E75"/>
    <mergeCell ref="F77:F80"/>
    <mergeCell ref="B83:E83"/>
    <mergeCell ref="B31:E31"/>
    <mergeCell ref="F33:F36"/>
    <mergeCell ref="B87:E87"/>
    <mergeCell ref="F89:F91"/>
    <mergeCell ref="C90:D90"/>
    <mergeCell ref="B94:E94"/>
    <mergeCell ref="B39:E39"/>
    <mergeCell ref="F41:F44"/>
    <mergeCell ref="B47:E47"/>
    <mergeCell ref="B51:E51"/>
    <mergeCell ref="F53:F56"/>
    <mergeCell ref="B59:E59"/>
    <mergeCell ref="N12:T12"/>
    <mergeCell ref="B14:G14"/>
    <mergeCell ref="H14:I14"/>
    <mergeCell ref="N14:T14"/>
    <mergeCell ref="B16:C16"/>
    <mergeCell ref="D16:I16"/>
    <mergeCell ref="L33:L36"/>
    <mergeCell ref="M33:N36"/>
    <mergeCell ref="D18:D19"/>
    <mergeCell ref="E18:E19"/>
    <mergeCell ref="F18:F19"/>
    <mergeCell ref="G18:G19"/>
    <mergeCell ref="H18:H19"/>
    <mergeCell ref="I18:I19"/>
    <mergeCell ref="B24:E24"/>
    <mergeCell ref="B27:E27"/>
    <mergeCell ref="B2:I2"/>
    <mergeCell ref="L2:T2"/>
    <mergeCell ref="C3:E3"/>
    <mergeCell ref="C5:I5"/>
    <mergeCell ref="C6:I6"/>
    <mergeCell ref="C7:I7"/>
    <mergeCell ref="C8:I8"/>
    <mergeCell ref="C9:I9"/>
    <mergeCell ref="C10:I10"/>
    <mergeCell ref="B12:D12"/>
    <mergeCell ref="E12:G12"/>
    <mergeCell ref="H12:I12"/>
  </mergeCells>
  <conditionalFormatting sqref="B27">
    <cfRule type="expression" dxfId="26" priority="18">
      <formula>$I$28=0</formula>
    </cfRule>
  </conditionalFormatting>
  <conditionalFormatting sqref="B47">
    <cfRule type="expression" dxfId="25" priority="17">
      <formula>$I$28=0</formula>
    </cfRule>
  </conditionalFormatting>
  <conditionalFormatting sqref="B83">
    <cfRule type="expression" dxfId="24" priority="16">
      <formula>$I$28=0</formula>
    </cfRule>
  </conditionalFormatting>
  <conditionalFormatting sqref="B141">
    <cfRule type="expression" dxfId="23" priority="15">
      <formula>$I$28=0</formula>
    </cfRule>
  </conditionalFormatting>
  <conditionalFormatting sqref="B171">
    <cfRule type="expression" dxfId="22" priority="14">
      <formula>$I$28=0</formula>
    </cfRule>
  </conditionalFormatting>
  <conditionalFormatting sqref="B227">
    <cfRule type="expression" dxfId="21" priority="13">
      <formula>$I$28=0</formula>
    </cfRule>
  </conditionalFormatting>
  <conditionalFormatting sqref="B239">
    <cfRule type="expression" dxfId="20" priority="12">
      <formula>$I$28=0</formula>
    </cfRule>
  </conditionalFormatting>
  <conditionalFormatting sqref="B301">
    <cfRule type="expression" dxfId="19" priority="11">
      <formula>$I$28=0</formula>
    </cfRule>
  </conditionalFormatting>
  <conditionalFormatting sqref="B322">
    <cfRule type="expression" dxfId="18" priority="10">
      <formula>$I$28=0</formula>
    </cfRule>
  </conditionalFormatting>
  <conditionalFormatting sqref="B343">
    <cfRule type="expression" dxfId="17" priority="9">
      <formula>$I$28=0</formula>
    </cfRule>
  </conditionalFormatting>
  <conditionalFormatting sqref="N11 Q11 T11 O33">
    <cfRule type="cellIs" dxfId="16" priority="8" operator="equal">
      <formula>$M$11</formula>
    </cfRule>
  </conditionalFormatting>
  <conditionalFormatting sqref="M12">
    <cfRule type="cellIs" dxfId="15" priority="7" operator="equal">
      <formula>$M$11</formula>
    </cfRule>
  </conditionalFormatting>
  <conditionalFormatting sqref="H24">
    <cfRule type="cellIs" dxfId="14" priority="6" operator="equal">
      <formula>$M$11</formula>
    </cfRule>
  </conditionalFormatting>
  <conditionalFormatting sqref="O34:O35">
    <cfRule type="cellIs" dxfId="13" priority="5" operator="equal">
      <formula>$M$11</formula>
    </cfRule>
  </conditionalFormatting>
  <conditionalFormatting sqref="D16">
    <cfRule type="cellIs" dxfId="12" priority="4" operator="equal">
      <formula>$M$11</formula>
    </cfRule>
  </conditionalFormatting>
  <conditionalFormatting sqref="E12">
    <cfRule type="cellIs" dxfId="11" priority="3" operator="equal">
      <formula>$M$11</formula>
    </cfRule>
  </conditionalFormatting>
  <conditionalFormatting sqref="O36">
    <cfRule type="cellIs" dxfId="10" priority="2" operator="equal">
      <formula>$M$11</formula>
    </cfRule>
  </conditionalFormatting>
  <conditionalFormatting sqref="M14">
    <cfRule type="cellIs" dxfId="9" priority="1" operator="equal">
      <formula>$M$11</formula>
    </cfRule>
  </conditionalFormatting>
  <dataValidations count="6">
    <dataValidation type="whole" allowBlank="1" showInputMessage="1" showErrorMessage="1" sqref="H14:I14" xr:uid="{00000000-0002-0000-1300-000005000000}">
      <formula1>60</formula1>
      <formula2>200</formula2>
    </dataValidation>
    <dataValidation type="list" allowBlank="1" showInputMessage="1" showErrorMessage="1" sqref="D16:I16" xr:uid="{00000000-0002-0000-1300-000004000000}">
      <formula1>$O$33:$O$36</formula1>
    </dataValidation>
    <dataValidation type="list" allowBlank="1" showInputMessage="1" showErrorMessage="1" sqref="J12:J15 D15:I15 D13:I13 O22:T22" xr:uid="{00000000-0002-0000-1300-000003000000}">
      <formula1>$O$33:$O$35</formula1>
    </dataValidation>
    <dataValidation type="list" allowBlank="1" showErrorMessage="1" errorTitle="HIBA!" error="Nem beírható pontszám!!" sqref="G201 JE201 TA201 ACW201 AMS201 AWO201 BGK201 BQG201 CAC201 CJY201 CTU201 DDQ201 DNM201 DXI201 EHE201 ERA201 FAW201 FKS201 FUO201 GEK201 GOG201 GYC201 HHY201 HRU201 IBQ201 ILM201 IVI201 JFE201 JPA201 JYW201 KIS201 KSO201 LCK201 LMG201 LWC201 MFY201 MPU201 MZQ201 NJM201 NTI201 ODE201 ONA201 OWW201 PGS201 PQO201 QAK201 QKG201 QUC201 RDY201 RNU201 RXQ201 SHM201 SRI201 TBE201 TLA201 TUW201 UES201 UOO201 UYK201 VIG201 VSC201 WBY201 WLU201 WVQ201 G65737 JE65737 TA65737 ACW65737 AMS65737 AWO65737 BGK65737 BQG65737 CAC65737 CJY65737 CTU65737 DDQ65737 DNM65737 DXI65737 EHE65737 ERA65737 FAW65737 FKS65737 FUO65737 GEK65737 GOG65737 GYC65737 HHY65737 HRU65737 IBQ65737 ILM65737 IVI65737 JFE65737 JPA65737 JYW65737 KIS65737 KSO65737 LCK65737 LMG65737 LWC65737 MFY65737 MPU65737 MZQ65737 NJM65737 NTI65737 ODE65737 ONA65737 OWW65737 PGS65737 PQO65737 QAK65737 QKG65737 QUC65737 RDY65737 RNU65737 RXQ65737 SHM65737 SRI65737 TBE65737 TLA65737 TUW65737 UES65737 UOO65737 UYK65737 VIG65737 VSC65737 WBY65737 WLU65737 WVQ65737 G131273 JE131273 TA131273 ACW131273 AMS131273 AWO131273 BGK131273 BQG131273 CAC131273 CJY131273 CTU131273 DDQ131273 DNM131273 DXI131273 EHE131273 ERA131273 FAW131273 FKS131273 FUO131273 GEK131273 GOG131273 GYC131273 HHY131273 HRU131273 IBQ131273 ILM131273 IVI131273 JFE131273 JPA131273 JYW131273 KIS131273 KSO131273 LCK131273 LMG131273 LWC131273 MFY131273 MPU131273 MZQ131273 NJM131273 NTI131273 ODE131273 ONA131273 OWW131273 PGS131273 PQO131273 QAK131273 QKG131273 QUC131273 RDY131273 RNU131273 RXQ131273 SHM131273 SRI131273 TBE131273 TLA131273 TUW131273 UES131273 UOO131273 UYK131273 VIG131273 VSC131273 WBY131273 WLU131273 WVQ131273 G196809 JE196809 TA196809 ACW196809 AMS196809 AWO196809 BGK196809 BQG196809 CAC196809 CJY196809 CTU196809 DDQ196809 DNM196809 DXI196809 EHE196809 ERA196809 FAW196809 FKS196809 FUO196809 GEK196809 GOG196809 GYC196809 HHY196809 HRU196809 IBQ196809 ILM196809 IVI196809 JFE196809 JPA196809 JYW196809 KIS196809 KSO196809 LCK196809 LMG196809 LWC196809 MFY196809 MPU196809 MZQ196809 NJM196809 NTI196809 ODE196809 ONA196809 OWW196809 PGS196809 PQO196809 QAK196809 QKG196809 QUC196809 RDY196809 RNU196809 RXQ196809 SHM196809 SRI196809 TBE196809 TLA196809 TUW196809 UES196809 UOO196809 UYK196809 VIG196809 VSC196809 WBY196809 WLU196809 WVQ196809 G262345 JE262345 TA262345 ACW262345 AMS262345 AWO262345 BGK262345 BQG262345 CAC262345 CJY262345 CTU262345 DDQ262345 DNM262345 DXI262345 EHE262345 ERA262345 FAW262345 FKS262345 FUO262345 GEK262345 GOG262345 GYC262345 HHY262345 HRU262345 IBQ262345 ILM262345 IVI262345 JFE262345 JPA262345 JYW262345 KIS262345 KSO262345 LCK262345 LMG262345 LWC262345 MFY262345 MPU262345 MZQ262345 NJM262345 NTI262345 ODE262345 ONA262345 OWW262345 PGS262345 PQO262345 QAK262345 QKG262345 QUC262345 RDY262345 RNU262345 RXQ262345 SHM262345 SRI262345 TBE262345 TLA262345 TUW262345 UES262345 UOO262345 UYK262345 VIG262345 VSC262345 WBY262345 WLU262345 WVQ262345 G327881 JE327881 TA327881 ACW327881 AMS327881 AWO327881 BGK327881 BQG327881 CAC327881 CJY327881 CTU327881 DDQ327881 DNM327881 DXI327881 EHE327881 ERA327881 FAW327881 FKS327881 FUO327881 GEK327881 GOG327881 GYC327881 HHY327881 HRU327881 IBQ327881 ILM327881 IVI327881 JFE327881 JPA327881 JYW327881 KIS327881 KSO327881 LCK327881 LMG327881 LWC327881 MFY327881 MPU327881 MZQ327881 NJM327881 NTI327881 ODE327881 ONA327881 OWW327881 PGS327881 PQO327881 QAK327881 QKG327881 QUC327881 RDY327881 RNU327881 RXQ327881 SHM327881 SRI327881 TBE327881 TLA327881 TUW327881 UES327881 UOO327881 UYK327881 VIG327881 VSC327881 WBY327881 WLU327881 WVQ327881 G393417 JE393417 TA393417 ACW393417 AMS393417 AWO393417 BGK393417 BQG393417 CAC393417 CJY393417 CTU393417 DDQ393417 DNM393417 DXI393417 EHE393417 ERA393417 FAW393417 FKS393417 FUO393417 GEK393417 GOG393417 GYC393417 HHY393417 HRU393417 IBQ393417 ILM393417 IVI393417 JFE393417 JPA393417 JYW393417 KIS393417 KSO393417 LCK393417 LMG393417 LWC393417 MFY393417 MPU393417 MZQ393417 NJM393417 NTI393417 ODE393417 ONA393417 OWW393417 PGS393417 PQO393417 QAK393417 QKG393417 QUC393417 RDY393417 RNU393417 RXQ393417 SHM393417 SRI393417 TBE393417 TLA393417 TUW393417 UES393417 UOO393417 UYK393417 VIG393417 VSC393417 WBY393417 WLU393417 WVQ393417 G458953 JE458953 TA458953 ACW458953 AMS458953 AWO458953 BGK458953 BQG458953 CAC458953 CJY458953 CTU458953 DDQ458953 DNM458953 DXI458953 EHE458953 ERA458953 FAW458953 FKS458953 FUO458953 GEK458953 GOG458953 GYC458953 HHY458953 HRU458953 IBQ458953 ILM458953 IVI458953 JFE458953 JPA458953 JYW458953 KIS458953 KSO458953 LCK458953 LMG458953 LWC458953 MFY458953 MPU458953 MZQ458953 NJM458953 NTI458953 ODE458953 ONA458953 OWW458953 PGS458953 PQO458953 QAK458953 QKG458953 QUC458953 RDY458953 RNU458953 RXQ458953 SHM458953 SRI458953 TBE458953 TLA458953 TUW458953 UES458953 UOO458953 UYK458953 VIG458953 VSC458953 WBY458953 WLU458953 WVQ458953 G524489 JE524489 TA524489 ACW524489 AMS524489 AWO524489 BGK524489 BQG524489 CAC524489 CJY524489 CTU524489 DDQ524489 DNM524489 DXI524489 EHE524489 ERA524489 FAW524489 FKS524489 FUO524489 GEK524489 GOG524489 GYC524489 HHY524489 HRU524489 IBQ524489 ILM524489 IVI524489 JFE524489 JPA524489 JYW524489 KIS524489 KSO524489 LCK524489 LMG524489 LWC524489 MFY524489 MPU524489 MZQ524489 NJM524489 NTI524489 ODE524489 ONA524489 OWW524489 PGS524489 PQO524489 QAK524489 QKG524489 QUC524489 RDY524489 RNU524489 RXQ524489 SHM524489 SRI524489 TBE524489 TLA524489 TUW524489 UES524489 UOO524489 UYK524489 VIG524489 VSC524489 WBY524489 WLU524489 WVQ524489 G590025 JE590025 TA590025 ACW590025 AMS590025 AWO590025 BGK590025 BQG590025 CAC590025 CJY590025 CTU590025 DDQ590025 DNM590025 DXI590025 EHE590025 ERA590025 FAW590025 FKS590025 FUO590025 GEK590025 GOG590025 GYC590025 HHY590025 HRU590025 IBQ590025 ILM590025 IVI590025 JFE590025 JPA590025 JYW590025 KIS590025 KSO590025 LCK590025 LMG590025 LWC590025 MFY590025 MPU590025 MZQ590025 NJM590025 NTI590025 ODE590025 ONA590025 OWW590025 PGS590025 PQO590025 QAK590025 QKG590025 QUC590025 RDY590025 RNU590025 RXQ590025 SHM590025 SRI590025 TBE590025 TLA590025 TUW590025 UES590025 UOO590025 UYK590025 VIG590025 VSC590025 WBY590025 WLU590025 WVQ590025 G655561 JE655561 TA655561 ACW655561 AMS655561 AWO655561 BGK655561 BQG655561 CAC655561 CJY655561 CTU655561 DDQ655561 DNM655561 DXI655561 EHE655561 ERA655561 FAW655561 FKS655561 FUO655561 GEK655561 GOG655561 GYC655561 HHY655561 HRU655561 IBQ655561 ILM655561 IVI655561 JFE655561 JPA655561 JYW655561 KIS655561 KSO655561 LCK655561 LMG655561 LWC655561 MFY655561 MPU655561 MZQ655561 NJM655561 NTI655561 ODE655561 ONA655561 OWW655561 PGS655561 PQO655561 QAK655561 QKG655561 QUC655561 RDY655561 RNU655561 RXQ655561 SHM655561 SRI655561 TBE655561 TLA655561 TUW655561 UES655561 UOO655561 UYK655561 VIG655561 VSC655561 WBY655561 WLU655561 WVQ655561 G721097 JE721097 TA721097 ACW721097 AMS721097 AWO721097 BGK721097 BQG721097 CAC721097 CJY721097 CTU721097 DDQ721097 DNM721097 DXI721097 EHE721097 ERA721097 FAW721097 FKS721097 FUO721097 GEK721097 GOG721097 GYC721097 HHY721097 HRU721097 IBQ721097 ILM721097 IVI721097 JFE721097 JPA721097 JYW721097 KIS721097 KSO721097 LCK721097 LMG721097 LWC721097 MFY721097 MPU721097 MZQ721097 NJM721097 NTI721097 ODE721097 ONA721097 OWW721097 PGS721097 PQO721097 QAK721097 QKG721097 QUC721097 RDY721097 RNU721097 RXQ721097 SHM721097 SRI721097 TBE721097 TLA721097 TUW721097 UES721097 UOO721097 UYK721097 VIG721097 VSC721097 WBY721097 WLU721097 WVQ721097 G786633 JE786633 TA786633 ACW786633 AMS786633 AWO786633 BGK786633 BQG786633 CAC786633 CJY786633 CTU786633 DDQ786633 DNM786633 DXI786633 EHE786633 ERA786633 FAW786633 FKS786633 FUO786633 GEK786633 GOG786633 GYC786633 HHY786633 HRU786633 IBQ786633 ILM786633 IVI786633 JFE786633 JPA786633 JYW786633 KIS786633 KSO786633 LCK786633 LMG786633 LWC786633 MFY786633 MPU786633 MZQ786633 NJM786633 NTI786633 ODE786633 ONA786633 OWW786633 PGS786633 PQO786633 QAK786633 QKG786633 QUC786633 RDY786633 RNU786633 RXQ786633 SHM786633 SRI786633 TBE786633 TLA786633 TUW786633 UES786633 UOO786633 UYK786633 VIG786633 VSC786633 WBY786633 WLU786633 WVQ786633 G852169 JE852169 TA852169 ACW852169 AMS852169 AWO852169 BGK852169 BQG852169 CAC852169 CJY852169 CTU852169 DDQ852169 DNM852169 DXI852169 EHE852169 ERA852169 FAW852169 FKS852169 FUO852169 GEK852169 GOG852169 GYC852169 HHY852169 HRU852169 IBQ852169 ILM852169 IVI852169 JFE852169 JPA852169 JYW852169 KIS852169 KSO852169 LCK852169 LMG852169 LWC852169 MFY852169 MPU852169 MZQ852169 NJM852169 NTI852169 ODE852169 ONA852169 OWW852169 PGS852169 PQO852169 QAK852169 QKG852169 QUC852169 RDY852169 RNU852169 RXQ852169 SHM852169 SRI852169 TBE852169 TLA852169 TUW852169 UES852169 UOO852169 UYK852169 VIG852169 VSC852169 WBY852169 WLU852169 WVQ852169 G917705 JE917705 TA917705 ACW917705 AMS917705 AWO917705 BGK917705 BQG917705 CAC917705 CJY917705 CTU917705 DDQ917705 DNM917705 DXI917705 EHE917705 ERA917705 FAW917705 FKS917705 FUO917705 GEK917705 GOG917705 GYC917705 HHY917705 HRU917705 IBQ917705 ILM917705 IVI917705 JFE917705 JPA917705 JYW917705 KIS917705 KSO917705 LCK917705 LMG917705 LWC917705 MFY917705 MPU917705 MZQ917705 NJM917705 NTI917705 ODE917705 ONA917705 OWW917705 PGS917705 PQO917705 QAK917705 QKG917705 QUC917705 RDY917705 RNU917705 RXQ917705 SHM917705 SRI917705 TBE917705 TLA917705 TUW917705 UES917705 UOO917705 UYK917705 VIG917705 VSC917705 WBY917705 WLU917705 WVQ917705 G983241 JE983241 TA983241 ACW983241 AMS983241 AWO983241 BGK983241 BQG983241 CAC983241 CJY983241 CTU983241 DDQ983241 DNM983241 DXI983241 EHE983241 ERA983241 FAW983241 FKS983241 FUO983241 GEK983241 GOG983241 GYC983241 HHY983241 HRU983241 IBQ983241 ILM983241 IVI983241 JFE983241 JPA983241 JYW983241 KIS983241 KSO983241 LCK983241 LMG983241 LWC983241 MFY983241 MPU983241 MZQ983241 NJM983241 NTI983241 ODE983241 ONA983241 OWW983241 PGS983241 PQO983241 QAK983241 QKG983241 QUC983241 RDY983241 RNU983241 RXQ983241 SHM983241 SRI983241 TBE983241 TLA983241 TUW983241 UES983241 UOO983241 UYK983241 VIG983241 VSC983241 WBY983241 WLU983241 WVQ983241 G276 JE276 TA276 ACW276 AMS276 AWO276 BGK276 BQG276 CAC276 CJY276 CTU276 DDQ276 DNM276 DXI276 EHE276 ERA276 FAW276 FKS276 FUO276 GEK276 GOG276 GYC276 HHY276 HRU276 IBQ276 ILM276 IVI276 JFE276 JPA276 JYW276 KIS276 KSO276 LCK276 LMG276 LWC276 MFY276 MPU276 MZQ276 NJM276 NTI276 ODE276 ONA276 OWW276 PGS276 PQO276 QAK276 QKG276 QUC276 RDY276 RNU276 RXQ276 SHM276 SRI276 TBE276 TLA276 TUW276 UES276 UOO276 UYK276 VIG276 VSC276 WBY276 WLU276 WVQ276 G65812 JE65812 TA65812 ACW65812 AMS65812 AWO65812 BGK65812 BQG65812 CAC65812 CJY65812 CTU65812 DDQ65812 DNM65812 DXI65812 EHE65812 ERA65812 FAW65812 FKS65812 FUO65812 GEK65812 GOG65812 GYC65812 HHY65812 HRU65812 IBQ65812 ILM65812 IVI65812 JFE65812 JPA65812 JYW65812 KIS65812 KSO65812 LCK65812 LMG65812 LWC65812 MFY65812 MPU65812 MZQ65812 NJM65812 NTI65812 ODE65812 ONA65812 OWW65812 PGS65812 PQO65812 QAK65812 QKG65812 QUC65812 RDY65812 RNU65812 RXQ65812 SHM65812 SRI65812 TBE65812 TLA65812 TUW65812 UES65812 UOO65812 UYK65812 VIG65812 VSC65812 WBY65812 WLU65812 WVQ65812 G131348 JE131348 TA131348 ACW131348 AMS131348 AWO131348 BGK131348 BQG131348 CAC131348 CJY131348 CTU131348 DDQ131348 DNM131348 DXI131348 EHE131348 ERA131348 FAW131348 FKS131348 FUO131348 GEK131348 GOG131348 GYC131348 HHY131348 HRU131348 IBQ131348 ILM131348 IVI131348 JFE131348 JPA131348 JYW131348 KIS131348 KSO131348 LCK131348 LMG131348 LWC131348 MFY131348 MPU131348 MZQ131348 NJM131348 NTI131348 ODE131348 ONA131348 OWW131348 PGS131348 PQO131348 QAK131348 QKG131348 QUC131348 RDY131348 RNU131348 RXQ131348 SHM131348 SRI131348 TBE131348 TLA131348 TUW131348 UES131348 UOO131348 UYK131348 VIG131348 VSC131348 WBY131348 WLU131348 WVQ131348 G196884 JE196884 TA196884 ACW196884 AMS196884 AWO196884 BGK196884 BQG196884 CAC196884 CJY196884 CTU196884 DDQ196884 DNM196884 DXI196884 EHE196884 ERA196884 FAW196884 FKS196884 FUO196884 GEK196884 GOG196884 GYC196884 HHY196884 HRU196884 IBQ196884 ILM196884 IVI196884 JFE196884 JPA196884 JYW196884 KIS196884 KSO196884 LCK196884 LMG196884 LWC196884 MFY196884 MPU196884 MZQ196884 NJM196884 NTI196884 ODE196884 ONA196884 OWW196884 PGS196884 PQO196884 QAK196884 QKG196884 QUC196884 RDY196884 RNU196884 RXQ196884 SHM196884 SRI196884 TBE196884 TLA196884 TUW196884 UES196884 UOO196884 UYK196884 VIG196884 VSC196884 WBY196884 WLU196884 WVQ196884 G262420 JE262420 TA262420 ACW262420 AMS262420 AWO262420 BGK262420 BQG262420 CAC262420 CJY262420 CTU262420 DDQ262420 DNM262420 DXI262420 EHE262420 ERA262420 FAW262420 FKS262420 FUO262420 GEK262420 GOG262420 GYC262420 HHY262420 HRU262420 IBQ262420 ILM262420 IVI262420 JFE262420 JPA262420 JYW262420 KIS262420 KSO262420 LCK262420 LMG262420 LWC262420 MFY262420 MPU262420 MZQ262420 NJM262420 NTI262420 ODE262420 ONA262420 OWW262420 PGS262420 PQO262420 QAK262420 QKG262420 QUC262420 RDY262420 RNU262420 RXQ262420 SHM262420 SRI262420 TBE262420 TLA262420 TUW262420 UES262420 UOO262420 UYK262420 VIG262420 VSC262420 WBY262420 WLU262420 WVQ262420 G327956 JE327956 TA327956 ACW327956 AMS327956 AWO327956 BGK327956 BQG327956 CAC327956 CJY327956 CTU327956 DDQ327956 DNM327956 DXI327956 EHE327956 ERA327956 FAW327956 FKS327956 FUO327956 GEK327956 GOG327956 GYC327956 HHY327956 HRU327956 IBQ327956 ILM327956 IVI327956 JFE327956 JPA327956 JYW327956 KIS327956 KSO327956 LCK327956 LMG327956 LWC327956 MFY327956 MPU327956 MZQ327956 NJM327956 NTI327956 ODE327956 ONA327956 OWW327956 PGS327956 PQO327956 QAK327956 QKG327956 QUC327956 RDY327956 RNU327956 RXQ327956 SHM327956 SRI327956 TBE327956 TLA327956 TUW327956 UES327956 UOO327956 UYK327956 VIG327956 VSC327956 WBY327956 WLU327956 WVQ327956 G393492 JE393492 TA393492 ACW393492 AMS393492 AWO393492 BGK393492 BQG393492 CAC393492 CJY393492 CTU393492 DDQ393492 DNM393492 DXI393492 EHE393492 ERA393492 FAW393492 FKS393492 FUO393492 GEK393492 GOG393492 GYC393492 HHY393492 HRU393492 IBQ393492 ILM393492 IVI393492 JFE393492 JPA393492 JYW393492 KIS393492 KSO393492 LCK393492 LMG393492 LWC393492 MFY393492 MPU393492 MZQ393492 NJM393492 NTI393492 ODE393492 ONA393492 OWW393492 PGS393492 PQO393492 QAK393492 QKG393492 QUC393492 RDY393492 RNU393492 RXQ393492 SHM393492 SRI393492 TBE393492 TLA393492 TUW393492 UES393492 UOO393492 UYK393492 VIG393492 VSC393492 WBY393492 WLU393492 WVQ393492 G459028 JE459028 TA459028 ACW459028 AMS459028 AWO459028 BGK459028 BQG459028 CAC459028 CJY459028 CTU459028 DDQ459028 DNM459028 DXI459028 EHE459028 ERA459028 FAW459028 FKS459028 FUO459028 GEK459028 GOG459028 GYC459028 HHY459028 HRU459028 IBQ459028 ILM459028 IVI459028 JFE459028 JPA459028 JYW459028 KIS459028 KSO459028 LCK459028 LMG459028 LWC459028 MFY459028 MPU459028 MZQ459028 NJM459028 NTI459028 ODE459028 ONA459028 OWW459028 PGS459028 PQO459028 QAK459028 QKG459028 QUC459028 RDY459028 RNU459028 RXQ459028 SHM459028 SRI459028 TBE459028 TLA459028 TUW459028 UES459028 UOO459028 UYK459028 VIG459028 VSC459028 WBY459028 WLU459028 WVQ459028 G524564 JE524564 TA524564 ACW524564 AMS524564 AWO524564 BGK524564 BQG524564 CAC524564 CJY524564 CTU524564 DDQ524564 DNM524564 DXI524564 EHE524564 ERA524564 FAW524564 FKS524564 FUO524564 GEK524564 GOG524564 GYC524564 HHY524564 HRU524564 IBQ524564 ILM524564 IVI524564 JFE524564 JPA524564 JYW524564 KIS524564 KSO524564 LCK524564 LMG524564 LWC524564 MFY524564 MPU524564 MZQ524564 NJM524564 NTI524564 ODE524564 ONA524564 OWW524564 PGS524564 PQO524564 QAK524564 QKG524564 QUC524564 RDY524564 RNU524564 RXQ524564 SHM524564 SRI524564 TBE524564 TLA524564 TUW524564 UES524564 UOO524564 UYK524564 VIG524564 VSC524564 WBY524564 WLU524564 WVQ524564 G590100 JE590100 TA590100 ACW590100 AMS590100 AWO590100 BGK590100 BQG590100 CAC590100 CJY590100 CTU590100 DDQ590100 DNM590100 DXI590100 EHE590100 ERA590100 FAW590100 FKS590100 FUO590100 GEK590100 GOG590100 GYC590100 HHY590100 HRU590100 IBQ590100 ILM590100 IVI590100 JFE590100 JPA590100 JYW590100 KIS590100 KSO590100 LCK590100 LMG590100 LWC590100 MFY590100 MPU590100 MZQ590100 NJM590100 NTI590100 ODE590100 ONA590100 OWW590100 PGS590100 PQO590100 QAK590100 QKG590100 QUC590100 RDY590100 RNU590100 RXQ590100 SHM590100 SRI590100 TBE590100 TLA590100 TUW590100 UES590100 UOO590100 UYK590100 VIG590100 VSC590100 WBY590100 WLU590100 WVQ590100 G655636 JE655636 TA655636 ACW655636 AMS655636 AWO655636 BGK655636 BQG655636 CAC655636 CJY655636 CTU655636 DDQ655636 DNM655636 DXI655636 EHE655636 ERA655636 FAW655636 FKS655636 FUO655636 GEK655636 GOG655636 GYC655636 HHY655636 HRU655636 IBQ655636 ILM655636 IVI655636 JFE655636 JPA655636 JYW655636 KIS655636 KSO655636 LCK655636 LMG655636 LWC655636 MFY655636 MPU655636 MZQ655636 NJM655636 NTI655636 ODE655636 ONA655636 OWW655636 PGS655636 PQO655636 QAK655636 QKG655636 QUC655636 RDY655636 RNU655636 RXQ655636 SHM655636 SRI655636 TBE655636 TLA655636 TUW655636 UES655636 UOO655636 UYK655636 VIG655636 VSC655636 WBY655636 WLU655636 WVQ655636 G721172 JE721172 TA721172 ACW721172 AMS721172 AWO721172 BGK721172 BQG721172 CAC721172 CJY721172 CTU721172 DDQ721172 DNM721172 DXI721172 EHE721172 ERA721172 FAW721172 FKS721172 FUO721172 GEK721172 GOG721172 GYC721172 HHY721172 HRU721172 IBQ721172 ILM721172 IVI721172 JFE721172 JPA721172 JYW721172 KIS721172 KSO721172 LCK721172 LMG721172 LWC721172 MFY721172 MPU721172 MZQ721172 NJM721172 NTI721172 ODE721172 ONA721172 OWW721172 PGS721172 PQO721172 QAK721172 QKG721172 QUC721172 RDY721172 RNU721172 RXQ721172 SHM721172 SRI721172 TBE721172 TLA721172 TUW721172 UES721172 UOO721172 UYK721172 VIG721172 VSC721172 WBY721172 WLU721172 WVQ721172 G786708 JE786708 TA786708 ACW786708 AMS786708 AWO786708 BGK786708 BQG786708 CAC786708 CJY786708 CTU786708 DDQ786708 DNM786708 DXI786708 EHE786708 ERA786708 FAW786708 FKS786708 FUO786708 GEK786708 GOG786708 GYC786708 HHY786708 HRU786708 IBQ786708 ILM786708 IVI786708 JFE786708 JPA786708 JYW786708 KIS786708 KSO786708 LCK786708 LMG786708 LWC786708 MFY786708 MPU786708 MZQ786708 NJM786708 NTI786708 ODE786708 ONA786708 OWW786708 PGS786708 PQO786708 QAK786708 QKG786708 QUC786708 RDY786708 RNU786708 RXQ786708 SHM786708 SRI786708 TBE786708 TLA786708 TUW786708 UES786708 UOO786708 UYK786708 VIG786708 VSC786708 WBY786708 WLU786708 WVQ786708 G852244 JE852244 TA852244 ACW852244 AMS852244 AWO852244 BGK852244 BQG852244 CAC852244 CJY852244 CTU852244 DDQ852244 DNM852244 DXI852244 EHE852244 ERA852244 FAW852244 FKS852244 FUO852244 GEK852244 GOG852244 GYC852244 HHY852244 HRU852244 IBQ852244 ILM852244 IVI852244 JFE852244 JPA852244 JYW852244 KIS852244 KSO852244 LCK852244 LMG852244 LWC852244 MFY852244 MPU852244 MZQ852244 NJM852244 NTI852244 ODE852244 ONA852244 OWW852244 PGS852244 PQO852244 QAK852244 QKG852244 QUC852244 RDY852244 RNU852244 RXQ852244 SHM852244 SRI852244 TBE852244 TLA852244 TUW852244 UES852244 UOO852244 UYK852244 VIG852244 VSC852244 WBY852244 WLU852244 WVQ852244 G917780 JE917780 TA917780 ACW917780 AMS917780 AWO917780 BGK917780 BQG917780 CAC917780 CJY917780 CTU917780 DDQ917780 DNM917780 DXI917780 EHE917780 ERA917780 FAW917780 FKS917780 FUO917780 GEK917780 GOG917780 GYC917780 HHY917780 HRU917780 IBQ917780 ILM917780 IVI917780 JFE917780 JPA917780 JYW917780 KIS917780 KSO917780 LCK917780 LMG917780 LWC917780 MFY917780 MPU917780 MZQ917780 NJM917780 NTI917780 ODE917780 ONA917780 OWW917780 PGS917780 PQO917780 QAK917780 QKG917780 QUC917780 RDY917780 RNU917780 RXQ917780 SHM917780 SRI917780 TBE917780 TLA917780 TUW917780 UES917780 UOO917780 UYK917780 VIG917780 VSC917780 WBY917780 WLU917780 WVQ917780 G983316 JE983316 TA983316 ACW983316 AMS983316 AWO983316 BGK983316 BQG983316 CAC983316 CJY983316 CTU983316 DDQ983316 DNM983316 DXI983316 EHE983316 ERA983316 FAW983316 FKS983316 FUO983316 GEK983316 GOG983316 GYC983316 HHY983316 HRU983316 IBQ983316 ILM983316 IVI983316 JFE983316 JPA983316 JYW983316 KIS983316 KSO983316 LCK983316 LMG983316 LWC983316 MFY983316 MPU983316 MZQ983316 NJM983316 NTI983316 ODE983316 ONA983316 OWW983316 PGS983316 PQO983316 QAK983316 QKG983316 QUC983316 RDY983316 RNU983316 RXQ983316 SHM983316 SRI983316 TBE983316 TLA983316 TUW983316 UES983316 UOO983316 UYK983316 VIG983316 VSC983316 WBY983316 WLU983316 WVQ983316" xr:uid="{00000000-0002-0000-1300-000002000000}">
      <formula1>E202:E206</formula1>
    </dataValidation>
    <dataValidation type="list" allowBlank="1" showErrorMessage="1" errorTitle="HIBA!" error="Nem beírható pontszám!!" sqref="G211 JE211 TA211 ACW211 AMS211 AWO211 BGK211 BQG211 CAC211 CJY211 CTU211 DDQ211 DNM211 DXI211 EHE211 ERA211 FAW211 FKS211 FUO211 GEK211 GOG211 GYC211 HHY211 HRU211 IBQ211 ILM211 IVI211 JFE211 JPA211 JYW211 KIS211 KSO211 LCK211 LMG211 LWC211 MFY211 MPU211 MZQ211 NJM211 NTI211 ODE211 ONA211 OWW211 PGS211 PQO211 QAK211 QKG211 QUC211 RDY211 RNU211 RXQ211 SHM211 SRI211 TBE211 TLA211 TUW211 UES211 UOO211 UYK211 VIG211 VSC211 WBY211 WLU211 WVQ211 G65747 JE65747 TA65747 ACW65747 AMS65747 AWO65747 BGK65747 BQG65747 CAC65747 CJY65747 CTU65747 DDQ65747 DNM65747 DXI65747 EHE65747 ERA65747 FAW65747 FKS65747 FUO65747 GEK65747 GOG65747 GYC65747 HHY65747 HRU65747 IBQ65747 ILM65747 IVI65747 JFE65747 JPA65747 JYW65747 KIS65747 KSO65747 LCK65747 LMG65747 LWC65747 MFY65747 MPU65747 MZQ65747 NJM65747 NTI65747 ODE65747 ONA65747 OWW65747 PGS65747 PQO65747 QAK65747 QKG65747 QUC65747 RDY65747 RNU65747 RXQ65747 SHM65747 SRI65747 TBE65747 TLA65747 TUW65747 UES65747 UOO65747 UYK65747 VIG65747 VSC65747 WBY65747 WLU65747 WVQ65747 G131283 JE131283 TA131283 ACW131283 AMS131283 AWO131283 BGK131283 BQG131283 CAC131283 CJY131283 CTU131283 DDQ131283 DNM131283 DXI131283 EHE131283 ERA131283 FAW131283 FKS131283 FUO131283 GEK131283 GOG131283 GYC131283 HHY131283 HRU131283 IBQ131283 ILM131283 IVI131283 JFE131283 JPA131283 JYW131283 KIS131283 KSO131283 LCK131283 LMG131283 LWC131283 MFY131283 MPU131283 MZQ131283 NJM131283 NTI131283 ODE131283 ONA131283 OWW131283 PGS131283 PQO131283 QAK131283 QKG131283 QUC131283 RDY131283 RNU131283 RXQ131283 SHM131283 SRI131283 TBE131283 TLA131283 TUW131283 UES131283 UOO131283 UYK131283 VIG131283 VSC131283 WBY131283 WLU131283 WVQ131283 G196819 JE196819 TA196819 ACW196819 AMS196819 AWO196819 BGK196819 BQG196819 CAC196819 CJY196819 CTU196819 DDQ196819 DNM196819 DXI196819 EHE196819 ERA196819 FAW196819 FKS196819 FUO196819 GEK196819 GOG196819 GYC196819 HHY196819 HRU196819 IBQ196819 ILM196819 IVI196819 JFE196819 JPA196819 JYW196819 KIS196819 KSO196819 LCK196819 LMG196819 LWC196819 MFY196819 MPU196819 MZQ196819 NJM196819 NTI196819 ODE196819 ONA196819 OWW196819 PGS196819 PQO196819 QAK196819 QKG196819 QUC196819 RDY196819 RNU196819 RXQ196819 SHM196819 SRI196819 TBE196819 TLA196819 TUW196819 UES196819 UOO196819 UYK196819 VIG196819 VSC196819 WBY196819 WLU196819 WVQ196819 G262355 JE262355 TA262355 ACW262355 AMS262355 AWO262355 BGK262355 BQG262355 CAC262355 CJY262355 CTU262355 DDQ262355 DNM262355 DXI262355 EHE262355 ERA262355 FAW262355 FKS262355 FUO262355 GEK262355 GOG262355 GYC262355 HHY262355 HRU262355 IBQ262355 ILM262355 IVI262355 JFE262355 JPA262355 JYW262355 KIS262355 KSO262355 LCK262355 LMG262355 LWC262355 MFY262355 MPU262355 MZQ262355 NJM262355 NTI262355 ODE262355 ONA262355 OWW262355 PGS262355 PQO262355 QAK262355 QKG262355 QUC262355 RDY262355 RNU262355 RXQ262355 SHM262355 SRI262355 TBE262355 TLA262355 TUW262355 UES262355 UOO262355 UYK262355 VIG262355 VSC262355 WBY262355 WLU262355 WVQ262355 G327891 JE327891 TA327891 ACW327891 AMS327891 AWO327891 BGK327891 BQG327891 CAC327891 CJY327891 CTU327891 DDQ327891 DNM327891 DXI327891 EHE327891 ERA327891 FAW327891 FKS327891 FUO327891 GEK327891 GOG327891 GYC327891 HHY327891 HRU327891 IBQ327891 ILM327891 IVI327891 JFE327891 JPA327891 JYW327891 KIS327891 KSO327891 LCK327891 LMG327891 LWC327891 MFY327891 MPU327891 MZQ327891 NJM327891 NTI327891 ODE327891 ONA327891 OWW327891 PGS327891 PQO327891 QAK327891 QKG327891 QUC327891 RDY327891 RNU327891 RXQ327891 SHM327891 SRI327891 TBE327891 TLA327891 TUW327891 UES327891 UOO327891 UYK327891 VIG327891 VSC327891 WBY327891 WLU327891 WVQ327891 G393427 JE393427 TA393427 ACW393427 AMS393427 AWO393427 BGK393427 BQG393427 CAC393427 CJY393427 CTU393427 DDQ393427 DNM393427 DXI393427 EHE393427 ERA393427 FAW393427 FKS393427 FUO393427 GEK393427 GOG393427 GYC393427 HHY393427 HRU393427 IBQ393427 ILM393427 IVI393427 JFE393427 JPA393427 JYW393427 KIS393427 KSO393427 LCK393427 LMG393427 LWC393427 MFY393427 MPU393427 MZQ393427 NJM393427 NTI393427 ODE393427 ONA393427 OWW393427 PGS393427 PQO393427 QAK393427 QKG393427 QUC393427 RDY393427 RNU393427 RXQ393427 SHM393427 SRI393427 TBE393427 TLA393427 TUW393427 UES393427 UOO393427 UYK393427 VIG393427 VSC393427 WBY393427 WLU393427 WVQ393427 G458963 JE458963 TA458963 ACW458963 AMS458963 AWO458963 BGK458963 BQG458963 CAC458963 CJY458963 CTU458963 DDQ458963 DNM458963 DXI458963 EHE458963 ERA458963 FAW458963 FKS458963 FUO458963 GEK458963 GOG458963 GYC458963 HHY458963 HRU458963 IBQ458963 ILM458963 IVI458963 JFE458963 JPA458963 JYW458963 KIS458963 KSO458963 LCK458963 LMG458963 LWC458963 MFY458963 MPU458963 MZQ458963 NJM458963 NTI458963 ODE458963 ONA458963 OWW458963 PGS458963 PQO458963 QAK458963 QKG458963 QUC458963 RDY458963 RNU458963 RXQ458963 SHM458963 SRI458963 TBE458963 TLA458963 TUW458963 UES458963 UOO458963 UYK458963 VIG458963 VSC458963 WBY458963 WLU458963 WVQ458963 G524499 JE524499 TA524499 ACW524499 AMS524499 AWO524499 BGK524499 BQG524499 CAC524499 CJY524499 CTU524499 DDQ524499 DNM524499 DXI524499 EHE524499 ERA524499 FAW524499 FKS524499 FUO524499 GEK524499 GOG524499 GYC524499 HHY524499 HRU524499 IBQ524499 ILM524499 IVI524499 JFE524499 JPA524499 JYW524499 KIS524499 KSO524499 LCK524499 LMG524499 LWC524499 MFY524499 MPU524499 MZQ524499 NJM524499 NTI524499 ODE524499 ONA524499 OWW524499 PGS524499 PQO524499 QAK524499 QKG524499 QUC524499 RDY524499 RNU524499 RXQ524499 SHM524499 SRI524499 TBE524499 TLA524499 TUW524499 UES524499 UOO524499 UYK524499 VIG524499 VSC524499 WBY524499 WLU524499 WVQ524499 G590035 JE590035 TA590035 ACW590035 AMS590035 AWO590035 BGK590035 BQG590035 CAC590035 CJY590035 CTU590035 DDQ590035 DNM590035 DXI590035 EHE590035 ERA590035 FAW590035 FKS590035 FUO590035 GEK590035 GOG590035 GYC590035 HHY590035 HRU590035 IBQ590035 ILM590035 IVI590035 JFE590035 JPA590035 JYW590035 KIS590035 KSO590035 LCK590035 LMG590035 LWC590035 MFY590035 MPU590035 MZQ590035 NJM590035 NTI590035 ODE590035 ONA590035 OWW590035 PGS590035 PQO590035 QAK590035 QKG590035 QUC590035 RDY590035 RNU590035 RXQ590035 SHM590035 SRI590035 TBE590035 TLA590035 TUW590035 UES590035 UOO590035 UYK590035 VIG590035 VSC590035 WBY590035 WLU590035 WVQ590035 G655571 JE655571 TA655571 ACW655571 AMS655571 AWO655571 BGK655571 BQG655571 CAC655571 CJY655571 CTU655571 DDQ655571 DNM655571 DXI655571 EHE655571 ERA655571 FAW655571 FKS655571 FUO655571 GEK655571 GOG655571 GYC655571 HHY655571 HRU655571 IBQ655571 ILM655571 IVI655571 JFE655571 JPA655571 JYW655571 KIS655571 KSO655571 LCK655571 LMG655571 LWC655571 MFY655571 MPU655571 MZQ655571 NJM655571 NTI655571 ODE655571 ONA655571 OWW655571 PGS655571 PQO655571 QAK655571 QKG655571 QUC655571 RDY655571 RNU655571 RXQ655571 SHM655571 SRI655571 TBE655571 TLA655571 TUW655571 UES655571 UOO655571 UYK655571 VIG655571 VSC655571 WBY655571 WLU655571 WVQ655571 G721107 JE721107 TA721107 ACW721107 AMS721107 AWO721107 BGK721107 BQG721107 CAC721107 CJY721107 CTU721107 DDQ721107 DNM721107 DXI721107 EHE721107 ERA721107 FAW721107 FKS721107 FUO721107 GEK721107 GOG721107 GYC721107 HHY721107 HRU721107 IBQ721107 ILM721107 IVI721107 JFE721107 JPA721107 JYW721107 KIS721107 KSO721107 LCK721107 LMG721107 LWC721107 MFY721107 MPU721107 MZQ721107 NJM721107 NTI721107 ODE721107 ONA721107 OWW721107 PGS721107 PQO721107 QAK721107 QKG721107 QUC721107 RDY721107 RNU721107 RXQ721107 SHM721107 SRI721107 TBE721107 TLA721107 TUW721107 UES721107 UOO721107 UYK721107 VIG721107 VSC721107 WBY721107 WLU721107 WVQ721107 G786643 JE786643 TA786643 ACW786643 AMS786643 AWO786643 BGK786643 BQG786643 CAC786643 CJY786643 CTU786643 DDQ786643 DNM786643 DXI786643 EHE786643 ERA786643 FAW786643 FKS786643 FUO786643 GEK786643 GOG786643 GYC786643 HHY786643 HRU786643 IBQ786643 ILM786643 IVI786643 JFE786643 JPA786643 JYW786643 KIS786643 KSO786643 LCK786643 LMG786643 LWC786643 MFY786643 MPU786643 MZQ786643 NJM786643 NTI786643 ODE786643 ONA786643 OWW786643 PGS786643 PQO786643 QAK786643 QKG786643 QUC786643 RDY786643 RNU786643 RXQ786643 SHM786643 SRI786643 TBE786643 TLA786643 TUW786643 UES786643 UOO786643 UYK786643 VIG786643 VSC786643 WBY786643 WLU786643 WVQ786643 G852179 JE852179 TA852179 ACW852179 AMS852179 AWO852179 BGK852179 BQG852179 CAC852179 CJY852179 CTU852179 DDQ852179 DNM852179 DXI852179 EHE852179 ERA852179 FAW852179 FKS852179 FUO852179 GEK852179 GOG852179 GYC852179 HHY852179 HRU852179 IBQ852179 ILM852179 IVI852179 JFE852179 JPA852179 JYW852179 KIS852179 KSO852179 LCK852179 LMG852179 LWC852179 MFY852179 MPU852179 MZQ852179 NJM852179 NTI852179 ODE852179 ONA852179 OWW852179 PGS852179 PQO852179 QAK852179 QKG852179 QUC852179 RDY852179 RNU852179 RXQ852179 SHM852179 SRI852179 TBE852179 TLA852179 TUW852179 UES852179 UOO852179 UYK852179 VIG852179 VSC852179 WBY852179 WLU852179 WVQ852179 G917715 JE917715 TA917715 ACW917715 AMS917715 AWO917715 BGK917715 BQG917715 CAC917715 CJY917715 CTU917715 DDQ917715 DNM917715 DXI917715 EHE917715 ERA917715 FAW917715 FKS917715 FUO917715 GEK917715 GOG917715 GYC917715 HHY917715 HRU917715 IBQ917715 ILM917715 IVI917715 JFE917715 JPA917715 JYW917715 KIS917715 KSO917715 LCK917715 LMG917715 LWC917715 MFY917715 MPU917715 MZQ917715 NJM917715 NTI917715 ODE917715 ONA917715 OWW917715 PGS917715 PQO917715 QAK917715 QKG917715 QUC917715 RDY917715 RNU917715 RXQ917715 SHM917715 SRI917715 TBE917715 TLA917715 TUW917715 UES917715 UOO917715 UYK917715 VIG917715 VSC917715 WBY917715 WLU917715 WVQ917715 G983251 JE983251 TA983251 ACW983251 AMS983251 AWO983251 BGK983251 BQG983251 CAC983251 CJY983251 CTU983251 DDQ983251 DNM983251 DXI983251 EHE983251 ERA983251 FAW983251 FKS983251 FUO983251 GEK983251 GOG983251 GYC983251 HHY983251 HRU983251 IBQ983251 ILM983251 IVI983251 JFE983251 JPA983251 JYW983251 KIS983251 KSO983251 LCK983251 LMG983251 LWC983251 MFY983251 MPU983251 MZQ983251 NJM983251 NTI983251 ODE983251 ONA983251 OWW983251 PGS983251 PQO983251 QAK983251 QKG983251 QUC983251 RDY983251 RNU983251 RXQ983251 SHM983251 SRI983251 TBE983251 TLA983251 TUW983251 UES983251 UOO983251 UYK983251 VIG983251 VSC983251 WBY983251 WLU983251 WVQ983251 G357 JE357 TA357 ACW357 AMS357 AWO357 BGK357 BQG357 CAC357 CJY357 CTU357 DDQ357 DNM357 DXI357 EHE357 ERA357 FAW357 FKS357 FUO357 GEK357 GOG357 GYC357 HHY357 HRU357 IBQ357 ILM357 IVI357 JFE357 JPA357 JYW357 KIS357 KSO357 LCK357 LMG357 LWC357 MFY357 MPU357 MZQ357 NJM357 NTI357 ODE357 ONA357 OWW357 PGS357 PQO357 QAK357 QKG357 QUC357 RDY357 RNU357 RXQ357 SHM357 SRI357 TBE357 TLA357 TUW357 UES357 UOO357 UYK357 VIG357 VSC357 WBY357 WLU357 WVQ357 G65893 JE65893 TA65893 ACW65893 AMS65893 AWO65893 BGK65893 BQG65893 CAC65893 CJY65893 CTU65893 DDQ65893 DNM65893 DXI65893 EHE65893 ERA65893 FAW65893 FKS65893 FUO65893 GEK65893 GOG65893 GYC65893 HHY65893 HRU65893 IBQ65893 ILM65893 IVI65893 JFE65893 JPA65893 JYW65893 KIS65893 KSO65893 LCK65893 LMG65893 LWC65893 MFY65893 MPU65893 MZQ65893 NJM65893 NTI65893 ODE65893 ONA65893 OWW65893 PGS65893 PQO65893 QAK65893 QKG65893 QUC65893 RDY65893 RNU65893 RXQ65893 SHM65893 SRI65893 TBE65893 TLA65893 TUW65893 UES65893 UOO65893 UYK65893 VIG65893 VSC65893 WBY65893 WLU65893 WVQ65893 G131429 JE131429 TA131429 ACW131429 AMS131429 AWO131429 BGK131429 BQG131429 CAC131429 CJY131429 CTU131429 DDQ131429 DNM131429 DXI131429 EHE131429 ERA131429 FAW131429 FKS131429 FUO131429 GEK131429 GOG131429 GYC131429 HHY131429 HRU131429 IBQ131429 ILM131429 IVI131429 JFE131429 JPA131429 JYW131429 KIS131429 KSO131429 LCK131429 LMG131429 LWC131429 MFY131429 MPU131429 MZQ131429 NJM131429 NTI131429 ODE131429 ONA131429 OWW131429 PGS131429 PQO131429 QAK131429 QKG131429 QUC131429 RDY131429 RNU131429 RXQ131429 SHM131429 SRI131429 TBE131429 TLA131429 TUW131429 UES131429 UOO131429 UYK131429 VIG131429 VSC131429 WBY131429 WLU131429 WVQ131429 G196965 JE196965 TA196965 ACW196965 AMS196965 AWO196965 BGK196965 BQG196965 CAC196965 CJY196965 CTU196965 DDQ196965 DNM196965 DXI196965 EHE196965 ERA196965 FAW196965 FKS196965 FUO196965 GEK196965 GOG196965 GYC196965 HHY196965 HRU196965 IBQ196965 ILM196965 IVI196965 JFE196965 JPA196965 JYW196965 KIS196965 KSO196965 LCK196965 LMG196965 LWC196965 MFY196965 MPU196965 MZQ196965 NJM196965 NTI196965 ODE196965 ONA196965 OWW196965 PGS196965 PQO196965 QAK196965 QKG196965 QUC196965 RDY196965 RNU196965 RXQ196965 SHM196965 SRI196965 TBE196965 TLA196965 TUW196965 UES196965 UOO196965 UYK196965 VIG196965 VSC196965 WBY196965 WLU196965 WVQ196965 G262501 JE262501 TA262501 ACW262501 AMS262501 AWO262501 BGK262501 BQG262501 CAC262501 CJY262501 CTU262501 DDQ262501 DNM262501 DXI262501 EHE262501 ERA262501 FAW262501 FKS262501 FUO262501 GEK262501 GOG262501 GYC262501 HHY262501 HRU262501 IBQ262501 ILM262501 IVI262501 JFE262501 JPA262501 JYW262501 KIS262501 KSO262501 LCK262501 LMG262501 LWC262501 MFY262501 MPU262501 MZQ262501 NJM262501 NTI262501 ODE262501 ONA262501 OWW262501 PGS262501 PQO262501 QAK262501 QKG262501 QUC262501 RDY262501 RNU262501 RXQ262501 SHM262501 SRI262501 TBE262501 TLA262501 TUW262501 UES262501 UOO262501 UYK262501 VIG262501 VSC262501 WBY262501 WLU262501 WVQ262501 G328037 JE328037 TA328037 ACW328037 AMS328037 AWO328037 BGK328037 BQG328037 CAC328037 CJY328037 CTU328037 DDQ328037 DNM328037 DXI328037 EHE328037 ERA328037 FAW328037 FKS328037 FUO328037 GEK328037 GOG328037 GYC328037 HHY328037 HRU328037 IBQ328037 ILM328037 IVI328037 JFE328037 JPA328037 JYW328037 KIS328037 KSO328037 LCK328037 LMG328037 LWC328037 MFY328037 MPU328037 MZQ328037 NJM328037 NTI328037 ODE328037 ONA328037 OWW328037 PGS328037 PQO328037 QAK328037 QKG328037 QUC328037 RDY328037 RNU328037 RXQ328037 SHM328037 SRI328037 TBE328037 TLA328037 TUW328037 UES328037 UOO328037 UYK328037 VIG328037 VSC328037 WBY328037 WLU328037 WVQ328037 G393573 JE393573 TA393573 ACW393573 AMS393573 AWO393573 BGK393573 BQG393573 CAC393573 CJY393573 CTU393573 DDQ393573 DNM393573 DXI393573 EHE393573 ERA393573 FAW393573 FKS393573 FUO393573 GEK393573 GOG393573 GYC393573 HHY393573 HRU393573 IBQ393573 ILM393573 IVI393573 JFE393573 JPA393573 JYW393573 KIS393573 KSO393573 LCK393573 LMG393573 LWC393573 MFY393573 MPU393573 MZQ393573 NJM393573 NTI393573 ODE393573 ONA393573 OWW393573 PGS393573 PQO393573 QAK393573 QKG393573 QUC393573 RDY393573 RNU393573 RXQ393573 SHM393573 SRI393573 TBE393573 TLA393573 TUW393573 UES393573 UOO393573 UYK393573 VIG393573 VSC393573 WBY393573 WLU393573 WVQ393573 G459109 JE459109 TA459109 ACW459109 AMS459109 AWO459109 BGK459109 BQG459109 CAC459109 CJY459109 CTU459109 DDQ459109 DNM459109 DXI459109 EHE459109 ERA459109 FAW459109 FKS459109 FUO459109 GEK459109 GOG459109 GYC459109 HHY459109 HRU459109 IBQ459109 ILM459109 IVI459109 JFE459109 JPA459109 JYW459109 KIS459109 KSO459109 LCK459109 LMG459109 LWC459109 MFY459109 MPU459109 MZQ459109 NJM459109 NTI459109 ODE459109 ONA459109 OWW459109 PGS459109 PQO459109 QAK459109 QKG459109 QUC459109 RDY459109 RNU459109 RXQ459109 SHM459109 SRI459109 TBE459109 TLA459109 TUW459109 UES459109 UOO459109 UYK459109 VIG459109 VSC459109 WBY459109 WLU459109 WVQ459109 G524645 JE524645 TA524645 ACW524645 AMS524645 AWO524645 BGK524645 BQG524645 CAC524645 CJY524645 CTU524645 DDQ524645 DNM524645 DXI524645 EHE524645 ERA524645 FAW524645 FKS524645 FUO524645 GEK524645 GOG524645 GYC524645 HHY524645 HRU524645 IBQ524645 ILM524645 IVI524645 JFE524645 JPA524645 JYW524645 KIS524645 KSO524645 LCK524645 LMG524645 LWC524645 MFY524645 MPU524645 MZQ524645 NJM524645 NTI524645 ODE524645 ONA524645 OWW524645 PGS524645 PQO524645 QAK524645 QKG524645 QUC524645 RDY524645 RNU524645 RXQ524645 SHM524645 SRI524645 TBE524645 TLA524645 TUW524645 UES524645 UOO524645 UYK524645 VIG524645 VSC524645 WBY524645 WLU524645 WVQ524645 G590181 JE590181 TA590181 ACW590181 AMS590181 AWO590181 BGK590181 BQG590181 CAC590181 CJY590181 CTU590181 DDQ590181 DNM590181 DXI590181 EHE590181 ERA590181 FAW590181 FKS590181 FUO590181 GEK590181 GOG590181 GYC590181 HHY590181 HRU590181 IBQ590181 ILM590181 IVI590181 JFE590181 JPA590181 JYW590181 KIS590181 KSO590181 LCK590181 LMG590181 LWC590181 MFY590181 MPU590181 MZQ590181 NJM590181 NTI590181 ODE590181 ONA590181 OWW590181 PGS590181 PQO590181 QAK590181 QKG590181 QUC590181 RDY590181 RNU590181 RXQ590181 SHM590181 SRI590181 TBE590181 TLA590181 TUW590181 UES590181 UOO590181 UYK590181 VIG590181 VSC590181 WBY590181 WLU590181 WVQ590181 G655717 JE655717 TA655717 ACW655717 AMS655717 AWO655717 BGK655717 BQG655717 CAC655717 CJY655717 CTU655717 DDQ655717 DNM655717 DXI655717 EHE655717 ERA655717 FAW655717 FKS655717 FUO655717 GEK655717 GOG655717 GYC655717 HHY655717 HRU655717 IBQ655717 ILM655717 IVI655717 JFE655717 JPA655717 JYW655717 KIS655717 KSO655717 LCK655717 LMG655717 LWC655717 MFY655717 MPU655717 MZQ655717 NJM655717 NTI655717 ODE655717 ONA655717 OWW655717 PGS655717 PQO655717 QAK655717 QKG655717 QUC655717 RDY655717 RNU655717 RXQ655717 SHM655717 SRI655717 TBE655717 TLA655717 TUW655717 UES655717 UOO655717 UYK655717 VIG655717 VSC655717 WBY655717 WLU655717 WVQ655717 G721253 JE721253 TA721253 ACW721253 AMS721253 AWO721253 BGK721253 BQG721253 CAC721253 CJY721253 CTU721253 DDQ721253 DNM721253 DXI721253 EHE721253 ERA721253 FAW721253 FKS721253 FUO721253 GEK721253 GOG721253 GYC721253 HHY721253 HRU721253 IBQ721253 ILM721253 IVI721253 JFE721253 JPA721253 JYW721253 KIS721253 KSO721253 LCK721253 LMG721253 LWC721253 MFY721253 MPU721253 MZQ721253 NJM721253 NTI721253 ODE721253 ONA721253 OWW721253 PGS721253 PQO721253 QAK721253 QKG721253 QUC721253 RDY721253 RNU721253 RXQ721253 SHM721253 SRI721253 TBE721253 TLA721253 TUW721253 UES721253 UOO721253 UYK721253 VIG721253 VSC721253 WBY721253 WLU721253 WVQ721253 G786789 JE786789 TA786789 ACW786789 AMS786789 AWO786789 BGK786789 BQG786789 CAC786789 CJY786789 CTU786789 DDQ786789 DNM786789 DXI786789 EHE786789 ERA786789 FAW786789 FKS786789 FUO786789 GEK786789 GOG786789 GYC786789 HHY786789 HRU786789 IBQ786789 ILM786789 IVI786789 JFE786789 JPA786789 JYW786789 KIS786789 KSO786789 LCK786789 LMG786789 LWC786789 MFY786789 MPU786789 MZQ786789 NJM786789 NTI786789 ODE786789 ONA786789 OWW786789 PGS786789 PQO786789 QAK786789 QKG786789 QUC786789 RDY786789 RNU786789 RXQ786789 SHM786789 SRI786789 TBE786789 TLA786789 TUW786789 UES786789 UOO786789 UYK786789 VIG786789 VSC786789 WBY786789 WLU786789 WVQ786789 G852325 JE852325 TA852325 ACW852325 AMS852325 AWO852325 BGK852325 BQG852325 CAC852325 CJY852325 CTU852325 DDQ852325 DNM852325 DXI852325 EHE852325 ERA852325 FAW852325 FKS852325 FUO852325 GEK852325 GOG852325 GYC852325 HHY852325 HRU852325 IBQ852325 ILM852325 IVI852325 JFE852325 JPA852325 JYW852325 KIS852325 KSO852325 LCK852325 LMG852325 LWC852325 MFY852325 MPU852325 MZQ852325 NJM852325 NTI852325 ODE852325 ONA852325 OWW852325 PGS852325 PQO852325 QAK852325 QKG852325 QUC852325 RDY852325 RNU852325 RXQ852325 SHM852325 SRI852325 TBE852325 TLA852325 TUW852325 UES852325 UOO852325 UYK852325 VIG852325 VSC852325 WBY852325 WLU852325 WVQ852325 G917861 JE917861 TA917861 ACW917861 AMS917861 AWO917861 BGK917861 BQG917861 CAC917861 CJY917861 CTU917861 DDQ917861 DNM917861 DXI917861 EHE917861 ERA917861 FAW917861 FKS917861 FUO917861 GEK917861 GOG917861 GYC917861 HHY917861 HRU917861 IBQ917861 ILM917861 IVI917861 JFE917861 JPA917861 JYW917861 KIS917861 KSO917861 LCK917861 LMG917861 LWC917861 MFY917861 MPU917861 MZQ917861 NJM917861 NTI917861 ODE917861 ONA917861 OWW917861 PGS917861 PQO917861 QAK917861 QKG917861 QUC917861 RDY917861 RNU917861 RXQ917861 SHM917861 SRI917861 TBE917861 TLA917861 TUW917861 UES917861 UOO917861 UYK917861 VIG917861 VSC917861 WBY917861 WLU917861 WVQ917861 G983397 JE983397 TA983397 ACW983397 AMS983397 AWO983397 BGK983397 BQG983397 CAC983397 CJY983397 CTU983397 DDQ983397 DNM983397 DXI983397 EHE983397 ERA983397 FAW983397 FKS983397 FUO983397 GEK983397 GOG983397 GYC983397 HHY983397 HRU983397 IBQ983397 ILM983397 IVI983397 JFE983397 JPA983397 JYW983397 KIS983397 KSO983397 LCK983397 LMG983397 LWC983397 MFY983397 MPU983397 MZQ983397 NJM983397 NTI983397 ODE983397 ONA983397 OWW983397 PGS983397 PQO983397 QAK983397 QKG983397 QUC983397 RDY983397 RNU983397 RXQ983397 SHM983397 SRI983397 TBE983397 TLA983397 TUW983397 UES983397 UOO983397 UYK983397 VIG983397 VSC983397 WBY983397 WLU983397 WVQ983397" xr:uid="{00000000-0002-0000-1300-000001000000}">
      <formula1>E212:E215</formula1>
    </dataValidation>
    <dataValidation type="list" allowBlank="1" showErrorMessage="1" errorTitle="HIBA!" error="Nem beírható pontszám!!" sqref="G89 JE89 TA89 ACW89 AMS89 AWO89 BGK89 BQG89 CAC89 CJY89 CTU89 DDQ89 DNM89 DXI89 EHE89 ERA89 FAW89 FKS89 FUO89 GEK89 GOG89 GYC89 HHY89 HRU89 IBQ89 ILM89 IVI89 JFE89 JPA89 JYW89 KIS89 KSO89 LCK89 LMG89 LWC89 MFY89 MPU89 MZQ89 NJM89 NTI89 ODE89 ONA89 OWW89 PGS89 PQO89 QAK89 QKG89 QUC89 RDY89 RNU89 RXQ89 SHM89 SRI89 TBE89 TLA89 TUW89 UES89 UOO89 UYK89 VIG89 VSC89 WBY89 WLU89 WVQ89 G65625 JE65625 TA65625 ACW65625 AMS65625 AWO65625 BGK65625 BQG65625 CAC65625 CJY65625 CTU65625 DDQ65625 DNM65625 DXI65625 EHE65625 ERA65625 FAW65625 FKS65625 FUO65625 GEK65625 GOG65625 GYC65625 HHY65625 HRU65625 IBQ65625 ILM65625 IVI65625 JFE65625 JPA65625 JYW65625 KIS65625 KSO65625 LCK65625 LMG65625 LWC65625 MFY65625 MPU65625 MZQ65625 NJM65625 NTI65625 ODE65625 ONA65625 OWW65625 PGS65625 PQO65625 QAK65625 QKG65625 QUC65625 RDY65625 RNU65625 RXQ65625 SHM65625 SRI65625 TBE65625 TLA65625 TUW65625 UES65625 UOO65625 UYK65625 VIG65625 VSC65625 WBY65625 WLU65625 WVQ65625 G131161 JE131161 TA131161 ACW131161 AMS131161 AWO131161 BGK131161 BQG131161 CAC131161 CJY131161 CTU131161 DDQ131161 DNM131161 DXI131161 EHE131161 ERA131161 FAW131161 FKS131161 FUO131161 GEK131161 GOG131161 GYC131161 HHY131161 HRU131161 IBQ131161 ILM131161 IVI131161 JFE131161 JPA131161 JYW131161 KIS131161 KSO131161 LCK131161 LMG131161 LWC131161 MFY131161 MPU131161 MZQ131161 NJM131161 NTI131161 ODE131161 ONA131161 OWW131161 PGS131161 PQO131161 QAK131161 QKG131161 QUC131161 RDY131161 RNU131161 RXQ131161 SHM131161 SRI131161 TBE131161 TLA131161 TUW131161 UES131161 UOO131161 UYK131161 VIG131161 VSC131161 WBY131161 WLU131161 WVQ131161 G196697 JE196697 TA196697 ACW196697 AMS196697 AWO196697 BGK196697 BQG196697 CAC196697 CJY196697 CTU196697 DDQ196697 DNM196697 DXI196697 EHE196697 ERA196697 FAW196697 FKS196697 FUO196697 GEK196697 GOG196697 GYC196697 HHY196697 HRU196697 IBQ196697 ILM196697 IVI196697 JFE196697 JPA196697 JYW196697 KIS196697 KSO196697 LCK196697 LMG196697 LWC196697 MFY196697 MPU196697 MZQ196697 NJM196697 NTI196697 ODE196697 ONA196697 OWW196697 PGS196697 PQO196697 QAK196697 QKG196697 QUC196697 RDY196697 RNU196697 RXQ196697 SHM196697 SRI196697 TBE196697 TLA196697 TUW196697 UES196697 UOO196697 UYK196697 VIG196697 VSC196697 WBY196697 WLU196697 WVQ196697 G262233 JE262233 TA262233 ACW262233 AMS262233 AWO262233 BGK262233 BQG262233 CAC262233 CJY262233 CTU262233 DDQ262233 DNM262233 DXI262233 EHE262233 ERA262233 FAW262233 FKS262233 FUO262233 GEK262233 GOG262233 GYC262233 HHY262233 HRU262233 IBQ262233 ILM262233 IVI262233 JFE262233 JPA262233 JYW262233 KIS262233 KSO262233 LCK262233 LMG262233 LWC262233 MFY262233 MPU262233 MZQ262233 NJM262233 NTI262233 ODE262233 ONA262233 OWW262233 PGS262233 PQO262233 QAK262233 QKG262233 QUC262233 RDY262233 RNU262233 RXQ262233 SHM262233 SRI262233 TBE262233 TLA262233 TUW262233 UES262233 UOO262233 UYK262233 VIG262233 VSC262233 WBY262233 WLU262233 WVQ262233 G327769 JE327769 TA327769 ACW327769 AMS327769 AWO327769 BGK327769 BQG327769 CAC327769 CJY327769 CTU327769 DDQ327769 DNM327769 DXI327769 EHE327769 ERA327769 FAW327769 FKS327769 FUO327769 GEK327769 GOG327769 GYC327769 HHY327769 HRU327769 IBQ327769 ILM327769 IVI327769 JFE327769 JPA327769 JYW327769 KIS327769 KSO327769 LCK327769 LMG327769 LWC327769 MFY327769 MPU327769 MZQ327769 NJM327769 NTI327769 ODE327769 ONA327769 OWW327769 PGS327769 PQO327769 QAK327769 QKG327769 QUC327769 RDY327769 RNU327769 RXQ327769 SHM327769 SRI327769 TBE327769 TLA327769 TUW327769 UES327769 UOO327769 UYK327769 VIG327769 VSC327769 WBY327769 WLU327769 WVQ327769 G393305 JE393305 TA393305 ACW393305 AMS393305 AWO393305 BGK393305 BQG393305 CAC393305 CJY393305 CTU393305 DDQ393305 DNM393305 DXI393305 EHE393305 ERA393305 FAW393305 FKS393305 FUO393305 GEK393305 GOG393305 GYC393305 HHY393305 HRU393305 IBQ393305 ILM393305 IVI393305 JFE393305 JPA393305 JYW393305 KIS393305 KSO393305 LCK393305 LMG393305 LWC393305 MFY393305 MPU393305 MZQ393305 NJM393305 NTI393305 ODE393305 ONA393305 OWW393305 PGS393305 PQO393305 QAK393305 QKG393305 QUC393305 RDY393305 RNU393305 RXQ393305 SHM393305 SRI393305 TBE393305 TLA393305 TUW393305 UES393305 UOO393305 UYK393305 VIG393305 VSC393305 WBY393305 WLU393305 WVQ393305 G458841 JE458841 TA458841 ACW458841 AMS458841 AWO458841 BGK458841 BQG458841 CAC458841 CJY458841 CTU458841 DDQ458841 DNM458841 DXI458841 EHE458841 ERA458841 FAW458841 FKS458841 FUO458841 GEK458841 GOG458841 GYC458841 HHY458841 HRU458841 IBQ458841 ILM458841 IVI458841 JFE458841 JPA458841 JYW458841 KIS458841 KSO458841 LCK458841 LMG458841 LWC458841 MFY458841 MPU458841 MZQ458841 NJM458841 NTI458841 ODE458841 ONA458841 OWW458841 PGS458841 PQO458841 QAK458841 QKG458841 QUC458841 RDY458841 RNU458841 RXQ458841 SHM458841 SRI458841 TBE458841 TLA458841 TUW458841 UES458841 UOO458841 UYK458841 VIG458841 VSC458841 WBY458841 WLU458841 WVQ458841 G524377 JE524377 TA524377 ACW524377 AMS524377 AWO524377 BGK524377 BQG524377 CAC524377 CJY524377 CTU524377 DDQ524377 DNM524377 DXI524377 EHE524377 ERA524377 FAW524377 FKS524377 FUO524377 GEK524377 GOG524377 GYC524377 HHY524377 HRU524377 IBQ524377 ILM524377 IVI524377 JFE524377 JPA524377 JYW524377 KIS524377 KSO524377 LCK524377 LMG524377 LWC524377 MFY524377 MPU524377 MZQ524377 NJM524377 NTI524377 ODE524377 ONA524377 OWW524377 PGS524377 PQO524377 QAK524377 QKG524377 QUC524377 RDY524377 RNU524377 RXQ524377 SHM524377 SRI524377 TBE524377 TLA524377 TUW524377 UES524377 UOO524377 UYK524377 VIG524377 VSC524377 WBY524377 WLU524377 WVQ524377 G589913 JE589913 TA589913 ACW589913 AMS589913 AWO589913 BGK589913 BQG589913 CAC589913 CJY589913 CTU589913 DDQ589913 DNM589913 DXI589913 EHE589913 ERA589913 FAW589913 FKS589913 FUO589913 GEK589913 GOG589913 GYC589913 HHY589913 HRU589913 IBQ589913 ILM589913 IVI589913 JFE589913 JPA589913 JYW589913 KIS589913 KSO589913 LCK589913 LMG589913 LWC589913 MFY589913 MPU589913 MZQ589913 NJM589913 NTI589913 ODE589913 ONA589913 OWW589913 PGS589913 PQO589913 QAK589913 QKG589913 QUC589913 RDY589913 RNU589913 RXQ589913 SHM589913 SRI589913 TBE589913 TLA589913 TUW589913 UES589913 UOO589913 UYK589913 VIG589913 VSC589913 WBY589913 WLU589913 WVQ589913 G655449 JE655449 TA655449 ACW655449 AMS655449 AWO655449 BGK655449 BQG655449 CAC655449 CJY655449 CTU655449 DDQ655449 DNM655449 DXI655449 EHE655449 ERA655449 FAW655449 FKS655449 FUO655449 GEK655449 GOG655449 GYC655449 HHY655449 HRU655449 IBQ655449 ILM655449 IVI655449 JFE655449 JPA655449 JYW655449 KIS655449 KSO655449 LCK655449 LMG655449 LWC655449 MFY655449 MPU655449 MZQ655449 NJM655449 NTI655449 ODE655449 ONA655449 OWW655449 PGS655449 PQO655449 QAK655449 QKG655449 QUC655449 RDY655449 RNU655449 RXQ655449 SHM655449 SRI655449 TBE655449 TLA655449 TUW655449 UES655449 UOO655449 UYK655449 VIG655449 VSC655449 WBY655449 WLU655449 WVQ655449 G720985 JE720985 TA720985 ACW720985 AMS720985 AWO720985 BGK720985 BQG720985 CAC720985 CJY720985 CTU720985 DDQ720985 DNM720985 DXI720985 EHE720985 ERA720985 FAW720985 FKS720985 FUO720985 GEK720985 GOG720985 GYC720985 HHY720985 HRU720985 IBQ720985 ILM720985 IVI720985 JFE720985 JPA720985 JYW720985 KIS720985 KSO720985 LCK720985 LMG720985 LWC720985 MFY720985 MPU720985 MZQ720985 NJM720985 NTI720985 ODE720985 ONA720985 OWW720985 PGS720985 PQO720985 QAK720985 QKG720985 QUC720985 RDY720985 RNU720985 RXQ720985 SHM720985 SRI720985 TBE720985 TLA720985 TUW720985 UES720985 UOO720985 UYK720985 VIG720985 VSC720985 WBY720985 WLU720985 WVQ720985 G786521 JE786521 TA786521 ACW786521 AMS786521 AWO786521 BGK786521 BQG786521 CAC786521 CJY786521 CTU786521 DDQ786521 DNM786521 DXI786521 EHE786521 ERA786521 FAW786521 FKS786521 FUO786521 GEK786521 GOG786521 GYC786521 HHY786521 HRU786521 IBQ786521 ILM786521 IVI786521 JFE786521 JPA786521 JYW786521 KIS786521 KSO786521 LCK786521 LMG786521 LWC786521 MFY786521 MPU786521 MZQ786521 NJM786521 NTI786521 ODE786521 ONA786521 OWW786521 PGS786521 PQO786521 QAK786521 QKG786521 QUC786521 RDY786521 RNU786521 RXQ786521 SHM786521 SRI786521 TBE786521 TLA786521 TUW786521 UES786521 UOO786521 UYK786521 VIG786521 VSC786521 WBY786521 WLU786521 WVQ786521 G852057 JE852057 TA852057 ACW852057 AMS852057 AWO852057 BGK852057 BQG852057 CAC852057 CJY852057 CTU852057 DDQ852057 DNM852057 DXI852057 EHE852057 ERA852057 FAW852057 FKS852057 FUO852057 GEK852057 GOG852057 GYC852057 HHY852057 HRU852057 IBQ852057 ILM852057 IVI852057 JFE852057 JPA852057 JYW852057 KIS852057 KSO852057 LCK852057 LMG852057 LWC852057 MFY852057 MPU852057 MZQ852057 NJM852057 NTI852057 ODE852057 ONA852057 OWW852057 PGS852057 PQO852057 QAK852057 QKG852057 QUC852057 RDY852057 RNU852057 RXQ852057 SHM852057 SRI852057 TBE852057 TLA852057 TUW852057 UES852057 UOO852057 UYK852057 VIG852057 VSC852057 WBY852057 WLU852057 WVQ852057 G917593 JE917593 TA917593 ACW917593 AMS917593 AWO917593 BGK917593 BQG917593 CAC917593 CJY917593 CTU917593 DDQ917593 DNM917593 DXI917593 EHE917593 ERA917593 FAW917593 FKS917593 FUO917593 GEK917593 GOG917593 GYC917593 HHY917593 HRU917593 IBQ917593 ILM917593 IVI917593 JFE917593 JPA917593 JYW917593 KIS917593 KSO917593 LCK917593 LMG917593 LWC917593 MFY917593 MPU917593 MZQ917593 NJM917593 NTI917593 ODE917593 ONA917593 OWW917593 PGS917593 PQO917593 QAK917593 QKG917593 QUC917593 RDY917593 RNU917593 RXQ917593 SHM917593 SRI917593 TBE917593 TLA917593 TUW917593 UES917593 UOO917593 UYK917593 VIG917593 VSC917593 WBY917593 WLU917593 WVQ917593 G983129 JE983129 TA983129 ACW983129 AMS983129 AWO983129 BGK983129 BQG983129 CAC983129 CJY983129 CTU983129 DDQ983129 DNM983129 DXI983129 EHE983129 ERA983129 FAW983129 FKS983129 FUO983129 GEK983129 GOG983129 GYC983129 HHY983129 HRU983129 IBQ983129 ILM983129 IVI983129 JFE983129 JPA983129 JYW983129 KIS983129 KSO983129 LCK983129 LMG983129 LWC983129 MFY983129 MPU983129 MZQ983129 NJM983129 NTI983129 ODE983129 ONA983129 OWW983129 PGS983129 PQO983129 QAK983129 QKG983129 QUC983129 RDY983129 RNU983129 RXQ983129 SHM983129 SRI983129 TBE983129 TLA983129 TUW983129 UES983129 UOO983129 UYK983129 VIG983129 VSC983129 WBY983129 WLU983129 WVQ983129 G96 JE96 TA96 ACW96 AMS96 AWO96 BGK96 BQG96 CAC96 CJY96 CTU96 DDQ96 DNM96 DXI96 EHE96 ERA96 FAW96 FKS96 FUO96 GEK96 GOG96 GYC96 HHY96 HRU96 IBQ96 ILM96 IVI96 JFE96 JPA96 JYW96 KIS96 KSO96 LCK96 LMG96 LWC96 MFY96 MPU96 MZQ96 NJM96 NTI96 ODE96 ONA96 OWW96 PGS96 PQO96 QAK96 QKG96 QUC96 RDY96 RNU96 RXQ96 SHM96 SRI96 TBE96 TLA96 TUW96 UES96 UOO96 UYK96 VIG96 VSC96 WBY96 WLU96 WVQ96 G65632 JE65632 TA65632 ACW65632 AMS65632 AWO65632 BGK65632 BQG65632 CAC65632 CJY65632 CTU65632 DDQ65632 DNM65632 DXI65632 EHE65632 ERA65632 FAW65632 FKS65632 FUO65632 GEK65632 GOG65632 GYC65632 HHY65632 HRU65632 IBQ65632 ILM65632 IVI65632 JFE65632 JPA65632 JYW65632 KIS65632 KSO65632 LCK65632 LMG65632 LWC65632 MFY65632 MPU65632 MZQ65632 NJM65632 NTI65632 ODE65632 ONA65632 OWW65632 PGS65632 PQO65632 QAK65632 QKG65632 QUC65632 RDY65632 RNU65632 RXQ65632 SHM65632 SRI65632 TBE65632 TLA65632 TUW65632 UES65632 UOO65632 UYK65632 VIG65632 VSC65632 WBY65632 WLU65632 WVQ65632 G131168 JE131168 TA131168 ACW131168 AMS131168 AWO131168 BGK131168 BQG131168 CAC131168 CJY131168 CTU131168 DDQ131168 DNM131168 DXI131168 EHE131168 ERA131168 FAW131168 FKS131168 FUO131168 GEK131168 GOG131168 GYC131168 HHY131168 HRU131168 IBQ131168 ILM131168 IVI131168 JFE131168 JPA131168 JYW131168 KIS131168 KSO131168 LCK131168 LMG131168 LWC131168 MFY131168 MPU131168 MZQ131168 NJM131168 NTI131168 ODE131168 ONA131168 OWW131168 PGS131168 PQO131168 QAK131168 QKG131168 QUC131168 RDY131168 RNU131168 RXQ131168 SHM131168 SRI131168 TBE131168 TLA131168 TUW131168 UES131168 UOO131168 UYK131168 VIG131168 VSC131168 WBY131168 WLU131168 WVQ131168 G196704 JE196704 TA196704 ACW196704 AMS196704 AWO196704 BGK196704 BQG196704 CAC196704 CJY196704 CTU196704 DDQ196704 DNM196704 DXI196704 EHE196704 ERA196704 FAW196704 FKS196704 FUO196704 GEK196704 GOG196704 GYC196704 HHY196704 HRU196704 IBQ196704 ILM196704 IVI196704 JFE196704 JPA196704 JYW196704 KIS196704 KSO196704 LCK196704 LMG196704 LWC196704 MFY196704 MPU196704 MZQ196704 NJM196704 NTI196704 ODE196704 ONA196704 OWW196704 PGS196704 PQO196704 QAK196704 QKG196704 QUC196704 RDY196704 RNU196704 RXQ196704 SHM196704 SRI196704 TBE196704 TLA196704 TUW196704 UES196704 UOO196704 UYK196704 VIG196704 VSC196704 WBY196704 WLU196704 WVQ196704 G262240 JE262240 TA262240 ACW262240 AMS262240 AWO262240 BGK262240 BQG262240 CAC262240 CJY262240 CTU262240 DDQ262240 DNM262240 DXI262240 EHE262240 ERA262240 FAW262240 FKS262240 FUO262240 GEK262240 GOG262240 GYC262240 HHY262240 HRU262240 IBQ262240 ILM262240 IVI262240 JFE262240 JPA262240 JYW262240 KIS262240 KSO262240 LCK262240 LMG262240 LWC262240 MFY262240 MPU262240 MZQ262240 NJM262240 NTI262240 ODE262240 ONA262240 OWW262240 PGS262240 PQO262240 QAK262240 QKG262240 QUC262240 RDY262240 RNU262240 RXQ262240 SHM262240 SRI262240 TBE262240 TLA262240 TUW262240 UES262240 UOO262240 UYK262240 VIG262240 VSC262240 WBY262240 WLU262240 WVQ262240 G327776 JE327776 TA327776 ACW327776 AMS327776 AWO327776 BGK327776 BQG327776 CAC327776 CJY327776 CTU327776 DDQ327776 DNM327776 DXI327776 EHE327776 ERA327776 FAW327776 FKS327776 FUO327776 GEK327776 GOG327776 GYC327776 HHY327776 HRU327776 IBQ327776 ILM327776 IVI327776 JFE327776 JPA327776 JYW327776 KIS327776 KSO327776 LCK327776 LMG327776 LWC327776 MFY327776 MPU327776 MZQ327776 NJM327776 NTI327776 ODE327776 ONA327776 OWW327776 PGS327776 PQO327776 QAK327776 QKG327776 QUC327776 RDY327776 RNU327776 RXQ327776 SHM327776 SRI327776 TBE327776 TLA327776 TUW327776 UES327776 UOO327776 UYK327776 VIG327776 VSC327776 WBY327776 WLU327776 WVQ327776 G393312 JE393312 TA393312 ACW393312 AMS393312 AWO393312 BGK393312 BQG393312 CAC393312 CJY393312 CTU393312 DDQ393312 DNM393312 DXI393312 EHE393312 ERA393312 FAW393312 FKS393312 FUO393312 GEK393312 GOG393312 GYC393312 HHY393312 HRU393312 IBQ393312 ILM393312 IVI393312 JFE393312 JPA393312 JYW393312 KIS393312 KSO393312 LCK393312 LMG393312 LWC393312 MFY393312 MPU393312 MZQ393312 NJM393312 NTI393312 ODE393312 ONA393312 OWW393312 PGS393312 PQO393312 QAK393312 QKG393312 QUC393312 RDY393312 RNU393312 RXQ393312 SHM393312 SRI393312 TBE393312 TLA393312 TUW393312 UES393312 UOO393312 UYK393312 VIG393312 VSC393312 WBY393312 WLU393312 WVQ393312 G458848 JE458848 TA458848 ACW458848 AMS458848 AWO458848 BGK458848 BQG458848 CAC458848 CJY458848 CTU458848 DDQ458848 DNM458848 DXI458848 EHE458848 ERA458848 FAW458848 FKS458848 FUO458848 GEK458848 GOG458848 GYC458848 HHY458848 HRU458848 IBQ458848 ILM458848 IVI458848 JFE458848 JPA458848 JYW458848 KIS458848 KSO458848 LCK458848 LMG458848 LWC458848 MFY458848 MPU458848 MZQ458848 NJM458848 NTI458848 ODE458848 ONA458848 OWW458848 PGS458848 PQO458848 QAK458848 QKG458848 QUC458848 RDY458848 RNU458848 RXQ458848 SHM458848 SRI458848 TBE458848 TLA458848 TUW458848 UES458848 UOO458848 UYK458848 VIG458848 VSC458848 WBY458848 WLU458848 WVQ458848 G524384 JE524384 TA524384 ACW524384 AMS524384 AWO524384 BGK524384 BQG524384 CAC524384 CJY524384 CTU524384 DDQ524384 DNM524384 DXI524384 EHE524384 ERA524384 FAW524384 FKS524384 FUO524384 GEK524384 GOG524384 GYC524384 HHY524384 HRU524384 IBQ524384 ILM524384 IVI524384 JFE524384 JPA524384 JYW524384 KIS524384 KSO524384 LCK524384 LMG524384 LWC524384 MFY524384 MPU524384 MZQ524384 NJM524384 NTI524384 ODE524384 ONA524384 OWW524384 PGS524384 PQO524384 QAK524384 QKG524384 QUC524384 RDY524384 RNU524384 RXQ524384 SHM524384 SRI524384 TBE524384 TLA524384 TUW524384 UES524384 UOO524384 UYK524384 VIG524384 VSC524384 WBY524384 WLU524384 WVQ524384 G589920 JE589920 TA589920 ACW589920 AMS589920 AWO589920 BGK589920 BQG589920 CAC589920 CJY589920 CTU589920 DDQ589920 DNM589920 DXI589920 EHE589920 ERA589920 FAW589920 FKS589920 FUO589920 GEK589920 GOG589920 GYC589920 HHY589920 HRU589920 IBQ589920 ILM589920 IVI589920 JFE589920 JPA589920 JYW589920 KIS589920 KSO589920 LCK589920 LMG589920 LWC589920 MFY589920 MPU589920 MZQ589920 NJM589920 NTI589920 ODE589920 ONA589920 OWW589920 PGS589920 PQO589920 QAK589920 QKG589920 QUC589920 RDY589920 RNU589920 RXQ589920 SHM589920 SRI589920 TBE589920 TLA589920 TUW589920 UES589920 UOO589920 UYK589920 VIG589920 VSC589920 WBY589920 WLU589920 WVQ589920 G655456 JE655456 TA655456 ACW655456 AMS655456 AWO655456 BGK655456 BQG655456 CAC655456 CJY655456 CTU655456 DDQ655456 DNM655456 DXI655456 EHE655456 ERA655456 FAW655456 FKS655456 FUO655456 GEK655456 GOG655456 GYC655456 HHY655456 HRU655456 IBQ655456 ILM655456 IVI655456 JFE655456 JPA655456 JYW655456 KIS655456 KSO655456 LCK655456 LMG655456 LWC655456 MFY655456 MPU655456 MZQ655456 NJM655456 NTI655456 ODE655456 ONA655456 OWW655456 PGS655456 PQO655456 QAK655456 QKG655456 QUC655456 RDY655456 RNU655456 RXQ655456 SHM655456 SRI655456 TBE655456 TLA655456 TUW655456 UES655456 UOO655456 UYK655456 VIG655456 VSC655456 WBY655456 WLU655456 WVQ655456 G720992 JE720992 TA720992 ACW720992 AMS720992 AWO720992 BGK720992 BQG720992 CAC720992 CJY720992 CTU720992 DDQ720992 DNM720992 DXI720992 EHE720992 ERA720992 FAW720992 FKS720992 FUO720992 GEK720992 GOG720992 GYC720992 HHY720992 HRU720992 IBQ720992 ILM720992 IVI720992 JFE720992 JPA720992 JYW720992 KIS720992 KSO720992 LCK720992 LMG720992 LWC720992 MFY720992 MPU720992 MZQ720992 NJM720992 NTI720992 ODE720992 ONA720992 OWW720992 PGS720992 PQO720992 QAK720992 QKG720992 QUC720992 RDY720992 RNU720992 RXQ720992 SHM720992 SRI720992 TBE720992 TLA720992 TUW720992 UES720992 UOO720992 UYK720992 VIG720992 VSC720992 WBY720992 WLU720992 WVQ720992 G786528 JE786528 TA786528 ACW786528 AMS786528 AWO786528 BGK786528 BQG786528 CAC786528 CJY786528 CTU786528 DDQ786528 DNM786528 DXI786528 EHE786528 ERA786528 FAW786528 FKS786528 FUO786528 GEK786528 GOG786528 GYC786528 HHY786528 HRU786528 IBQ786528 ILM786528 IVI786528 JFE786528 JPA786528 JYW786528 KIS786528 KSO786528 LCK786528 LMG786528 LWC786528 MFY786528 MPU786528 MZQ786528 NJM786528 NTI786528 ODE786528 ONA786528 OWW786528 PGS786528 PQO786528 QAK786528 QKG786528 QUC786528 RDY786528 RNU786528 RXQ786528 SHM786528 SRI786528 TBE786528 TLA786528 TUW786528 UES786528 UOO786528 UYK786528 VIG786528 VSC786528 WBY786528 WLU786528 WVQ786528 G852064 JE852064 TA852064 ACW852064 AMS852064 AWO852064 BGK852064 BQG852064 CAC852064 CJY852064 CTU852064 DDQ852064 DNM852064 DXI852064 EHE852064 ERA852064 FAW852064 FKS852064 FUO852064 GEK852064 GOG852064 GYC852064 HHY852064 HRU852064 IBQ852064 ILM852064 IVI852064 JFE852064 JPA852064 JYW852064 KIS852064 KSO852064 LCK852064 LMG852064 LWC852064 MFY852064 MPU852064 MZQ852064 NJM852064 NTI852064 ODE852064 ONA852064 OWW852064 PGS852064 PQO852064 QAK852064 QKG852064 QUC852064 RDY852064 RNU852064 RXQ852064 SHM852064 SRI852064 TBE852064 TLA852064 TUW852064 UES852064 UOO852064 UYK852064 VIG852064 VSC852064 WBY852064 WLU852064 WVQ852064 G917600 JE917600 TA917600 ACW917600 AMS917600 AWO917600 BGK917600 BQG917600 CAC917600 CJY917600 CTU917600 DDQ917600 DNM917600 DXI917600 EHE917600 ERA917600 FAW917600 FKS917600 FUO917600 GEK917600 GOG917600 GYC917600 HHY917600 HRU917600 IBQ917600 ILM917600 IVI917600 JFE917600 JPA917600 JYW917600 KIS917600 KSO917600 LCK917600 LMG917600 LWC917600 MFY917600 MPU917600 MZQ917600 NJM917600 NTI917600 ODE917600 ONA917600 OWW917600 PGS917600 PQO917600 QAK917600 QKG917600 QUC917600 RDY917600 RNU917600 RXQ917600 SHM917600 SRI917600 TBE917600 TLA917600 TUW917600 UES917600 UOO917600 UYK917600 VIG917600 VSC917600 WBY917600 WLU917600 WVQ917600 G983136 JE983136 TA983136 ACW983136 AMS983136 AWO983136 BGK983136 BQG983136 CAC983136 CJY983136 CTU983136 DDQ983136 DNM983136 DXI983136 EHE983136 ERA983136 FAW983136 FKS983136 FUO983136 GEK983136 GOG983136 GYC983136 HHY983136 HRU983136 IBQ983136 ILM983136 IVI983136 JFE983136 JPA983136 JYW983136 KIS983136 KSO983136 LCK983136 LMG983136 LWC983136 MFY983136 MPU983136 MZQ983136 NJM983136 NTI983136 ODE983136 ONA983136 OWW983136 PGS983136 PQO983136 QAK983136 QKG983136 QUC983136 RDY983136 RNU983136 RXQ983136 SHM983136 SRI983136 TBE983136 TLA983136 TUW983136 UES983136 UOO983136 UYK983136 VIG983136 VSC983136 WBY983136 WLU983136 WVQ983136 G111 JE111 TA111 ACW111 AMS111 AWO111 BGK111 BQG111 CAC111 CJY111 CTU111 DDQ111 DNM111 DXI111 EHE111 ERA111 FAW111 FKS111 FUO111 GEK111 GOG111 GYC111 HHY111 HRU111 IBQ111 ILM111 IVI111 JFE111 JPA111 JYW111 KIS111 KSO111 LCK111 LMG111 LWC111 MFY111 MPU111 MZQ111 NJM111 NTI111 ODE111 ONA111 OWW111 PGS111 PQO111 QAK111 QKG111 QUC111 RDY111 RNU111 RXQ111 SHM111 SRI111 TBE111 TLA111 TUW111 UES111 UOO111 UYK111 VIG111 VSC111 WBY111 WLU111 WVQ111 G65647 JE65647 TA65647 ACW65647 AMS65647 AWO65647 BGK65647 BQG65647 CAC65647 CJY65647 CTU65647 DDQ65647 DNM65647 DXI65647 EHE65647 ERA65647 FAW65647 FKS65647 FUO65647 GEK65647 GOG65647 GYC65647 HHY65647 HRU65647 IBQ65647 ILM65647 IVI65647 JFE65647 JPA65647 JYW65647 KIS65647 KSO65647 LCK65647 LMG65647 LWC65647 MFY65647 MPU65647 MZQ65647 NJM65647 NTI65647 ODE65647 ONA65647 OWW65647 PGS65647 PQO65647 QAK65647 QKG65647 QUC65647 RDY65647 RNU65647 RXQ65647 SHM65647 SRI65647 TBE65647 TLA65647 TUW65647 UES65647 UOO65647 UYK65647 VIG65647 VSC65647 WBY65647 WLU65647 WVQ65647 G131183 JE131183 TA131183 ACW131183 AMS131183 AWO131183 BGK131183 BQG131183 CAC131183 CJY131183 CTU131183 DDQ131183 DNM131183 DXI131183 EHE131183 ERA131183 FAW131183 FKS131183 FUO131183 GEK131183 GOG131183 GYC131183 HHY131183 HRU131183 IBQ131183 ILM131183 IVI131183 JFE131183 JPA131183 JYW131183 KIS131183 KSO131183 LCK131183 LMG131183 LWC131183 MFY131183 MPU131183 MZQ131183 NJM131183 NTI131183 ODE131183 ONA131183 OWW131183 PGS131183 PQO131183 QAK131183 QKG131183 QUC131183 RDY131183 RNU131183 RXQ131183 SHM131183 SRI131183 TBE131183 TLA131183 TUW131183 UES131183 UOO131183 UYK131183 VIG131183 VSC131183 WBY131183 WLU131183 WVQ131183 G196719 JE196719 TA196719 ACW196719 AMS196719 AWO196719 BGK196719 BQG196719 CAC196719 CJY196719 CTU196719 DDQ196719 DNM196719 DXI196719 EHE196719 ERA196719 FAW196719 FKS196719 FUO196719 GEK196719 GOG196719 GYC196719 HHY196719 HRU196719 IBQ196719 ILM196719 IVI196719 JFE196719 JPA196719 JYW196719 KIS196719 KSO196719 LCK196719 LMG196719 LWC196719 MFY196719 MPU196719 MZQ196719 NJM196719 NTI196719 ODE196719 ONA196719 OWW196719 PGS196719 PQO196719 QAK196719 QKG196719 QUC196719 RDY196719 RNU196719 RXQ196719 SHM196719 SRI196719 TBE196719 TLA196719 TUW196719 UES196719 UOO196719 UYK196719 VIG196719 VSC196719 WBY196719 WLU196719 WVQ196719 G262255 JE262255 TA262255 ACW262255 AMS262255 AWO262255 BGK262255 BQG262255 CAC262255 CJY262255 CTU262255 DDQ262255 DNM262255 DXI262255 EHE262255 ERA262255 FAW262255 FKS262255 FUO262255 GEK262255 GOG262255 GYC262255 HHY262255 HRU262255 IBQ262255 ILM262255 IVI262255 JFE262255 JPA262255 JYW262255 KIS262255 KSO262255 LCK262255 LMG262255 LWC262255 MFY262255 MPU262255 MZQ262255 NJM262255 NTI262255 ODE262255 ONA262255 OWW262255 PGS262255 PQO262255 QAK262255 QKG262255 QUC262255 RDY262255 RNU262255 RXQ262255 SHM262255 SRI262255 TBE262255 TLA262255 TUW262255 UES262255 UOO262255 UYK262255 VIG262255 VSC262255 WBY262255 WLU262255 WVQ262255 G327791 JE327791 TA327791 ACW327791 AMS327791 AWO327791 BGK327791 BQG327791 CAC327791 CJY327791 CTU327791 DDQ327791 DNM327791 DXI327791 EHE327791 ERA327791 FAW327791 FKS327791 FUO327791 GEK327791 GOG327791 GYC327791 HHY327791 HRU327791 IBQ327791 ILM327791 IVI327791 JFE327791 JPA327791 JYW327791 KIS327791 KSO327791 LCK327791 LMG327791 LWC327791 MFY327791 MPU327791 MZQ327791 NJM327791 NTI327791 ODE327791 ONA327791 OWW327791 PGS327791 PQO327791 QAK327791 QKG327791 QUC327791 RDY327791 RNU327791 RXQ327791 SHM327791 SRI327791 TBE327791 TLA327791 TUW327791 UES327791 UOO327791 UYK327791 VIG327791 VSC327791 WBY327791 WLU327791 WVQ327791 G393327 JE393327 TA393327 ACW393327 AMS393327 AWO393327 BGK393327 BQG393327 CAC393327 CJY393327 CTU393327 DDQ393327 DNM393327 DXI393327 EHE393327 ERA393327 FAW393327 FKS393327 FUO393327 GEK393327 GOG393327 GYC393327 HHY393327 HRU393327 IBQ393327 ILM393327 IVI393327 JFE393327 JPA393327 JYW393327 KIS393327 KSO393327 LCK393327 LMG393327 LWC393327 MFY393327 MPU393327 MZQ393327 NJM393327 NTI393327 ODE393327 ONA393327 OWW393327 PGS393327 PQO393327 QAK393327 QKG393327 QUC393327 RDY393327 RNU393327 RXQ393327 SHM393327 SRI393327 TBE393327 TLA393327 TUW393327 UES393327 UOO393327 UYK393327 VIG393327 VSC393327 WBY393327 WLU393327 WVQ393327 G458863 JE458863 TA458863 ACW458863 AMS458863 AWO458863 BGK458863 BQG458863 CAC458863 CJY458863 CTU458863 DDQ458863 DNM458863 DXI458863 EHE458863 ERA458863 FAW458863 FKS458863 FUO458863 GEK458863 GOG458863 GYC458863 HHY458863 HRU458863 IBQ458863 ILM458863 IVI458863 JFE458863 JPA458863 JYW458863 KIS458863 KSO458863 LCK458863 LMG458863 LWC458863 MFY458863 MPU458863 MZQ458863 NJM458863 NTI458863 ODE458863 ONA458863 OWW458863 PGS458863 PQO458863 QAK458863 QKG458863 QUC458863 RDY458863 RNU458863 RXQ458863 SHM458863 SRI458863 TBE458863 TLA458863 TUW458863 UES458863 UOO458863 UYK458863 VIG458863 VSC458863 WBY458863 WLU458863 WVQ458863 G524399 JE524399 TA524399 ACW524399 AMS524399 AWO524399 BGK524399 BQG524399 CAC524399 CJY524399 CTU524399 DDQ524399 DNM524399 DXI524399 EHE524399 ERA524399 FAW524399 FKS524399 FUO524399 GEK524399 GOG524399 GYC524399 HHY524399 HRU524399 IBQ524399 ILM524399 IVI524399 JFE524399 JPA524399 JYW524399 KIS524399 KSO524399 LCK524399 LMG524399 LWC524399 MFY524399 MPU524399 MZQ524399 NJM524399 NTI524399 ODE524399 ONA524399 OWW524399 PGS524399 PQO524399 QAK524399 QKG524399 QUC524399 RDY524399 RNU524399 RXQ524399 SHM524399 SRI524399 TBE524399 TLA524399 TUW524399 UES524399 UOO524399 UYK524399 VIG524399 VSC524399 WBY524399 WLU524399 WVQ524399 G589935 JE589935 TA589935 ACW589935 AMS589935 AWO589935 BGK589935 BQG589935 CAC589935 CJY589935 CTU589935 DDQ589935 DNM589935 DXI589935 EHE589935 ERA589935 FAW589935 FKS589935 FUO589935 GEK589935 GOG589935 GYC589935 HHY589935 HRU589935 IBQ589935 ILM589935 IVI589935 JFE589935 JPA589935 JYW589935 KIS589935 KSO589935 LCK589935 LMG589935 LWC589935 MFY589935 MPU589935 MZQ589935 NJM589935 NTI589935 ODE589935 ONA589935 OWW589935 PGS589935 PQO589935 QAK589935 QKG589935 QUC589935 RDY589935 RNU589935 RXQ589935 SHM589935 SRI589935 TBE589935 TLA589935 TUW589935 UES589935 UOO589935 UYK589935 VIG589935 VSC589935 WBY589935 WLU589935 WVQ589935 G655471 JE655471 TA655471 ACW655471 AMS655471 AWO655471 BGK655471 BQG655471 CAC655471 CJY655471 CTU655471 DDQ655471 DNM655471 DXI655471 EHE655471 ERA655471 FAW655471 FKS655471 FUO655471 GEK655471 GOG655471 GYC655471 HHY655471 HRU655471 IBQ655471 ILM655471 IVI655471 JFE655471 JPA655471 JYW655471 KIS655471 KSO655471 LCK655471 LMG655471 LWC655471 MFY655471 MPU655471 MZQ655471 NJM655471 NTI655471 ODE655471 ONA655471 OWW655471 PGS655471 PQO655471 QAK655471 QKG655471 QUC655471 RDY655471 RNU655471 RXQ655471 SHM655471 SRI655471 TBE655471 TLA655471 TUW655471 UES655471 UOO655471 UYK655471 VIG655471 VSC655471 WBY655471 WLU655471 WVQ655471 G721007 JE721007 TA721007 ACW721007 AMS721007 AWO721007 BGK721007 BQG721007 CAC721007 CJY721007 CTU721007 DDQ721007 DNM721007 DXI721007 EHE721007 ERA721007 FAW721007 FKS721007 FUO721007 GEK721007 GOG721007 GYC721007 HHY721007 HRU721007 IBQ721007 ILM721007 IVI721007 JFE721007 JPA721007 JYW721007 KIS721007 KSO721007 LCK721007 LMG721007 LWC721007 MFY721007 MPU721007 MZQ721007 NJM721007 NTI721007 ODE721007 ONA721007 OWW721007 PGS721007 PQO721007 QAK721007 QKG721007 QUC721007 RDY721007 RNU721007 RXQ721007 SHM721007 SRI721007 TBE721007 TLA721007 TUW721007 UES721007 UOO721007 UYK721007 VIG721007 VSC721007 WBY721007 WLU721007 WVQ721007 G786543 JE786543 TA786543 ACW786543 AMS786543 AWO786543 BGK786543 BQG786543 CAC786543 CJY786543 CTU786543 DDQ786543 DNM786543 DXI786543 EHE786543 ERA786543 FAW786543 FKS786543 FUO786543 GEK786543 GOG786543 GYC786543 HHY786543 HRU786543 IBQ786543 ILM786543 IVI786543 JFE786543 JPA786543 JYW786543 KIS786543 KSO786543 LCK786543 LMG786543 LWC786543 MFY786543 MPU786543 MZQ786543 NJM786543 NTI786543 ODE786543 ONA786543 OWW786543 PGS786543 PQO786543 QAK786543 QKG786543 QUC786543 RDY786543 RNU786543 RXQ786543 SHM786543 SRI786543 TBE786543 TLA786543 TUW786543 UES786543 UOO786543 UYK786543 VIG786543 VSC786543 WBY786543 WLU786543 WVQ786543 G852079 JE852079 TA852079 ACW852079 AMS852079 AWO852079 BGK852079 BQG852079 CAC852079 CJY852079 CTU852079 DDQ852079 DNM852079 DXI852079 EHE852079 ERA852079 FAW852079 FKS852079 FUO852079 GEK852079 GOG852079 GYC852079 HHY852079 HRU852079 IBQ852079 ILM852079 IVI852079 JFE852079 JPA852079 JYW852079 KIS852079 KSO852079 LCK852079 LMG852079 LWC852079 MFY852079 MPU852079 MZQ852079 NJM852079 NTI852079 ODE852079 ONA852079 OWW852079 PGS852079 PQO852079 QAK852079 QKG852079 QUC852079 RDY852079 RNU852079 RXQ852079 SHM852079 SRI852079 TBE852079 TLA852079 TUW852079 UES852079 UOO852079 UYK852079 VIG852079 VSC852079 WBY852079 WLU852079 WVQ852079 G917615 JE917615 TA917615 ACW917615 AMS917615 AWO917615 BGK917615 BQG917615 CAC917615 CJY917615 CTU917615 DDQ917615 DNM917615 DXI917615 EHE917615 ERA917615 FAW917615 FKS917615 FUO917615 GEK917615 GOG917615 GYC917615 HHY917615 HRU917615 IBQ917615 ILM917615 IVI917615 JFE917615 JPA917615 JYW917615 KIS917615 KSO917615 LCK917615 LMG917615 LWC917615 MFY917615 MPU917615 MZQ917615 NJM917615 NTI917615 ODE917615 ONA917615 OWW917615 PGS917615 PQO917615 QAK917615 QKG917615 QUC917615 RDY917615 RNU917615 RXQ917615 SHM917615 SRI917615 TBE917615 TLA917615 TUW917615 UES917615 UOO917615 UYK917615 VIG917615 VSC917615 WBY917615 WLU917615 WVQ917615 G983151 JE983151 TA983151 ACW983151 AMS983151 AWO983151 BGK983151 BQG983151 CAC983151 CJY983151 CTU983151 DDQ983151 DNM983151 DXI983151 EHE983151 ERA983151 FAW983151 FKS983151 FUO983151 GEK983151 GOG983151 GYC983151 HHY983151 HRU983151 IBQ983151 ILM983151 IVI983151 JFE983151 JPA983151 JYW983151 KIS983151 KSO983151 LCK983151 LMG983151 LWC983151 MFY983151 MPU983151 MZQ983151 NJM983151 NTI983151 ODE983151 ONA983151 OWW983151 PGS983151 PQO983151 QAK983151 QKG983151 QUC983151 RDY983151 RNU983151 RXQ983151 SHM983151 SRI983151 TBE983151 TLA983151 TUW983151 UES983151 UOO983151 UYK983151 VIG983151 VSC983151 WBY983151 WLU983151 WVQ983151 G261 JE261 TA261 ACW261 AMS261 AWO261 BGK261 BQG261 CAC261 CJY261 CTU261 DDQ261 DNM261 DXI261 EHE261 ERA261 FAW261 FKS261 FUO261 GEK261 GOG261 GYC261 HHY261 HRU261 IBQ261 ILM261 IVI261 JFE261 JPA261 JYW261 KIS261 KSO261 LCK261 LMG261 LWC261 MFY261 MPU261 MZQ261 NJM261 NTI261 ODE261 ONA261 OWW261 PGS261 PQO261 QAK261 QKG261 QUC261 RDY261 RNU261 RXQ261 SHM261 SRI261 TBE261 TLA261 TUW261 UES261 UOO261 UYK261 VIG261 VSC261 WBY261 WLU261 WVQ261 G65797 JE65797 TA65797 ACW65797 AMS65797 AWO65797 BGK65797 BQG65797 CAC65797 CJY65797 CTU65797 DDQ65797 DNM65797 DXI65797 EHE65797 ERA65797 FAW65797 FKS65797 FUO65797 GEK65797 GOG65797 GYC65797 HHY65797 HRU65797 IBQ65797 ILM65797 IVI65797 JFE65797 JPA65797 JYW65797 KIS65797 KSO65797 LCK65797 LMG65797 LWC65797 MFY65797 MPU65797 MZQ65797 NJM65797 NTI65797 ODE65797 ONA65797 OWW65797 PGS65797 PQO65797 QAK65797 QKG65797 QUC65797 RDY65797 RNU65797 RXQ65797 SHM65797 SRI65797 TBE65797 TLA65797 TUW65797 UES65797 UOO65797 UYK65797 VIG65797 VSC65797 WBY65797 WLU65797 WVQ65797 G131333 JE131333 TA131333 ACW131333 AMS131333 AWO131333 BGK131333 BQG131333 CAC131333 CJY131333 CTU131333 DDQ131333 DNM131333 DXI131333 EHE131333 ERA131333 FAW131333 FKS131333 FUO131333 GEK131333 GOG131333 GYC131333 HHY131333 HRU131333 IBQ131333 ILM131333 IVI131333 JFE131333 JPA131333 JYW131333 KIS131333 KSO131333 LCK131333 LMG131333 LWC131333 MFY131333 MPU131333 MZQ131333 NJM131333 NTI131333 ODE131333 ONA131333 OWW131333 PGS131333 PQO131333 QAK131333 QKG131333 QUC131333 RDY131333 RNU131333 RXQ131333 SHM131333 SRI131333 TBE131333 TLA131333 TUW131333 UES131333 UOO131333 UYK131333 VIG131333 VSC131333 WBY131333 WLU131333 WVQ131333 G196869 JE196869 TA196869 ACW196869 AMS196869 AWO196869 BGK196869 BQG196869 CAC196869 CJY196869 CTU196869 DDQ196869 DNM196869 DXI196869 EHE196869 ERA196869 FAW196869 FKS196869 FUO196869 GEK196869 GOG196869 GYC196869 HHY196869 HRU196869 IBQ196869 ILM196869 IVI196869 JFE196869 JPA196869 JYW196869 KIS196869 KSO196869 LCK196869 LMG196869 LWC196869 MFY196869 MPU196869 MZQ196869 NJM196869 NTI196869 ODE196869 ONA196869 OWW196869 PGS196869 PQO196869 QAK196869 QKG196869 QUC196869 RDY196869 RNU196869 RXQ196869 SHM196869 SRI196869 TBE196869 TLA196869 TUW196869 UES196869 UOO196869 UYK196869 VIG196869 VSC196869 WBY196869 WLU196869 WVQ196869 G262405 JE262405 TA262405 ACW262405 AMS262405 AWO262405 BGK262405 BQG262405 CAC262405 CJY262405 CTU262405 DDQ262405 DNM262405 DXI262405 EHE262405 ERA262405 FAW262405 FKS262405 FUO262405 GEK262405 GOG262405 GYC262405 HHY262405 HRU262405 IBQ262405 ILM262405 IVI262405 JFE262405 JPA262405 JYW262405 KIS262405 KSO262405 LCK262405 LMG262405 LWC262405 MFY262405 MPU262405 MZQ262405 NJM262405 NTI262405 ODE262405 ONA262405 OWW262405 PGS262405 PQO262405 QAK262405 QKG262405 QUC262405 RDY262405 RNU262405 RXQ262405 SHM262405 SRI262405 TBE262405 TLA262405 TUW262405 UES262405 UOO262405 UYK262405 VIG262405 VSC262405 WBY262405 WLU262405 WVQ262405 G327941 JE327941 TA327941 ACW327941 AMS327941 AWO327941 BGK327941 BQG327941 CAC327941 CJY327941 CTU327941 DDQ327941 DNM327941 DXI327941 EHE327941 ERA327941 FAW327941 FKS327941 FUO327941 GEK327941 GOG327941 GYC327941 HHY327941 HRU327941 IBQ327941 ILM327941 IVI327941 JFE327941 JPA327941 JYW327941 KIS327941 KSO327941 LCK327941 LMG327941 LWC327941 MFY327941 MPU327941 MZQ327941 NJM327941 NTI327941 ODE327941 ONA327941 OWW327941 PGS327941 PQO327941 QAK327941 QKG327941 QUC327941 RDY327941 RNU327941 RXQ327941 SHM327941 SRI327941 TBE327941 TLA327941 TUW327941 UES327941 UOO327941 UYK327941 VIG327941 VSC327941 WBY327941 WLU327941 WVQ327941 G393477 JE393477 TA393477 ACW393477 AMS393477 AWO393477 BGK393477 BQG393477 CAC393477 CJY393477 CTU393477 DDQ393477 DNM393477 DXI393477 EHE393477 ERA393477 FAW393477 FKS393477 FUO393477 GEK393477 GOG393477 GYC393477 HHY393477 HRU393477 IBQ393477 ILM393477 IVI393477 JFE393477 JPA393477 JYW393477 KIS393477 KSO393477 LCK393477 LMG393477 LWC393477 MFY393477 MPU393477 MZQ393477 NJM393477 NTI393477 ODE393477 ONA393477 OWW393477 PGS393477 PQO393477 QAK393477 QKG393477 QUC393477 RDY393477 RNU393477 RXQ393477 SHM393477 SRI393477 TBE393477 TLA393477 TUW393477 UES393477 UOO393477 UYK393477 VIG393477 VSC393477 WBY393477 WLU393477 WVQ393477 G459013 JE459013 TA459013 ACW459013 AMS459013 AWO459013 BGK459013 BQG459013 CAC459013 CJY459013 CTU459013 DDQ459013 DNM459013 DXI459013 EHE459013 ERA459013 FAW459013 FKS459013 FUO459013 GEK459013 GOG459013 GYC459013 HHY459013 HRU459013 IBQ459013 ILM459013 IVI459013 JFE459013 JPA459013 JYW459013 KIS459013 KSO459013 LCK459013 LMG459013 LWC459013 MFY459013 MPU459013 MZQ459013 NJM459013 NTI459013 ODE459013 ONA459013 OWW459013 PGS459013 PQO459013 QAK459013 QKG459013 QUC459013 RDY459013 RNU459013 RXQ459013 SHM459013 SRI459013 TBE459013 TLA459013 TUW459013 UES459013 UOO459013 UYK459013 VIG459013 VSC459013 WBY459013 WLU459013 WVQ459013 G524549 JE524549 TA524549 ACW524549 AMS524549 AWO524549 BGK524549 BQG524549 CAC524549 CJY524549 CTU524549 DDQ524549 DNM524549 DXI524549 EHE524549 ERA524549 FAW524549 FKS524549 FUO524549 GEK524549 GOG524549 GYC524549 HHY524549 HRU524549 IBQ524549 ILM524549 IVI524549 JFE524549 JPA524549 JYW524549 KIS524549 KSO524549 LCK524549 LMG524549 LWC524549 MFY524549 MPU524549 MZQ524549 NJM524549 NTI524549 ODE524549 ONA524549 OWW524549 PGS524549 PQO524549 QAK524549 QKG524549 QUC524549 RDY524549 RNU524549 RXQ524549 SHM524549 SRI524549 TBE524549 TLA524549 TUW524549 UES524549 UOO524549 UYK524549 VIG524549 VSC524549 WBY524549 WLU524549 WVQ524549 G590085 JE590085 TA590085 ACW590085 AMS590085 AWO590085 BGK590085 BQG590085 CAC590085 CJY590085 CTU590085 DDQ590085 DNM590085 DXI590085 EHE590085 ERA590085 FAW590085 FKS590085 FUO590085 GEK590085 GOG590085 GYC590085 HHY590085 HRU590085 IBQ590085 ILM590085 IVI590085 JFE590085 JPA590085 JYW590085 KIS590085 KSO590085 LCK590085 LMG590085 LWC590085 MFY590085 MPU590085 MZQ590085 NJM590085 NTI590085 ODE590085 ONA590085 OWW590085 PGS590085 PQO590085 QAK590085 QKG590085 QUC590085 RDY590085 RNU590085 RXQ590085 SHM590085 SRI590085 TBE590085 TLA590085 TUW590085 UES590085 UOO590085 UYK590085 VIG590085 VSC590085 WBY590085 WLU590085 WVQ590085 G655621 JE655621 TA655621 ACW655621 AMS655621 AWO655621 BGK655621 BQG655621 CAC655621 CJY655621 CTU655621 DDQ655621 DNM655621 DXI655621 EHE655621 ERA655621 FAW655621 FKS655621 FUO655621 GEK655621 GOG655621 GYC655621 HHY655621 HRU655621 IBQ655621 ILM655621 IVI655621 JFE655621 JPA655621 JYW655621 KIS655621 KSO655621 LCK655621 LMG655621 LWC655621 MFY655621 MPU655621 MZQ655621 NJM655621 NTI655621 ODE655621 ONA655621 OWW655621 PGS655621 PQO655621 QAK655621 QKG655621 QUC655621 RDY655621 RNU655621 RXQ655621 SHM655621 SRI655621 TBE655621 TLA655621 TUW655621 UES655621 UOO655621 UYK655621 VIG655621 VSC655621 WBY655621 WLU655621 WVQ655621 G721157 JE721157 TA721157 ACW721157 AMS721157 AWO721157 BGK721157 BQG721157 CAC721157 CJY721157 CTU721157 DDQ721157 DNM721157 DXI721157 EHE721157 ERA721157 FAW721157 FKS721157 FUO721157 GEK721157 GOG721157 GYC721157 HHY721157 HRU721157 IBQ721157 ILM721157 IVI721157 JFE721157 JPA721157 JYW721157 KIS721157 KSO721157 LCK721157 LMG721157 LWC721157 MFY721157 MPU721157 MZQ721157 NJM721157 NTI721157 ODE721157 ONA721157 OWW721157 PGS721157 PQO721157 QAK721157 QKG721157 QUC721157 RDY721157 RNU721157 RXQ721157 SHM721157 SRI721157 TBE721157 TLA721157 TUW721157 UES721157 UOO721157 UYK721157 VIG721157 VSC721157 WBY721157 WLU721157 WVQ721157 G786693 JE786693 TA786693 ACW786693 AMS786693 AWO786693 BGK786693 BQG786693 CAC786693 CJY786693 CTU786693 DDQ786693 DNM786693 DXI786693 EHE786693 ERA786693 FAW786693 FKS786693 FUO786693 GEK786693 GOG786693 GYC786693 HHY786693 HRU786693 IBQ786693 ILM786693 IVI786693 JFE786693 JPA786693 JYW786693 KIS786693 KSO786693 LCK786693 LMG786693 LWC786693 MFY786693 MPU786693 MZQ786693 NJM786693 NTI786693 ODE786693 ONA786693 OWW786693 PGS786693 PQO786693 QAK786693 QKG786693 QUC786693 RDY786693 RNU786693 RXQ786693 SHM786693 SRI786693 TBE786693 TLA786693 TUW786693 UES786693 UOO786693 UYK786693 VIG786693 VSC786693 WBY786693 WLU786693 WVQ786693 G852229 JE852229 TA852229 ACW852229 AMS852229 AWO852229 BGK852229 BQG852229 CAC852229 CJY852229 CTU852229 DDQ852229 DNM852229 DXI852229 EHE852229 ERA852229 FAW852229 FKS852229 FUO852229 GEK852229 GOG852229 GYC852229 HHY852229 HRU852229 IBQ852229 ILM852229 IVI852229 JFE852229 JPA852229 JYW852229 KIS852229 KSO852229 LCK852229 LMG852229 LWC852229 MFY852229 MPU852229 MZQ852229 NJM852229 NTI852229 ODE852229 ONA852229 OWW852229 PGS852229 PQO852229 QAK852229 QKG852229 QUC852229 RDY852229 RNU852229 RXQ852229 SHM852229 SRI852229 TBE852229 TLA852229 TUW852229 UES852229 UOO852229 UYK852229 VIG852229 VSC852229 WBY852229 WLU852229 WVQ852229 G917765 JE917765 TA917765 ACW917765 AMS917765 AWO917765 BGK917765 BQG917765 CAC917765 CJY917765 CTU917765 DDQ917765 DNM917765 DXI917765 EHE917765 ERA917765 FAW917765 FKS917765 FUO917765 GEK917765 GOG917765 GYC917765 HHY917765 HRU917765 IBQ917765 ILM917765 IVI917765 JFE917765 JPA917765 JYW917765 KIS917765 KSO917765 LCK917765 LMG917765 LWC917765 MFY917765 MPU917765 MZQ917765 NJM917765 NTI917765 ODE917765 ONA917765 OWW917765 PGS917765 PQO917765 QAK917765 QKG917765 QUC917765 RDY917765 RNU917765 RXQ917765 SHM917765 SRI917765 TBE917765 TLA917765 TUW917765 UES917765 UOO917765 UYK917765 VIG917765 VSC917765 WBY917765 WLU917765 WVQ917765 G983301 JE983301 TA983301 ACW983301 AMS983301 AWO983301 BGK983301 BQG983301 CAC983301 CJY983301 CTU983301 DDQ983301 DNM983301 DXI983301 EHE983301 ERA983301 FAW983301 FKS983301 FUO983301 GEK983301 GOG983301 GYC983301 HHY983301 HRU983301 IBQ983301 ILM983301 IVI983301 JFE983301 JPA983301 JYW983301 KIS983301 KSO983301 LCK983301 LMG983301 LWC983301 MFY983301 MPU983301 MZQ983301 NJM983301 NTI983301 ODE983301 ONA983301 OWW983301 PGS983301 PQO983301 QAK983301 QKG983301 QUC983301 RDY983301 RNU983301 RXQ983301 SHM983301 SRI983301 TBE983301 TLA983301 TUW983301 UES983301 UOO983301 UYK983301 VIG983301 VSC983301 WBY983301 WLU983301 WVQ983301 G374 JE374 TA374 ACW374 AMS374 AWO374 BGK374 BQG374 CAC374 CJY374 CTU374 DDQ374 DNM374 DXI374 EHE374 ERA374 FAW374 FKS374 FUO374 GEK374 GOG374 GYC374 HHY374 HRU374 IBQ374 ILM374 IVI374 JFE374 JPA374 JYW374 KIS374 KSO374 LCK374 LMG374 LWC374 MFY374 MPU374 MZQ374 NJM374 NTI374 ODE374 ONA374 OWW374 PGS374 PQO374 QAK374 QKG374 QUC374 RDY374 RNU374 RXQ374 SHM374 SRI374 TBE374 TLA374 TUW374 UES374 UOO374 UYK374 VIG374 VSC374 WBY374 WLU374 WVQ374 G65910 JE65910 TA65910 ACW65910 AMS65910 AWO65910 BGK65910 BQG65910 CAC65910 CJY65910 CTU65910 DDQ65910 DNM65910 DXI65910 EHE65910 ERA65910 FAW65910 FKS65910 FUO65910 GEK65910 GOG65910 GYC65910 HHY65910 HRU65910 IBQ65910 ILM65910 IVI65910 JFE65910 JPA65910 JYW65910 KIS65910 KSO65910 LCK65910 LMG65910 LWC65910 MFY65910 MPU65910 MZQ65910 NJM65910 NTI65910 ODE65910 ONA65910 OWW65910 PGS65910 PQO65910 QAK65910 QKG65910 QUC65910 RDY65910 RNU65910 RXQ65910 SHM65910 SRI65910 TBE65910 TLA65910 TUW65910 UES65910 UOO65910 UYK65910 VIG65910 VSC65910 WBY65910 WLU65910 WVQ65910 G131446 JE131446 TA131446 ACW131446 AMS131446 AWO131446 BGK131446 BQG131446 CAC131446 CJY131446 CTU131446 DDQ131446 DNM131446 DXI131446 EHE131446 ERA131446 FAW131446 FKS131446 FUO131446 GEK131446 GOG131446 GYC131446 HHY131446 HRU131446 IBQ131446 ILM131446 IVI131446 JFE131446 JPA131446 JYW131446 KIS131446 KSO131446 LCK131446 LMG131446 LWC131446 MFY131446 MPU131446 MZQ131446 NJM131446 NTI131446 ODE131446 ONA131446 OWW131446 PGS131446 PQO131446 QAK131446 QKG131446 QUC131446 RDY131446 RNU131446 RXQ131446 SHM131446 SRI131446 TBE131446 TLA131446 TUW131446 UES131446 UOO131446 UYK131446 VIG131446 VSC131446 WBY131446 WLU131446 WVQ131446 G196982 JE196982 TA196982 ACW196982 AMS196982 AWO196982 BGK196982 BQG196982 CAC196982 CJY196982 CTU196982 DDQ196982 DNM196982 DXI196982 EHE196982 ERA196982 FAW196982 FKS196982 FUO196982 GEK196982 GOG196982 GYC196982 HHY196982 HRU196982 IBQ196982 ILM196982 IVI196982 JFE196982 JPA196982 JYW196982 KIS196982 KSO196982 LCK196982 LMG196982 LWC196982 MFY196982 MPU196982 MZQ196982 NJM196982 NTI196982 ODE196982 ONA196982 OWW196982 PGS196982 PQO196982 QAK196982 QKG196982 QUC196982 RDY196982 RNU196982 RXQ196982 SHM196982 SRI196982 TBE196982 TLA196982 TUW196982 UES196982 UOO196982 UYK196982 VIG196982 VSC196982 WBY196982 WLU196982 WVQ196982 G262518 JE262518 TA262518 ACW262518 AMS262518 AWO262518 BGK262518 BQG262518 CAC262518 CJY262518 CTU262518 DDQ262518 DNM262518 DXI262518 EHE262518 ERA262518 FAW262518 FKS262518 FUO262518 GEK262518 GOG262518 GYC262518 HHY262518 HRU262518 IBQ262518 ILM262518 IVI262518 JFE262518 JPA262518 JYW262518 KIS262518 KSO262518 LCK262518 LMG262518 LWC262518 MFY262518 MPU262518 MZQ262518 NJM262518 NTI262518 ODE262518 ONA262518 OWW262518 PGS262518 PQO262518 QAK262518 QKG262518 QUC262518 RDY262518 RNU262518 RXQ262518 SHM262518 SRI262518 TBE262518 TLA262518 TUW262518 UES262518 UOO262518 UYK262518 VIG262518 VSC262518 WBY262518 WLU262518 WVQ262518 G328054 JE328054 TA328054 ACW328054 AMS328054 AWO328054 BGK328054 BQG328054 CAC328054 CJY328054 CTU328054 DDQ328054 DNM328054 DXI328054 EHE328054 ERA328054 FAW328054 FKS328054 FUO328054 GEK328054 GOG328054 GYC328054 HHY328054 HRU328054 IBQ328054 ILM328054 IVI328054 JFE328054 JPA328054 JYW328054 KIS328054 KSO328054 LCK328054 LMG328054 LWC328054 MFY328054 MPU328054 MZQ328054 NJM328054 NTI328054 ODE328054 ONA328054 OWW328054 PGS328054 PQO328054 QAK328054 QKG328054 QUC328054 RDY328054 RNU328054 RXQ328054 SHM328054 SRI328054 TBE328054 TLA328054 TUW328054 UES328054 UOO328054 UYK328054 VIG328054 VSC328054 WBY328054 WLU328054 WVQ328054 G393590 JE393590 TA393590 ACW393590 AMS393590 AWO393590 BGK393590 BQG393590 CAC393590 CJY393590 CTU393590 DDQ393590 DNM393590 DXI393590 EHE393590 ERA393590 FAW393590 FKS393590 FUO393590 GEK393590 GOG393590 GYC393590 HHY393590 HRU393590 IBQ393590 ILM393590 IVI393590 JFE393590 JPA393590 JYW393590 KIS393590 KSO393590 LCK393590 LMG393590 LWC393590 MFY393590 MPU393590 MZQ393590 NJM393590 NTI393590 ODE393590 ONA393590 OWW393590 PGS393590 PQO393590 QAK393590 QKG393590 QUC393590 RDY393590 RNU393590 RXQ393590 SHM393590 SRI393590 TBE393590 TLA393590 TUW393590 UES393590 UOO393590 UYK393590 VIG393590 VSC393590 WBY393590 WLU393590 WVQ393590 G459126 JE459126 TA459126 ACW459126 AMS459126 AWO459126 BGK459126 BQG459126 CAC459126 CJY459126 CTU459126 DDQ459126 DNM459126 DXI459126 EHE459126 ERA459126 FAW459126 FKS459126 FUO459126 GEK459126 GOG459126 GYC459126 HHY459126 HRU459126 IBQ459126 ILM459126 IVI459126 JFE459126 JPA459126 JYW459126 KIS459126 KSO459126 LCK459126 LMG459126 LWC459126 MFY459126 MPU459126 MZQ459126 NJM459126 NTI459126 ODE459126 ONA459126 OWW459126 PGS459126 PQO459126 QAK459126 QKG459126 QUC459126 RDY459126 RNU459126 RXQ459126 SHM459126 SRI459126 TBE459126 TLA459126 TUW459126 UES459126 UOO459126 UYK459126 VIG459126 VSC459126 WBY459126 WLU459126 WVQ459126 G524662 JE524662 TA524662 ACW524662 AMS524662 AWO524662 BGK524662 BQG524662 CAC524662 CJY524662 CTU524662 DDQ524662 DNM524662 DXI524662 EHE524662 ERA524662 FAW524662 FKS524662 FUO524662 GEK524662 GOG524662 GYC524662 HHY524662 HRU524662 IBQ524662 ILM524662 IVI524662 JFE524662 JPA524662 JYW524662 KIS524662 KSO524662 LCK524662 LMG524662 LWC524662 MFY524662 MPU524662 MZQ524662 NJM524662 NTI524662 ODE524662 ONA524662 OWW524662 PGS524662 PQO524662 QAK524662 QKG524662 QUC524662 RDY524662 RNU524662 RXQ524662 SHM524662 SRI524662 TBE524662 TLA524662 TUW524662 UES524662 UOO524662 UYK524662 VIG524662 VSC524662 WBY524662 WLU524662 WVQ524662 G590198 JE590198 TA590198 ACW590198 AMS590198 AWO590198 BGK590198 BQG590198 CAC590198 CJY590198 CTU590198 DDQ590198 DNM590198 DXI590198 EHE590198 ERA590198 FAW590198 FKS590198 FUO590198 GEK590198 GOG590198 GYC590198 HHY590198 HRU590198 IBQ590198 ILM590198 IVI590198 JFE590198 JPA590198 JYW590198 KIS590198 KSO590198 LCK590198 LMG590198 LWC590198 MFY590198 MPU590198 MZQ590198 NJM590198 NTI590198 ODE590198 ONA590198 OWW590198 PGS590198 PQO590198 QAK590198 QKG590198 QUC590198 RDY590198 RNU590198 RXQ590198 SHM590198 SRI590198 TBE590198 TLA590198 TUW590198 UES590198 UOO590198 UYK590198 VIG590198 VSC590198 WBY590198 WLU590198 WVQ590198 G655734 JE655734 TA655734 ACW655734 AMS655734 AWO655734 BGK655734 BQG655734 CAC655734 CJY655734 CTU655734 DDQ655734 DNM655734 DXI655734 EHE655734 ERA655734 FAW655734 FKS655734 FUO655734 GEK655734 GOG655734 GYC655734 HHY655734 HRU655734 IBQ655734 ILM655734 IVI655734 JFE655734 JPA655734 JYW655734 KIS655734 KSO655734 LCK655734 LMG655734 LWC655734 MFY655734 MPU655734 MZQ655734 NJM655734 NTI655734 ODE655734 ONA655734 OWW655734 PGS655734 PQO655734 QAK655734 QKG655734 QUC655734 RDY655734 RNU655734 RXQ655734 SHM655734 SRI655734 TBE655734 TLA655734 TUW655734 UES655734 UOO655734 UYK655734 VIG655734 VSC655734 WBY655734 WLU655734 WVQ655734 G721270 JE721270 TA721270 ACW721270 AMS721270 AWO721270 BGK721270 BQG721270 CAC721270 CJY721270 CTU721270 DDQ721270 DNM721270 DXI721270 EHE721270 ERA721270 FAW721270 FKS721270 FUO721270 GEK721270 GOG721270 GYC721270 HHY721270 HRU721270 IBQ721270 ILM721270 IVI721270 JFE721270 JPA721270 JYW721270 KIS721270 KSO721270 LCK721270 LMG721270 LWC721270 MFY721270 MPU721270 MZQ721270 NJM721270 NTI721270 ODE721270 ONA721270 OWW721270 PGS721270 PQO721270 QAK721270 QKG721270 QUC721270 RDY721270 RNU721270 RXQ721270 SHM721270 SRI721270 TBE721270 TLA721270 TUW721270 UES721270 UOO721270 UYK721270 VIG721270 VSC721270 WBY721270 WLU721270 WVQ721270 G786806 JE786806 TA786806 ACW786806 AMS786806 AWO786806 BGK786806 BQG786806 CAC786806 CJY786806 CTU786806 DDQ786806 DNM786806 DXI786806 EHE786806 ERA786806 FAW786806 FKS786806 FUO786806 GEK786806 GOG786806 GYC786806 HHY786806 HRU786806 IBQ786806 ILM786806 IVI786806 JFE786806 JPA786806 JYW786806 KIS786806 KSO786806 LCK786806 LMG786806 LWC786806 MFY786806 MPU786806 MZQ786806 NJM786806 NTI786806 ODE786806 ONA786806 OWW786806 PGS786806 PQO786806 QAK786806 QKG786806 QUC786806 RDY786806 RNU786806 RXQ786806 SHM786806 SRI786806 TBE786806 TLA786806 TUW786806 UES786806 UOO786806 UYK786806 VIG786806 VSC786806 WBY786806 WLU786806 WVQ786806 G852342 JE852342 TA852342 ACW852342 AMS852342 AWO852342 BGK852342 BQG852342 CAC852342 CJY852342 CTU852342 DDQ852342 DNM852342 DXI852342 EHE852342 ERA852342 FAW852342 FKS852342 FUO852342 GEK852342 GOG852342 GYC852342 HHY852342 HRU852342 IBQ852342 ILM852342 IVI852342 JFE852342 JPA852342 JYW852342 KIS852342 KSO852342 LCK852342 LMG852342 LWC852342 MFY852342 MPU852342 MZQ852342 NJM852342 NTI852342 ODE852342 ONA852342 OWW852342 PGS852342 PQO852342 QAK852342 QKG852342 QUC852342 RDY852342 RNU852342 RXQ852342 SHM852342 SRI852342 TBE852342 TLA852342 TUW852342 UES852342 UOO852342 UYK852342 VIG852342 VSC852342 WBY852342 WLU852342 WVQ852342 G917878 JE917878 TA917878 ACW917878 AMS917878 AWO917878 BGK917878 BQG917878 CAC917878 CJY917878 CTU917878 DDQ917878 DNM917878 DXI917878 EHE917878 ERA917878 FAW917878 FKS917878 FUO917878 GEK917878 GOG917878 GYC917878 HHY917878 HRU917878 IBQ917878 ILM917878 IVI917878 JFE917878 JPA917878 JYW917878 KIS917878 KSO917878 LCK917878 LMG917878 LWC917878 MFY917878 MPU917878 MZQ917878 NJM917878 NTI917878 ODE917878 ONA917878 OWW917878 PGS917878 PQO917878 QAK917878 QKG917878 QUC917878 RDY917878 RNU917878 RXQ917878 SHM917878 SRI917878 TBE917878 TLA917878 TUW917878 UES917878 UOO917878 UYK917878 VIG917878 VSC917878 WBY917878 WLU917878 WVQ917878 G983414 JE983414 TA983414 ACW983414 AMS983414 AWO983414 BGK983414 BQG983414 CAC983414 CJY983414 CTU983414 DDQ983414 DNM983414 DXI983414 EHE983414 ERA983414 FAW983414 FKS983414 FUO983414 GEK983414 GOG983414 GYC983414 HHY983414 HRU983414 IBQ983414 ILM983414 IVI983414 JFE983414 JPA983414 JYW983414 KIS983414 KSO983414 LCK983414 LMG983414 LWC983414 MFY983414 MPU983414 MZQ983414 NJM983414 NTI983414 ODE983414 ONA983414 OWW983414 PGS983414 PQO983414 QAK983414 QKG983414 QUC983414 RDY983414 RNU983414 RXQ983414 SHM983414 SRI983414 TBE983414 TLA983414 TUW983414 UES983414 UOO983414 UYK983414 VIG983414 VSC983414 WBY983414 WLU983414 WVQ983414" xr:uid="{00000000-0002-0000-1300-000000000000}">
      <formula1>E90:E91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errorTitle="HIBA!" error="Nem beírható pontszám!!" xr:uid="{00000000-0002-0000-1300-000006000000}">
          <x14:formula1>
            <xm:f>E34:E36</xm:f>
          </x14:formula1>
          <xm:sqref>G33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G65569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G131105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G196641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G262177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G327713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G393249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G458785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G524321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G589857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G655393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G720929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G786465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G852001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G917537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G983073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G41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G65577 JE65577 TA65577 ACW65577 AMS65577 AWO65577 BGK65577 BQG65577 CAC65577 CJY65577 CTU65577 DDQ65577 DNM65577 DXI65577 EHE65577 ERA65577 FAW65577 FKS65577 FUO65577 GEK65577 GOG65577 GYC65577 HHY65577 HRU65577 IBQ65577 ILM65577 IVI65577 JFE65577 JPA65577 JYW65577 KIS65577 KSO65577 LCK65577 LMG65577 LWC65577 MFY65577 MPU65577 MZQ65577 NJM65577 NTI65577 ODE65577 ONA65577 OWW65577 PGS65577 PQO65577 QAK65577 QKG65577 QUC65577 RDY65577 RNU65577 RXQ65577 SHM65577 SRI65577 TBE65577 TLA65577 TUW65577 UES65577 UOO65577 UYK65577 VIG65577 VSC65577 WBY65577 WLU65577 WVQ65577 G131113 JE131113 TA131113 ACW131113 AMS131113 AWO131113 BGK131113 BQG131113 CAC131113 CJY131113 CTU131113 DDQ131113 DNM131113 DXI131113 EHE131113 ERA131113 FAW131113 FKS131113 FUO131113 GEK131113 GOG131113 GYC131113 HHY131113 HRU131113 IBQ131113 ILM131113 IVI131113 JFE131113 JPA131113 JYW131113 KIS131113 KSO131113 LCK131113 LMG131113 LWC131113 MFY131113 MPU131113 MZQ131113 NJM131113 NTI131113 ODE131113 ONA131113 OWW131113 PGS131113 PQO131113 QAK131113 QKG131113 QUC131113 RDY131113 RNU131113 RXQ131113 SHM131113 SRI131113 TBE131113 TLA131113 TUW131113 UES131113 UOO131113 UYK131113 VIG131113 VSC131113 WBY131113 WLU131113 WVQ131113 G196649 JE196649 TA196649 ACW196649 AMS196649 AWO196649 BGK196649 BQG196649 CAC196649 CJY196649 CTU196649 DDQ196649 DNM196649 DXI196649 EHE196649 ERA196649 FAW196649 FKS196649 FUO196649 GEK196649 GOG196649 GYC196649 HHY196649 HRU196649 IBQ196649 ILM196649 IVI196649 JFE196649 JPA196649 JYW196649 KIS196649 KSO196649 LCK196649 LMG196649 LWC196649 MFY196649 MPU196649 MZQ196649 NJM196649 NTI196649 ODE196649 ONA196649 OWW196649 PGS196649 PQO196649 QAK196649 QKG196649 QUC196649 RDY196649 RNU196649 RXQ196649 SHM196649 SRI196649 TBE196649 TLA196649 TUW196649 UES196649 UOO196649 UYK196649 VIG196649 VSC196649 WBY196649 WLU196649 WVQ196649 G262185 JE262185 TA262185 ACW262185 AMS262185 AWO262185 BGK262185 BQG262185 CAC262185 CJY262185 CTU262185 DDQ262185 DNM262185 DXI262185 EHE262185 ERA262185 FAW262185 FKS262185 FUO262185 GEK262185 GOG262185 GYC262185 HHY262185 HRU262185 IBQ262185 ILM262185 IVI262185 JFE262185 JPA262185 JYW262185 KIS262185 KSO262185 LCK262185 LMG262185 LWC262185 MFY262185 MPU262185 MZQ262185 NJM262185 NTI262185 ODE262185 ONA262185 OWW262185 PGS262185 PQO262185 QAK262185 QKG262185 QUC262185 RDY262185 RNU262185 RXQ262185 SHM262185 SRI262185 TBE262185 TLA262185 TUW262185 UES262185 UOO262185 UYK262185 VIG262185 VSC262185 WBY262185 WLU262185 WVQ262185 G327721 JE327721 TA327721 ACW327721 AMS327721 AWO327721 BGK327721 BQG327721 CAC327721 CJY327721 CTU327721 DDQ327721 DNM327721 DXI327721 EHE327721 ERA327721 FAW327721 FKS327721 FUO327721 GEK327721 GOG327721 GYC327721 HHY327721 HRU327721 IBQ327721 ILM327721 IVI327721 JFE327721 JPA327721 JYW327721 KIS327721 KSO327721 LCK327721 LMG327721 LWC327721 MFY327721 MPU327721 MZQ327721 NJM327721 NTI327721 ODE327721 ONA327721 OWW327721 PGS327721 PQO327721 QAK327721 QKG327721 QUC327721 RDY327721 RNU327721 RXQ327721 SHM327721 SRI327721 TBE327721 TLA327721 TUW327721 UES327721 UOO327721 UYK327721 VIG327721 VSC327721 WBY327721 WLU327721 WVQ327721 G393257 JE393257 TA393257 ACW393257 AMS393257 AWO393257 BGK393257 BQG393257 CAC393257 CJY393257 CTU393257 DDQ393257 DNM393257 DXI393257 EHE393257 ERA393257 FAW393257 FKS393257 FUO393257 GEK393257 GOG393257 GYC393257 HHY393257 HRU393257 IBQ393257 ILM393257 IVI393257 JFE393257 JPA393257 JYW393257 KIS393257 KSO393257 LCK393257 LMG393257 LWC393257 MFY393257 MPU393257 MZQ393257 NJM393257 NTI393257 ODE393257 ONA393257 OWW393257 PGS393257 PQO393257 QAK393257 QKG393257 QUC393257 RDY393257 RNU393257 RXQ393257 SHM393257 SRI393257 TBE393257 TLA393257 TUW393257 UES393257 UOO393257 UYK393257 VIG393257 VSC393257 WBY393257 WLU393257 WVQ393257 G458793 JE458793 TA458793 ACW458793 AMS458793 AWO458793 BGK458793 BQG458793 CAC458793 CJY458793 CTU458793 DDQ458793 DNM458793 DXI458793 EHE458793 ERA458793 FAW458793 FKS458793 FUO458793 GEK458793 GOG458793 GYC458793 HHY458793 HRU458793 IBQ458793 ILM458793 IVI458793 JFE458793 JPA458793 JYW458793 KIS458793 KSO458793 LCK458793 LMG458793 LWC458793 MFY458793 MPU458793 MZQ458793 NJM458793 NTI458793 ODE458793 ONA458793 OWW458793 PGS458793 PQO458793 QAK458793 QKG458793 QUC458793 RDY458793 RNU458793 RXQ458793 SHM458793 SRI458793 TBE458793 TLA458793 TUW458793 UES458793 UOO458793 UYK458793 VIG458793 VSC458793 WBY458793 WLU458793 WVQ458793 G524329 JE524329 TA524329 ACW524329 AMS524329 AWO524329 BGK524329 BQG524329 CAC524329 CJY524329 CTU524329 DDQ524329 DNM524329 DXI524329 EHE524329 ERA524329 FAW524329 FKS524329 FUO524329 GEK524329 GOG524329 GYC524329 HHY524329 HRU524329 IBQ524329 ILM524329 IVI524329 JFE524329 JPA524329 JYW524329 KIS524329 KSO524329 LCK524329 LMG524329 LWC524329 MFY524329 MPU524329 MZQ524329 NJM524329 NTI524329 ODE524329 ONA524329 OWW524329 PGS524329 PQO524329 QAK524329 QKG524329 QUC524329 RDY524329 RNU524329 RXQ524329 SHM524329 SRI524329 TBE524329 TLA524329 TUW524329 UES524329 UOO524329 UYK524329 VIG524329 VSC524329 WBY524329 WLU524329 WVQ524329 G589865 JE589865 TA589865 ACW589865 AMS589865 AWO589865 BGK589865 BQG589865 CAC589865 CJY589865 CTU589865 DDQ589865 DNM589865 DXI589865 EHE589865 ERA589865 FAW589865 FKS589865 FUO589865 GEK589865 GOG589865 GYC589865 HHY589865 HRU589865 IBQ589865 ILM589865 IVI589865 JFE589865 JPA589865 JYW589865 KIS589865 KSO589865 LCK589865 LMG589865 LWC589865 MFY589865 MPU589865 MZQ589865 NJM589865 NTI589865 ODE589865 ONA589865 OWW589865 PGS589865 PQO589865 QAK589865 QKG589865 QUC589865 RDY589865 RNU589865 RXQ589865 SHM589865 SRI589865 TBE589865 TLA589865 TUW589865 UES589865 UOO589865 UYK589865 VIG589865 VSC589865 WBY589865 WLU589865 WVQ589865 G655401 JE655401 TA655401 ACW655401 AMS655401 AWO655401 BGK655401 BQG655401 CAC655401 CJY655401 CTU655401 DDQ655401 DNM655401 DXI655401 EHE655401 ERA655401 FAW655401 FKS655401 FUO655401 GEK655401 GOG655401 GYC655401 HHY655401 HRU655401 IBQ655401 ILM655401 IVI655401 JFE655401 JPA655401 JYW655401 KIS655401 KSO655401 LCK655401 LMG655401 LWC655401 MFY655401 MPU655401 MZQ655401 NJM655401 NTI655401 ODE655401 ONA655401 OWW655401 PGS655401 PQO655401 QAK655401 QKG655401 QUC655401 RDY655401 RNU655401 RXQ655401 SHM655401 SRI655401 TBE655401 TLA655401 TUW655401 UES655401 UOO655401 UYK655401 VIG655401 VSC655401 WBY655401 WLU655401 WVQ655401 G720937 JE720937 TA720937 ACW720937 AMS720937 AWO720937 BGK720937 BQG720937 CAC720937 CJY720937 CTU720937 DDQ720937 DNM720937 DXI720937 EHE720937 ERA720937 FAW720937 FKS720937 FUO720937 GEK720937 GOG720937 GYC720937 HHY720937 HRU720937 IBQ720937 ILM720937 IVI720937 JFE720937 JPA720937 JYW720937 KIS720937 KSO720937 LCK720937 LMG720937 LWC720937 MFY720937 MPU720937 MZQ720937 NJM720937 NTI720937 ODE720937 ONA720937 OWW720937 PGS720937 PQO720937 QAK720937 QKG720937 QUC720937 RDY720937 RNU720937 RXQ720937 SHM720937 SRI720937 TBE720937 TLA720937 TUW720937 UES720937 UOO720937 UYK720937 VIG720937 VSC720937 WBY720937 WLU720937 WVQ720937 G786473 JE786473 TA786473 ACW786473 AMS786473 AWO786473 BGK786473 BQG786473 CAC786473 CJY786473 CTU786473 DDQ786473 DNM786473 DXI786473 EHE786473 ERA786473 FAW786473 FKS786473 FUO786473 GEK786473 GOG786473 GYC786473 HHY786473 HRU786473 IBQ786473 ILM786473 IVI786473 JFE786473 JPA786473 JYW786473 KIS786473 KSO786473 LCK786473 LMG786473 LWC786473 MFY786473 MPU786473 MZQ786473 NJM786473 NTI786473 ODE786473 ONA786473 OWW786473 PGS786473 PQO786473 QAK786473 QKG786473 QUC786473 RDY786473 RNU786473 RXQ786473 SHM786473 SRI786473 TBE786473 TLA786473 TUW786473 UES786473 UOO786473 UYK786473 VIG786473 VSC786473 WBY786473 WLU786473 WVQ786473 G852009 JE852009 TA852009 ACW852009 AMS852009 AWO852009 BGK852009 BQG852009 CAC852009 CJY852009 CTU852009 DDQ852009 DNM852009 DXI852009 EHE852009 ERA852009 FAW852009 FKS852009 FUO852009 GEK852009 GOG852009 GYC852009 HHY852009 HRU852009 IBQ852009 ILM852009 IVI852009 JFE852009 JPA852009 JYW852009 KIS852009 KSO852009 LCK852009 LMG852009 LWC852009 MFY852009 MPU852009 MZQ852009 NJM852009 NTI852009 ODE852009 ONA852009 OWW852009 PGS852009 PQO852009 QAK852009 QKG852009 QUC852009 RDY852009 RNU852009 RXQ852009 SHM852009 SRI852009 TBE852009 TLA852009 TUW852009 UES852009 UOO852009 UYK852009 VIG852009 VSC852009 WBY852009 WLU852009 WVQ852009 G917545 JE917545 TA917545 ACW917545 AMS917545 AWO917545 BGK917545 BQG917545 CAC917545 CJY917545 CTU917545 DDQ917545 DNM917545 DXI917545 EHE917545 ERA917545 FAW917545 FKS917545 FUO917545 GEK917545 GOG917545 GYC917545 HHY917545 HRU917545 IBQ917545 ILM917545 IVI917545 JFE917545 JPA917545 JYW917545 KIS917545 KSO917545 LCK917545 LMG917545 LWC917545 MFY917545 MPU917545 MZQ917545 NJM917545 NTI917545 ODE917545 ONA917545 OWW917545 PGS917545 PQO917545 QAK917545 QKG917545 QUC917545 RDY917545 RNU917545 RXQ917545 SHM917545 SRI917545 TBE917545 TLA917545 TUW917545 UES917545 UOO917545 UYK917545 VIG917545 VSC917545 WBY917545 WLU917545 WVQ917545 G983081 JE983081 TA983081 ACW983081 AMS983081 AWO983081 BGK983081 BQG983081 CAC983081 CJY983081 CTU983081 DDQ983081 DNM983081 DXI983081 EHE983081 ERA983081 FAW983081 FKS983081 FUO983081 GEK983081 GOG983081 GYC983081 HHY983081 HRU983081 IBQ983081 ILM983081 IVI983081 JFE983081 JPA983081 JYW983081 KIS983081 KSO983081 LCK983081 LMG983081 LWC983081 MFY983081 MPU983081 MZQ983081 NJM983081 NTI983081 ODE983081 ONA983081 OWW983081 PGS983081 PQO983081 QAK983081 QKG983081 QUC983081 RDY983081 RNU983081 RXQ983081 SHM983081 SRI983081 TBE983081 TLA983081 TUW983081 UES983081 UOO983081 UYK983081 VIG983081 VSC983081 WBY983081 WLU983081 WVQ983081 G53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G65589 JE65589 TA65589 ACW65589 AMS65589 AWO65589 BGK65589 BQG65589 CAC65589 CJY65589 CTU65589 DDQ65589 DNM65589 DXI65589 EHE65589 ERA65589 FAW65589 FKS65589 FUO65589 GEK65589 GOG65589 GYC65589 HHY65589 HRU65589 IBQ65589 ILM65589 IVI65589 JFE65589 JPA65589 JYW65589 KIS65589 KSO65589 LCK65589 LMG65589 LWC65589 MFY65589 MPU65589 MZQ65589 NJM65589 NTI65589 ODE65589 ONA65589 OWW65589 PGS65589 PQO65589 QAK65589 QKG65589 QUC65589 RDY65589 RNU65589 RXQ65589 SHM65589 SRI65589 TBE65589 TLA65589 TUW65589 UES65589 UOO65589 UYK65589 VIG65589 VSC65589 WBY65589 WLU65589 WVQ65589 G131125 JE131125 TA131125 ACW131125 AMS131125 AWO131125 BGK131125 BQG131125 CAC131125 CJY131125 CTU131125 DDQ131125 DNM131125 DXI131125 EHE131125 ERA131125 FAW131125 FKS131125 FUO131125 GEK131125 GOG131125 GYC131125 HHY131125 HRU131125 IBQ131125 ILM131125 IVI131125 JFE131125 JPA131125 JYW131125 KIS131125 KSO131125 LCK131125 LMG131125 LWC131125 MFY131125 MPU131125 MZQ131125 NJM131125 NTI131125 ODE131125 ONA131125 OWW131125 PGS131125 PQO131125 QAK131125 QKG131125 QUC131125 RDY131125 RNU131125 RXQ131125 SHM131125 SRI131125 TBE131125 TLA131125 TUW131125 UES131125 UOO131125 UYK131125 VIG131125 VSC131125 WBY131125 WLU131125 WVQ131125 G196661 JE196661 TA196661 ACW196661 AMS196661 AWO196661 BGK196661 BQG196661 CAC196661 CJY196661 CTU196661 DDQ196661 DNM196661 DXI196661 EHE196661 ERA196661 FAW196661 FKS196661 FUO196661 GEK196661 GOG196661 GYC196661 HHY196661 HRU196661 IBQ196661 ILM196661 IVI196661 JFE196661 JPA196661 JYW196661 KIS196661 KSO196661 LCK196661 LMG196661 LWC196661 MFY196661 MPU196661 MZQ196661 NJM196661 NTI196661 ODE196661 ONA196661 OWW196661 PGS196661 PQO196661 QAK196661 QKG196661 QUC196661 RDY196661 RNU196661 RXQ196661 SHM196661 SRI196661 TBE196661 TLA196661 TUW196661 UES196661 UOO196661 UYK196661 VIG196661 VSC196661 WBY196661 WLU196661 WVQ196661 G262197 JE262197 TA262197 ACW262197 AMS262197 AWO262197 BGK262197 BQG262197 CAC262197 CJY262197 CTU262197 DDQ262197 DNM262197 DXI262197 EHE262197 ERA262197 FAW262197 FKS262197 FUO262197 GEK262197 GOG262197 GYC262197 HHY262197 HRU262197 IBQ262197 ILM262197 IVI262197 JFE262197 JPA262197 JYW262197 KIS262197 KSO262197 LCK262197 LMG262197 LWC262197 MFY262197 MPU262197 MZQ262197 NJM262197 NTI262197 ODE262197 ONA262197 OWW262197 PGS262197 PQO262197 QAK262197 QKG262197 QUC262197 RDY262197 RNU262197 RXQ262197 SHM262197 SRI262197 TBE262197 TLA262197 TUW262197 UES262197 UOO262197 UYK262197 VIG262197 VSC262197 WBY262197 WLU262197 WVQ262197 G327733 JE327733 TA327733 ACW327733 AMS327733 AWO327733 BGK327733 BQG327733 CAC327733 CJY327733 CTU327733 DDQ327733 DNM327733 DXI327733 EHE327733 ERA327733 FAW327733 FKS327733 FUO327733 GEK327733 GOG327733 GYC327733 HHY327733 HRU327733 IBQ327733 ILM327733 IVI327733 JFE327733 JPA327733 JYW327733 KIS327733 KSO327733 LCK327733 LMG327733 LWC327733 MFY327733 MPU327733 MZQ327733 NJM327733 NTI327733 ODE327733 ONA327733 OWW327733 PGS327733 PQO327733 QAK327733 QKG327733 QUC327733 RDY327733 RNU327733 RXQ327733 SHM327733 SRI327733 TBE327733 TLA327733 TUW327733 UES327733 UOO327733 UYK327733 VIG327733 VSC327733 WBY327733 WLU327733 WVQ327733 G393269 JE393269 TA393269 ACW393269 AMS393269 AWO393269 BGK393269 BQG393269 CAC393269 CJY393269 CTU393269 DDQ393269 DNM393269 DXI393269 EHE393269 ERA393269 FAW393269 FKS393269 FUO393269 GEK393269 GOG393269 GYC393269 HHY393269 HRU393269 IBQ393269 ILM393269 IVI393269 JFE393269 JPA393269 JYW393269 KIS393269 KSO393269 LCK393269 LMG393269 LWC393269 MFY393269 MPU393269 MZQ393269 NJM393269 NTI393269 ODE393269 ONA393269 OWW393269 PGS393269 PQO393269 QAK393269 QKG393269 QUC393269 RDY393269 RNU393269 RXQ393269 SHM393269 SRI393269 TBE393269 TLA393269 TUW393269 UES393269 UOO393269 UYK393269 VIG393269 VSC393269 WBY393269 WLU393269 WVQ393269 G458805 JE458805 TA458805 ACW458805 AMS458805 AWO458805 BGK458805 BQG458805 CAC458805 CJY458805 CTU458805 DDQ458805 DNM458805 DXI458805 EHE458805 ERA458805 FAW458805 FKS458805 FUO458805 GEK458805 GOG458805 GYC458805 HHY458805 HRU458805 IBQ458805 ILM458805 IVI458805 JFE458805 JPA458805 JYW458805 KIS458805 KSO458805 LCK458805 LMG458805 LWC458805 MFY458805 MPU458805 MZQ458805 NJM458805 NTI458805 ODE458805 ONA458805 OWW458805 PGS458805 PQO458805 QAK458805 QKG458805 QUC458805 RDY458805 RNU458805 RXQ458805 SHM458805 SRI458805 TBE458805 TLA458805 TUW458805 UES458805 UOO458805 UYK458805 VIG458805 VSC458805 WBY458805 WLU458805 WVQ458805 G524341 JE524341 TA524341 ACW524341 AMS524341 AWO524341 BGK524341 BQG524341 CAC524341 CJY524341 CTU524341 DDQ524341 DNM524341 DXI524341 EHE524341 ERA524341 FAW524341 FKS524341 FUO524341 GEK524341 GOG524341 GYC524341 HHY524341 HRU524341 IBQ524341 ILM524341 IVI524341 JFE524341 JPA524341 JYW524341 KIS524341 KSO524341 LCK524341 LMG524341 LWC524341 MFY524341 MPU524341 MZQ524341 NJM524341 NTI524341 ODE524341 ONA524341 OWW524341 PGS524341 PQO524341 QAK524341 QKG524341 QUC524341 RDY524341 RNU524341 RXQ524341 SHM524341 SRI524341 TBE524341 TLA524341 TUW524341 UES524341 UOO524341 UYK524341 VIG524341 VSC524341 WBY524341 WLU524341 WVQ524341 G589877 JE589877 TA589877 ACW589877 AMS589877 AWO589877 BGK589877 BQG589877 CAC589877 CJY589877 CTU589877 DDQ589877 DNM589877 DXI589877 EHE589877 ERA589877 FAW589877 FKS589877 FUO589877 GEK589877 GOG589877 GYC589877 HHY589877 HRU589877 IBQ589877 ILM589877 IVI589877 JFE589877 JPA589877 JYW589877 KIS589877 KSO589877 LCK589877 LMG589877 LWC589877 MFY589877 MPU589877 MZQ589877 NJM589877 NTI589877 ODE589877 ONA589877 OWW589877 PGS589877 PQO589877 QAK589877 QKG589877 QUC589877 RDY589877 RNU589877 RXQ589877 SHM589877 SRI589877 TBE589877 TLA589877 TUW589877 UES589877 UOO589877 UYK589877 VIG589877 VSC589877 WBY589877 WLU589877 WVQ589877 G655413 JE655413 TA655413 ACW655413 AMS655413 AWO655413 BGK655413 BQG655413 CAC655413 CJY655413 CTU655413 DDQ655413 DNM655413 DXI655413 EHE655413 ERA655413 FAW655413 FKS655413 FUO655413 GEK655413 GOG655413 GYC655413 HHY655413 HRU655413 IBQ655413 ILM655413 IVI655413 JFE655413 JPA655413 JYW655413 KIS655413 KSO655413 LCK655413 LMG655413 LWC655413 MFY655413 MPU655413 MZQ655413 NJM655413 NTI655413 ODE655413 ONA655413 OWW655413 PGS655413 PQO655413 QAK655413 QKG655413 QUC655413 RDY655413 RNU655413 RXQ655413 SHM655413 SRI655413 TBE655413 TLA655413 TUW655413 UES655413 UOO655413 UYK655413 VIG655413 VSC655413 WBY655413 WLU655413 WVQ655413 G720949 JE720949 TA720949 ACW720949 AMS720949 AWO720949 BGK720949 BQG720949 CAC720949 CJY720949 CTU720949 DDQ720949 DNM720949 DXI720949 EHE720949 ERA720949 FAW720949 FKS720949 FUO720949 GEK720949 GOG720949 GYC720949 HHY720949 HRU720949 IBQ720949 ILM720949 IVI720949 JFE720949 JPA720949 JYW720949 KIS720949 KSO720949 LCK720949 LMG720949 LWC720949 MFY720949 MPU720949 MZQ720949 NJM720949 NTI720949 ODE720949 ONA720949 OWW720949 PGS720949 PQO720949 QAK720949 QKG720949 QUC720949 RDY720949 RNU720949 RXQ720949 SHM720949 SRI720949 TBE720949 TLA720949 TUW720949 UES720949 UOO720949 UYK720949 VIG720949 VSC720949 WBY720949 WLU720949 WVQ720949 G786485 JE786485 TA786485 ACW786485 AMS786485 AWO786485 BGK786485 BQG786485 CAC786485 CJY786485 CTU786485 DDQ786485 DNM786485 DXI786485 EHE786485 ERA786485 FAW786485 FKS786485 FUO786485 GEK786485 GOG786485 GYC786485 HHY786485 HRU786485 IBQ786485 ILM786485 IVI786485 JFE786485 JPA786485 JYW786485 KIS786485 KSO786485 LCK786485 LMG786485 LWC786485 MFY786485 MPU786485 MZQ786485 NJM786485 NTI786485 ODE786485 ONA786485 OWW786485 PGS786485 PQO786485 QAK786485 QKG786485 QUC786485 RDY786485 RNU786485 RXQ786485 SHM786485 SRI786485 TBE786485 TLA786485 TUW786485 UES786485 UOO786485 UYK786485 VIG786485 VSC786485 WBY786485 WLU786485 WVQ786485 G852021 JE852021 TA852021 ACW852021 AMS852021 AWO852021 BGK852021 BQG852021 CAC852021 CJY852021 CTU852021 DDQ852021 DNM852021 DXI852021 EHE852021 ERA852021 FAW852021 FKS852021 FUO852021 GEK852021 GOG852021 GYC852021 HHY852021 HRU852021 IBQ852021 ILM852021 IVI852021 JFE852021 JPA852021 JYW852021 KIS852021 KSO852021 LCK852021 LMG852021 LWC852021 MFY852021 MPU852021 MZQ852021 NJM852021 NTI852021 ODE852021 ONA852021 OWW852021 PGS852021 PQO852021 QAK852021 QKG852021 QUC852021 RDY852021 RNU852021 RXQ852021 SHM852021 SRI852021 TBE852021 TLA852021 TUW852021 UES852021 UOO852021 UYK852021 VIG852021 VSC852021 WBY852021 WLU852021 WVQ852021 G917557 JE917557 TA917557 ACW917557 AMS917557 AWO917557 BGK917557 BQG917557 CAC917557 CJY917557 CTU917557 DDQ917557 DNM917557 DXI917557 EHE917557 ERA917557 FAW917557 FKS917557 FUO917557 GEK917557 GOG917557 GYC917557 HHY917557 HRU917557 IBQ917557 ILM917557 IVI917557 JFE917557 JPA917557 JYW917557 KIS917557 KSO917557 LCK917557 LMG917557 LWC917557 MFY917557 MPU917557 MZQ917557 NJM917557 NTI917557 ODE917557 ONA917557 OWW917557 PGS917557 PQO917557 QAK917557 QKG917557 QUC917557 RDY917557 RNU917557 RXQ917557 SHM917557 SRI917557 TBE917557 TLA917557 TUW917557 UES917557 UOO917557 UYK917557 VIG917557 VSC917557 WBY917557 WLU917557 WVQ917557 G983093 JE983093 TA983093 ACW983093 AMS983093 AWO983093 BGK983093 BQG983093 CAC983093 CJY983093 CTU983093 DDQ983093 DNM983093 DXI983093 EHE983093 ERA983093 FAW983093 FKS983093 FUO983093 GEK983093 GOG983093 GYC983093 HHY983093 HRU983093 IBQ983093 ILM983093 IVI983093 JFE983093 JPA983093 JYW983093 KIS983093 KSO983093 LCK983093 LMG983093 LWC983093 MFY983093 MPU983093 MZQ983093 NJM983093 NTI983093 ODE983093 ONA983093 OWW983093 PGS983093 PQO983093 QAK983093 QKG983093 QUC983093 RDY983093 RNU983093 RXQ983093 SHM983093 SRI983093 TBE983093 TLA983093 TUW983093 UES983093 UOO983093 UYK983093 VIG983093 VSC983093 WBY983093 WLU983093 WVQ983093 G61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G65597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G131133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G196669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G262205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G327741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G393277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G458813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G524349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G589885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G655421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G720957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G786493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G852029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G917565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G983101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G69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G65605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G131141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G196677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G262213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G327749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G393285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G458821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G524357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G589893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G655429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G720965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G786501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G852037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G917573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G983109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G77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G65613 JE65613 TA65613 ACW65613 AMS65613 AWO65613 BGK65613 BQG65613 CAC65613 CJY65613 CTU65613 DDQ65613 DNM65613 DXI65613 EHE65613 ERA65613 FAW65613 FKS65613 FUO65613 GEK65613 GOG65613 GYC65613 HHY65613 HRU65613 IBQ65613 ILM65613 IVI65613 JFE65613 JPA65613 JYW65613 KIS65613 KSO65613 LCK65613 LMG65613 LWC65613 MFY65613 MPU65613 MZQ65613 NJM65613 NTI65613 ODE65613 ONA65613 OWW65613 PGS65613 PQO65613 QAK65613 QKG65613 QUC65613 RDY65613 RNU65613 RXQ65613 SHM65613 SRI65613 TBE65613 TLA65613 TUW65613 UES65613 UOO65613 UYK65613 VIG65613 VSC65613 WBY65613 WLU65613 WVQ65613 G131149 JE131149 TA131149 ACW131149 AMS131149 AWO131149 BGK131149 BQG131149 CAC131149 CJY131149 CTU131149 DDQ131149 DNM131149 DXI131149 EHE131149 ERA131149 FAW131149 FKS131149 FUO131149 GEK131149 GOG131149 GYC131149 HHY131149 HRU131149 IBQ131149 ILM131149 IVI131149 JFE131149 JPA131149 JYW131149 KIS131149 KSO131149 LCK131149 LMG131149 LWC131149 MFY131149 MPU131149 MZQ131149 NJM131149 NTI131149 ODE131149 ONA131149 OWW131149 PGS131149 PQO131149 QAK131149 QKG131149 QUC131149 RDY131149 RNU131149 RXQ131149 SHM131149 SRI131149 TBE131149 TLA131149 TUW131149 UES131149 UOO131149 UYK131149 VIG131149 VSC131149 WBY131149 WLU131149 WVQ131149 G196685 JE196685 TA196685 ACW196685 AMS196685 AWO196685 BGK196685 BQG196685 CAC196685 CJY196685 CTU196685 DDQ196685 DNM196685 DXI196685 EHE196685 ERA196685 FAW196685 FKS196685 FUO196685 GEK196685 GOG196685 GYC196685 HHY196685 HRU196685 IBQ196685 ILM196685 IVI196685 JFE196685 JPA196685 JYW196685 KIS196685 KSO196685 LCK196685 LMG196685 LWC196685 MFY196685 MPU196685 MZQ196685 NJM196685 NTI196685 ODE196685 ONA196685 OWW196685 PGS196685 PQO196685 QAK196685 QKG196685 QUC196685 RDY196685 RNU196685 RXQ196685 SHM196685 SRI196685 TBE196685 TLA196685 TUW196685 UES196685 UOO196685 UYK196685 VIG196685 VSC196685 WBY196685 WLU196685 WVQ196685 G262221 JE262221 TA262221 ACW262221 AMS262221 AWO262221 BGK262221 BQG262221 CAC262221 CJY262221 CTU262221 DDQ262221 DNM262221 DXI262221 EHE262221 ERA262221 FAW262221 FKS262221 FUO262221 GEK262221 GOG262221 GYC262221 HHY262221 HRU262221 IBQ262221 ILM262221 IVI262221 JFE262221 JPA262221 JYW262221 KIS262221 KSO262221 LCK262221 LMG262221 LWC262221 MFY262221 MPU262221 MZQ262221 NJM262221 NTI262221 ODE262221 ONA262221 OWW262221 PGS262221 PQO262221 QAK262221 QKG262221 QUC262221 RDY262221 RNU262221 RXQ262221 SHM262221 SRI262221 TBE262221 TLA262221 TUW262221 UES262221 UOO262221 UYK262221 VIG262221 VSC262221 WBY262221 WLU262221 WVQ262221 G327757 JE327757 TA327757 ACW327757 AMS327757 AWO327757 BGK327757 BQG327757 CAC327757 CJY327757 CTU327757 DDQ327757 DNM327757 DXI327757 EHE327757 ERA327757 FAW327757 FKS327757 FUO327757 GEK327757 GOG327757 GYC327757 HHY327757 HRU327757 IBQ327757 ILM327757 IVI327757 JFE327757 JPA327757 JYW327757 KIS327757 KSO327757 LCK327757 LMG327757 LWC327757 MFY327757 MPU327757 MZQ327757 NJM327757 NTI327757 ODE327757 ONA327757 OWW327757 PGS327757 PQO327757 QAK327757 QKG327757 QUC327757 RDY327757 RNU327757 RXQ327757 SHM327757 SRI327757 TBE327757 TLA327757 TUW327757 UES327757 UOO327757 UYK327757 VIG327757 VSC327757 WBY327757 WLU327757 WVQ327757 G393293 JE393293 TA393293 ACW393293 AMS393293 AWO393293 BGK393293 BQG393293 CAC393293 CJY393293 CTU393293 DDQ393293 DNM393293 DXI393293 EHE393293 ERA393293 FAW393293 FKS393293 FUO393293 GEK393293 GOG393293 GYC393293 HHY393293 HRU393293 IBQ393293 ILM393293 IVI393293 JFE393293 JPA393293 JYW393293 KIS393293 KSO393293 LCK393293 LMG393293 LWC393293 MFY393293 MPU393293 MZQ393293 NJM393293 NTI393293 ODE393293 ONA393293 OWW393293 PGS393293 PQO393293 QAK393293 QKG393293 QUC393293 RDY393293 RNU393293 RXQ393293 SHM393293 SRI393293 TBE393293 TLA393293 TUW393293 UES393293 UOO393293 UYK393293 VIG393293 VSC393293 WBY393293 WLU393293 WVQ393293 G458829 JE458829 TA458829 ACW458829 AMS458829 AWO458829 BGK458829 BQG458829 CAC458829 CJY458829 CTU458829 DDQ458829 DNM458829 DXI458829 EHE458829 ERA458829 FAW458829 FKS458829 FUO458829 GEK458829 GOG458829 GYC458829 HHY458829 HRU458829 IBQ458829 ILM458829 IVI458829 JFE458829 JPA458829 JYW458829 KIS458829 KSO458829 LCK458829 LMG458829 LWC458829 MFY458829 MPU458829 MZQ458829 NJM458829 NTI458829 ODE458829 ONA458829 OWW458829 PGS458829 PQO458829 QAK458829 QKG458829 QUC458829 RDY458829 RNU458829 RXQ458829 SHM458829 SRI458829 TBE458829 TLA458829 TUW458829 UES458829 UOO458829 UYK458829 VIG458829 VSC458829 WBY458829 WLU458829 WVQ458829 G524365 JE524365 TA524365 ACW524365 AMS524365 AWO524365 BGK524365 BQG524365 CAC524365 CJY524365 CTU524365 DDQ524365 DNM524365 DXI524365 EHE524365 ERA524365 FAW524365 FKS524365 FUO524365 GEK524365 GOG524365 GYC524365 HHY524365 HRU524365 IBQ524365 ILM524365 IVI524365 JFE524365 JPA524365 JYW524365 KIS524365 KSO524365 LCK524365 LMG524365 LWC524365 MFY524365 MPU524365 MZQ524365 NJM524365 NTI524365 ODE524365 ONA524365 OWW524365 PGS524365 PQO524365 QAK524365 QKG524365 QUC524365 RDY524365 RNU524365 RXQ524365 SHM524365 SRI524365 TBE524365 TLA524365 TUW524365 UES524365 UOO524365 UYK524365 VIG524365 VSC524365 WBY524365 WLU524365 WVQ524365 G589901 JE589901 TA589901 ACW589901 AMS589901 AWO589901 BGK589901 BQG589901 CAC589901 CJY589901 CTU589901 DDQ589901 DNM589901 DXI589901 EHE589901 ERA589901 FAW589901 FKS589901 FUO589901 GEK589901 GOG589901 GYC589901 HHY589901 HRU589901 IBQ589901 ILM589901 IVI589901 JFE589901 JPA589901 JYW589901 KIS589901 KSO589901 LCK589901 LMG589901 LWC589901 MFY589901 MPU589901 MZQ589901 NJM589901 NTI589901 ODE589901 ONA589901 OWW589901 PGS589901 PQO589901 QAK589901 QKG589901 QUC589901 RDY589901 RNU589901 RXQ589901 SHM589901 SRI589901 TBE589901 TLA589901 TUW589901 UES589901 UOO589901 UYK589901 VIG589901 VSC589901 WBY589901 WLU589901 WVQ589901 G655437 JE655437 TA655437 ACW655437 AMS655437 AWO655437 BGK655437 BQG655437 CAC655437 CJY655437 CTU655437 DDQ655437 DNM655437 DXI655437 EHE655437 ERA655437 FAW655437 FKS655437 FUO655437 GEK655437 GOG655437 GYC655437 HHY655437 HRU655437 IBQ655437 ILM655437 IVI655437 JFE655437 JPA655437 JYW655437 KIS655437 KSO655437 LCK655437 LMG655437 LWC655437 MFY655437 MPU655437 MZQ655437 NJM655437 NTI655437 ODE655437 ONA655437 OWW655437 PGS655437 PQO655437 QAK655437 QKG655437 QUC655437 RDY655437 RNU655437 RXQ655437 SHM655437 SRI655437 TBE655437 TLA655437 TUW655437 UES655437 UOO655437 UYK655437 VIG655437 VSC655437 WBY655437 WLU655437 WVQ655437 G720973 JE720973 TA720973 ACW720973 AMS720973 AWO720973 BGK720973 BQG720973 CAC720973 CJY720973 CTU720973 DDQ720973 DNM720973 DXI720973 EHE720973 ERA720973 FAW720973 FKS720973 FUO720973 GEK720973 GOG720973 GYC720973 HHY720973 HRU720973 IBQ720973 ILM720973 IVI720973 JFE720973 JPA720973 JYW720973 KIS720973 KSO720973 LCK720973 LMG720973 LWC720973 MFY720973 MPU720973 MZQ720973 NJM720973 NTI720973 ODE720973 ONA720973 OWW720973 PGS720973 PQO720973 QAK720973 QKG720973 QUC720973 RDY720973 RNU720973 RXQ720973 SHM720973 SRI720973 TBE720973 TLA720973 TUW720973 UES720973 UOO720973 UYK720973 VIG720973 VSC720973 WBY720973 WLU720973 WVQ720973 G786509 JE786509 TA786509 ACW786509 AMS786509 AWO786509 BGK786509 BQG786509 CAC786509 CJY786509 CTU786509 DDQ786509 DNM786509 DXI786509 EHE786509 ERA786509 FAW786509 FKS786509 FUO786509 GEK786509 GOG786509 GYC786509 HHY786509 HRU786509 IBQ786509 ILM786509 IVI786509 JFE786509 JPA786509 JYW786509 KIS786509 KSO786509 LCK786509 LMG786509 LWC786509 MFY786509 MPU786509 MZQ786509 NJM786509 NTI786509 ODE786509 ONA786509 OWW786509 PGS786509 PQO786509 QAK786509 QKG786509 QUC786509 RDY786509 RNU786509 RXQ786509 SHM786509 SRI786509 TBE786509 TLA786509 TUW786509 UES786509 UOO786509 UYK786509 VIG786509 VSC786509 WBY786509 WLU786509 WVQ786509 G852045 JE852045 TA852045 ACW852045 AMS852045 AWO852045 BGK852045 BQG852045 CAC852045 CJY852045 CTU852045 DDQ852045 DNM852045 DXI852045 EHE852045 ERA852045 FAW852045 FKS852045 FUO852045 GEK852045 GOG852045 GYC852045 HHY852045 HRU852045 IBQ852045 ILM852045 IVI852045 JFE852045 JPA852045 JYW852045 KIS852045 KSO852045 LCK852045 LMG852045 LWC852045 MFY852045 MPU852045 MZQ852045 NJM852045 NTI852045 ODE852045 ONA852045 OWW852045 PGS852045 PQO852045 QAK852045 QKG852045 QUC852045 RDY852045 RNU852045 RXQ852045 SHM852045 SRI852045 TBE852045 TLA852045 TUW852045 UES852045 UOO852045 UYK852045 VIG852045 VSC852045 WBY852045 WLU852045 WVQ852045 G917581 JE917581 TA917581 ACW917581 AMS917581 AWO917581 BGK917581 BQG917581 CAC917581 CJY917581 CTU917581 DDQ917581 DNM917581 DXI917581 EHE917581 ERA917581 FAW917581 FKS917581 FUO917581 GEK917581 GOG917581 GYC917581 HHY917581 HRU917581 IBQ917581 ILM917581 IVI917581 JFE917581 JPA917581 JYW917581 KIS917581 KSO917581 LCK917581 LMG917581 LWC917581 MFY917581 MPU917581 MZQ917581 NJM917581 NTI917581 ODE917581 ONA917581 OWW917581 PGS917581 PQO917581 QAK917581 QKG917581 QUC917581 RDY917581 RNU917581 RXQ917581 SHM917581 SRI917581 TBE917581 TLA917581 TUW917581 UES917581 UOO917581 UYK917581 VIG917581 VSC917581 WBY917581 WLU917581 WVQ917581 G983117 JE983117 TA983117 ACW983117 AMS983117 AWO983117 BGK983117 BQG983117 CAC983117 CJY983117 CTU983117 DDQ983117 DNM983117 DXI983117 EHE983117 ERA983117 FAW983117 FKS983117 FUO983117 GEK983117 GOG983117 GYC983117 HHY983117 HRU983117 IBQ983117 ILM983117 IVI983117 JFE983117 JPA983117 JYW983117 KIS983117 KSO983117 LCK983117 LMG983117 LWC983117 MFY983117 MPU983117 MZQ983117 NJM983117 NTI983117 ODE983117 ONA983117 OWW983117 PGS983117 PQO983117 QAK983117 QKG983117 QUC983117 RDY983117 RNU983117 RXQ983117 SHM983117 SRI983117 TBE983117 TLA983117 TUW983117 UES983117 UOO983117 UYK983117 VIG983117 VSC983117 WBY983117 WLU983117 WVQ983117 G103 JE103 TA103 ACW103 AMS103 AWO103 BGK103 BQG103 CAC103 CJY103 CTU103 DDQ103 DNM103 DXI103 EHE103 ERA103 FAW103 FKS103 FUO103 GEK103 GOG103 GYC103 HHY103 HRU103 IBQ103 ILM103 IVI103 JFE103 JPA103 JYW103 KIS103 KSO103 LCK103 LMG103 LWC103 MFY103 MPU103 MZQ103 NJM103 NTI103 ODE103 ONA103 OWW103 PGS103 PQO103 QAK103 QKG103 QUC103 RDY103 RNU103 RXQ103 SHM103 SRI103 TBE103 TLA103 TUW103 UES103 UOO103 UYK103 VIG103 VSC103 WBY103 WLU103 WVQ103 G65639 JE65639 TA65639 ACW65639 AMS65639 AWO65639 BGK65639 BQG65639 CAC65639 CJY65639 CTU65639 DDQ65639 DNM65639 DXI65639 EHE65639 ERA65639 FAW65639 FKS65639 FUO65639 GEK65639 GOG65639 GYC65639 HHY65639 HRU65639 IBQ65639 ILM65639 IVI65639 JFE65639 JPA65639 JYW65639 KIS65639 KSO65639 LCK65639 LMG65639 LWC65639 MFY65639 MPU65639 MZQ65639 NJM65639 NTI65639 ODE65639 ONA65639 OWW65639 PGS65639 PQO65639 QAK65639 QKG65639 QUC65639 RDY65639 RNU65639 RXQ65639 SHM65639 SRI65639 TBE65639 TLA65639 TUW65639 UES65639 UOO65639 UYK65639 VIG65639 VSC65639 WBY65639 WLU65639 WVQ65639 G131175 JE131175 TA131175 ACW131175 AMS131175 AWO131175 BGK131175 BQG131175 CAC131175 CJY131175 CTU131175 DDQ131175 DNM131175 DXI131175 EHE131175 ERA131175 FAW131175 FKS131175 FUO131175 GEK131175 GOG131175 GYC131175 HHY131175 HRU131175 IBQ131175 ILM131175 IVI131175 JFE131175 JPA131175 JYW131175 KIS131175 KSO131175 LCK131175 LMG131175 LWC131175 MFY131175 MPU131175 MZQ131175 NJM131175 NTI131175 ODE131175 ONA131175 OWW131175 PGS131175 PQO131175 QAK131175 QKG131175 QUC131175 RDY131175 RNU131175 RXQ131175 SHM131175 SRI131175 TBE131175 TLA131175 TUW131175 UES131175 UOO131175 UYK131175 VIG131175 VSC131175 WBY131175 WLU131175 WVQ131175 G196711 JE196711 TA196711 ACW196711 AMS196711 AWO196711 BGK196711 BQG196711 CAC196711 CJY196711 CTU196711 DDQ196711 DNM196711 DXI196711 EHE196711 ERA196711 FAW196711 FKS196711 FUO196711 GEK196711 GOG196711 GYC196711 HHY196711 HRU196711 IBQ196711 ILM196711 IVI196711 JFE196711 JPA196711 JYW196711 KIS196711 KSO196711 LCK196711 LMG196711 LWC196711 MFY196711 MPU196711 MZQ196711 NJM196711 NTI196711 ODE196711 ONA196711 OWW196711 PGS196711 PQO196711 QAK196711 QKG196711 QUC196711 RDY196711 RNU196711 RXQ196711 SHM196711 SRI196711 TBE196711 TLA196711 TUW196711 UES196711 UOO196711 UYK196711 VIG196711 VSC196711 WBY196711 WLU196711 WVQ196711 G262247 JE262247 TA262247 ACW262247 AMS262247 AWO262247 BGK262247 BQG262247 CAC262247 CJY262247 CTU262247 DDQ262247 DNM262247 DXI262247 EHE262247 ERA262247 FAW262247 FKS262247 FUO262247 GEK262247 GOG262247 GYC262247 HHY262247 HRU262247 IBQ262247 ILM262247 IVI262247 JFE262247 JPA262247 JYW262247 KIS262247 KSO262247 LCK262247 LMG262247 LWC262247 MFY262247 MPU262247 MZQ262247 NJM262247 NTI262247 ODE262247 ONA262247 OWW262247 PGS262247 PQO262247 QAK262247 QKG262247 QUC262247 RDY262247 RNU262247 RXQ262247 SHM262247 SRI262247 TBE262247 TLA262247 TUW262247 UES262247 UOO262247 UYK262247 VIG262247 VSC262247 WBY262247 WLU262247 WVQ262247 G327783 JE327783 TA327783 ACW327783 AMS327783 AWO327783 BGK327783 BQG327783 CAC327783 CJY327783 CTU327783 DDQ327783 DNM327783 DXI327783 EHE327783 ERA327783 FAW327783 FKS327783 FUO327783 GEK327783 GOG327783 GYC327783 HHY327783 HRU327783 IBQ327783 ILM327783 IVI327783 JFE327783 JPA327783 JYW327783 KIS327783 KSO327783 LCK327783 LMG327783 LWC327783 MFY327783 MPU327783 MZQ327783 NJM327783 NTI327783 ODE327783 ONA327783 OWW327783 PGS327783 PQO327783 QAK327783 QKG327783 QUC327783 RDY327783 RNU327783 RXQ327783 SHM327783 SRI327783 TBE327783 TLA327783 TUW327783 UES327783 UOO327783 UYK327783 VIG327783 VSC327783 WBY327783 WLU327783 WVQ327783 G393319 JE393319 TA393319 ACW393319 AMS393319 AWO393319 BGK393319 BQG393319 CAC393319 CJY393319 CTU393319 DDQ393319 DNM393319 DXI393319 EHE393319 ERA393319 FAW393319 FKS393319 FUO393319 GEK393319 GOG393319 GYC393319 HHY393319 HRU393319 IBQ393319 ILM393319 IVI393319 JFE393319 JPA393319 JYW393319 KIS393319 KSO393319 LCK393319 LMG393319 LWC393319 MFY393319 MPU393319 MZQ393319 NJM393319 NTI393319 ODE393319 ONA393319 OWW393319 PGS393319 PQO393319 QAK393319 QKG393319 QUC393319 RDY393319 RNU393319 RXQ393319 SHM393319 SRI393319 TBE393319 TLA393319 TUW393319 UES393319 UOO393319 UYK393319 VIG393319 VSC393319 WBY393319 WLU393319 WVQ393319 G458855 JE458855 TA458855 ACW458855 AMS458855 AWO458855 BGK458855 BQG458855 CAC458855 CJY458855 CTU458855 DDQ458855 DNM458855 DXI458855 EHE458855 ERA458855 FAW458855 FKS458855 FUO458855 GEK458855 GOG458855 GYC458855 HHY458855 HRU458855 IBQ458855 ILM458855 IVI458855 JFE458855 JPA458855 JYW458855 KIS458855 KSO458855 LCK458855 LMG458855 LWC458855 MFY458855 MPU458855 MZQ458855 NJM458855 NTI458855 ODE458855 ONA458855 OWW458855 PGS458855 PQO458855 QAK458855 QKG458855 QUC458855 RDY458855 RNU458855 RXQ458855 SHM458855 SRI458855 TBE458855 TLA458855 TUW458855 UES458855 UOO458855 UYK458855 VIG458855 VSC458855 WBY458855 WLU458855 WVQ458855 G524391 JE524391 TA524391 ACW524391 AMS524391 AWO524391 BGK524391 BQG524391 CAC524391 CJY524391 CTU524391 DDQ524391 DNM524391 DXI524391 EHE524391 ERA524391 FAW524391 FKS524391 FUO524391 GEK524391 GOG524391 GYC524391 HHY524391 HRU524391 IBQ524391 ILM524391 IVI524391 JFE524391 JPA524391 JYW524391 KIS524391 KSO524391 LCK524391 LMG524391 LWC524391 MFY524391 MPU524391 MZQ524391 NJM524391 NTI524391 ODE524391 ONA524391 OWW524391 PGS524391 PQO524391 QAK524391 QKG524391 QUC524391 RDY524391 RNU524391 RXQ524391 SHM524391 SRI524391 TBE524391 TLA524391 TUW524391 UES524391 UOO524391 UYK524391 VIG524391 VSC524391 WBY524391 WLU524391 WVQ524391 G589927 JE589927 TA589927 ACW589927 AMS589927 AWO589927 BGK589927 BQG589927 CAC589927 CJY589927 CTU589927 DDQ589927 DNM589927 DXI589927 EHE589927 ERA589927 FAW589927 FKS589927 FUO589927 GEK589927 GOG589927 GYC589927 HHY589927 HRU589927 IBQ589927 ILM589927 IVI589927 JFE589927 JPA589927 JYW589927 KIS589927 KSO589927 LCK589927 LMG589927 LWC589927 MFY589927 MPU589927 MZQ589927 NJM589927 NTI589927 ODE589927 ONA589927 OWW589927 PGS589927 PQO589927 QAK589927 QKG589927 QUC589927 RDY589927 RNU589927 RXQ589927 SHM589927 SRI589927 TBE589927 TLA589927 TUW589927 UES589927 UOO589927 UYK589927 VIG589927 VSC589927 WBY589927 WLU589927 WVQ589927 G655463 JE655463 TA655463 ACW655463 AMS655463 AWO655463 BGK655463 BQG655463 CAC655463 CJY655463 CTU655463 DDQ655463 DNM655463 DXI655463 EHE655463 ERA655463 FAW655463 FKS655463 FUO655463 GEK655463 GOG655463 GYC655463 HHY655463 HRU655463 IBQ655463 ILM655463 IVI655463 JFE655463 JPA655463 JYW655463 KIS655463 KSO655463 LCK655463 LMG655463 LWC655463 MFY655463 MPU655463 MZQ655463 NJM655463 NTI655463 ODE655463 ONA655463 OWW655463 PGS655463 PQO655463 QAK655463 QKG655463 QUC655463 RDY655463 RNU655463 RXQ655463 SHM655463 SRI655463 TBE655463 TLA655463 TUW655463 UES655463 UOO655463 UYK655463 VIG655463 VSC655463 WBY655463 WLU655463 WVQ655463 G720999 JE720999 TA720999 ACW720999 AMS720999 AWO720999 BGK720999 BQG720999 CAC720999 CJY720999 CTU720999 DDQ720999 DNM720999 DXI720999 EHE720999 ERA720999 FAW720999 FKS720999 FUO720999 GEK720999 GOG720999 GYC720999 HHY720999 HRU720999 IBQ720999 ILM720999 IVI720999 JFE720999 JPA720999 JYW720999 KIS720999 KSO720999 LCK720999 LMG720999 LWC720999 MFY720999 MPU720999 MZQ720999 NJM720999 NTI720999 ODE720999 ONA720999 OWW720999 PGS720999 PQO720999 QAK720999 QKG720999 QUC720999 RDY720999 RNU720999 RXQ720999 SHM720999 SRI720999 TBE720999 TLA720999 TUW720999 UES720999 UOO720999 UYK720999 VIG720999 VSC720999 WBY720999 WLU720999 WVQ720999 G786535 JE786535 TA786535 ACW786535 AMS786535 AWO786535 BGK786535 BQG786535 CAC786535 CJY786535 CTU786535 DDQ786535 DNM786535 DXI786535 EHE786535 ERA786535 FAW786535 FKS786535 FUO786535 GEK786535 GOG786535 GYC786535 HHY786535 HRU786535 IBQ786535 ILM786535 IVI786535 JFE786535 JPA786535 JYW786535 KIS786535 KSO786535 LCK786535 LMG786535 LWC786535 MFY786535 MPU786535 MZQ786535 NJM786535 NTI786535 ODE786535 ONA786535 OWW786535 PGS786535 PQO786535 QAK786535 QKG786535 QUC786535 RDY786535 RNU786535 RXQ786535 SHM786535 SRI786535 TBE786535 TLA786535 TUW786535 UES786535 UOO786535 UYK786535 VIG786535 VSC786535 WBY786535 WLU786535 WVQ786535 G852071 JE852071 TA852071 ACW852071 AMS852071 AWO852071 BGK852071 BQG852071 CAC852071 CJY852071 CTU852071 DDQ852071 DNM852071 DXI852071 EHE852071 ERA852071 FAW852071 FKS852071 FUO852071 GEK852071 GOG852071 GYC852071 HHY852071 HRU852071 IBQ852071 ILM852071 IVI852071 JFE852071 JPA852071 JYW852071 KIS852071 KSO852071 LCK852071 LMG852071 LWC852071 MFY852071 MPU852071 MZQ852071 NJM852071 NTI852071 ODE852071 ONA852071 OWW852071 PGS852071 PQO852071 QAK852071 QKG852071 QUC852071 RDY852071 RNU852071 RXQ852071 SHM852071 SRI852071 TBE852071 TLA852071 TUW852071 UES852071 UOO852071 UYK852071 VIG852071 VSC852071 WBY852071 WLU852071 WVQ852071 G917607 JE917607 TA917607 ACW917607 AMS917607 AWO917607 BGK917607 BQG917607 CAC917607 CJY917607 CTU917607 DDQ917607 DNM917607 DXI917607 EHE917607 ERA917607 FAW917607 FKS917607 FUO917607 GEK917607 GOG917607 GYC917607 HHY917607 HRU917607 IBQ917607 ILM917607 IVI917607 JFE917607 JPA917607 JYW917607 KIS917607 KSO917607 LCK917607 LMG917607 LWC917607 MFY917607 MPU917607 MZQ917607 NJM917607 NTI917607 ODE917607 ONA917607 OWW917607 PGS917607 PQO917607 QAK917607 QKG917607 QUC917607 RDY917607 RNU917607 RXQ917607 SHM917607 SRI917607 TBE917607 TLA917607 TUW917607 UES917607 UOO917607 UYK917607 VIG917607 VSC917607 WBY917607 WLU917607 WVQ917607 G983143 JE983143 TA983143 ACW983143 AMS983143 AWO983143 BGK983143 BQG983143 CAC983143 CJY983143 CTU983143 DDQ983143 DNM983143 DXI983143 EHE983143 ERA983143 FAW983143 FKS983143 FUO983143 GEK983143 GOG983143 GYC983143 HHY983143 HRU983143 IBQ983143 ILM983143 IVI983143 JFE983143 JPA983143 JYW983143 KIS983143 KSO983143 LCK983143 LMG983143 LWC983143 MFY983143 MPU983143 MZQ983143 NJM983143 NTI983143 ODE983143 ONA983143 OWW983143 PGS983143 PQO983143 QAK983143 QKG983143 QUC983143 RDY983143 RNU983143 RXQ983143 SHM983143 SRI983143 TBE983143 TLA983143 TUW983143 UES983143 UOO983143 UYK983143 VIG983143 VSC983143 WBY983143 WLU983143 WVQ983143 G147 JE147 TA147 ACW147 AMS147 AWO147 BGK147 BQG147 CAC147 CJY147 CTU147 DDQ147 DNM147 DXI147 EHE147 ERA147 FAW147 FKS147 FUO147 GEK147 GOG147 GYC147 HHY147 HRU147 IBQ147 ILM147 IVI147 JFE147 JPA147 JYW147 KIS147 KSO147 LCK147 LMG147 LWC147 MFY147 MPU147 MZQ147 NJM147 NTI147 ODE147 ONA147 OWW147 PGS147 PQO147 QAK147 QKG147 QUC147 RDY147 RNU147 RXQ147 SHM147 SRI147 TBE147 TLA147 TUW147 UES147 UOO147 UYK147 VIG147 VSC147 WBY147 WLU147 WVQ147 G65683 JE65683 TA65683 ACW65683 AMS65683 AWO65683 BGK65683 BQG65683 CAC65683 CJY65683 CTU65683 DDQ65683 DNM65683 DXI65683 EHE65683 ERA65683 FAW65683 FKS65683 FUO65683 GEK65683 GOG65683 GYC65683 HHY65683 HRU65683 IBQ65683 ILM65683 IVI65683 JFE65683 JPA65683 JYW65683 KIS65683 KSO65683 LCK65683 LMG65683 LWC65683 MFY65683 MPU65683 MZQ65683 NJM65683 NTI65683 ODE65683 ONA65683 OWW65683 PGS65683 PQO65683 QAK65683 QKG65683 QUC65683 RDY65683 RNU65683 RXQ65683 SHM65683 SRI65683 TBE65683 TLA65683 TUW65683 UES65683 UOO65683 UYK65683 VIG65683 VSC65683 WBY65683 WLU65683 WVQ65683 G131219 JE131219 TA131219 ACW131219 AMS131219 AWO131219 BGK131219 BQG131219 CAC131219 CJY131219 CTU131219 DDQ131219 DNM131219 DXI131219 EHE131219 ERA131219 FAW131219 FKS131219 FUO131219 GEK131219 GOG131219 GYC131219 HHY131219 HRU131219 IBQ131219 ILM131219 IVI131219 JFE131219 JPA131219 JYW131219 KIS131219 KSO131219 LCK131219 LMG131219 LWC131219 MFY131219 MPU131219 MZQ131219 NJM131219 NTI131219 ODE131219 ONA131219 OWW131219 PGS131219 PQO131219 QAK131219 QKG131219 QUC131219 RDY131219 RNU131219 RXQ131219 SHM131219 SRI131219 TBE131219 TLA131219 TUW131219 UES131219 UOO131219 UYK131219 VIG131219 VSC131219 WBY131219 WLU131219 WVQ131219 G196755 JE196755 TA196755 ACW196755 AMS196755 AWO196755 BGK196755 BQG196755 CAC196755 CJY196755 CTU196755 DDQ196755 DNM196755 DXI196755 EHE196755 ERA196755 FAW196755 FKS196755 FUO196755 GEK196755 GOG196755 GYC196755 HHY196755 HRU196755 IBQ196755 ILM196755 IVI196755 JFE196755 JPA196755 JYW196755 KIS196755 KSO196755 LCK196755 LMG196755 LWC196755 MFY196755 MPU196755 MZQ196755 NJM196755 NTI196755 ODE196755 ONA196755 OWW196755 PGS196755 PQO196755 QAK196755 QKG196755 QUC196755 RDY196755 RNU196755 RXQ196755 SHM196755 SRI196755 TBE196755 TLA196755 TUW196755 UES196755 UOO196755 UYK196755 VIG196755 VSC196755 WBY196755 WLU196755 WVQ196755 G262291 JE262291 TA262291 ACW262291 AMS262291 AWO262291 BGK262291 BQG262291 CAC262291 CJY262291 CTU262291 DDQ262291 DNM262291 DXI262291 EHE262291 ERA262291 FAW262291 FKS262291 FUO262291 GEK262291 GOG262291 GYC262291 HHY262291 HRU262291 IBQ262291 ILM262291 IVI262291 JFE262291 JPA262291 JYW262291 KIS262291 KSO262291 LCK262291 LMG262291 LWC262291 MFY262291 MPU262291 MZQ262291 NJM262291 NTI262291 ODE262291 ONA262291 OWW262291 PGS262291 PQO262291 QAK262291 QKG262291 QUC262291 RDY262291 RNU262291 RXQ262291 SHM262291 SRI262291 TBE262291 TLA262291 TUW262291 UES262291 UOO262291 UYK262291 VIG262291 VSC262291 WBY262291 WLU262291 WVQ262291 G327827 JE327827 TA327827 ACW327827 AMS327827 AWO327827 BGK327827 BQG327827 CAC327827 CJY327827 CTU327827 DDQ327827 DNM327827 DXI327827 EHE327827 ERA327827 FAW327827 FKS327827 FUO327827 GEK327827 GOG327827 GYC327827 HHY327827 HRU327827 IBQ327827 ILM327827 IVI327827 JFE327827 JPA327827 JYW327827 KIS327827 KSO327827 LCK327827 LMG327827 LWC327827 MFY327827 MPU327827 MZQ327827 NJM327827 NTI327827 ODE327827 ONA327827 OWW327827 PGS327827 PQO327827 QAK327827 QKG327827 QUC327827 RDY327827 RNU327827 RXQ327827 SHM327827 SRI327827 TBE327827 TLA327827 TUW327827 UES327827 UOO327827 UYK327827 VIG327827 VSC327827 WBY327827 WLU327827 WVQ327827 G393363 JE393363 TA393363 ACW393363 AMS393363 AWO393363 BGK393363 BQG393363 CAC393363 CJY393363 CTU393363 DDQ393363 DNM393363 DXI393363 EHE393363 ERA393363 FAW393363 FKS393363 FUO393363 GEK393363 GOG393363 GYC393363 HHY393363 HRU393363 IBQ393363 ILM393363 IVI393363 JFE393363 JPA393363 JYW393363 KIS393363 KSO393363 LCK393363 LMG393363 LWC393363 MFY393363 MPU393363 MZQ393363 NJM393363 NTI393363 ODE393363 ONA393363 OWW393363 PGS393363 PQO393363 QAK393363 QKG393363 QUC393363 RDY393363 RNU393363 RXQ393363 SHM393363 SRI393363 TBE393363 TLA393363 TUW393363 UES393363 UOO393363 UYK393363 VIG393363 VSC393363 WBY393363 WLU393363 WVQ393363 G458899 JE458899 TA458899 ACW458899 AMS458899 AWO458899 BGK458899 BQG458899 CAC458899 CJY458899 CTU458899 DDQ458899 DNM458899 DXI458899 EHE458899 ERA458899 FAW458899 FKS458899 FUO458899 GEK458899 GOG458899 GYC458899 HHY458899 HRU458899 IBQ458899 ILM458899 IVI458899 JFE458899 JPA458899 JYW458899 KIS458899 KSO458899 LCK458899 LMG458899 LWC458899 MFY458899 MPU458899 MZQ458899 NJM458899 NTI458899 ODE458899 ONA458899 OWW458899 PGS458899 PQO458899 QAK458899 QKG458899 QUC458899 RDY458899 RNU458899 RXQ458899 SHM458899 SRI458899 TBE458899 TLA458899 TUW458899 UES458899 UOO458899 UYK458899 VIG458899 VSC458899 WBY458899 WLU458899 WVQ458899 G524435 JE524435 TA524435 ACW524435 AMS524435 AWO524435 BGK524435 BQG524435 CAC524435 CJY524435 CTU524435 DDQ524435 DNM524435 DXI524435 EHE524435 ERA524435 FAW524435 FKS524435 FUO524435 GEK524435 GOG524435 GYC524435 HHY524435 HRU524435 IBQ524435 ILM524435 IVI524435 JFE524435 JPA524435 JYW524435 KIS524435 KSO524435 LCK524435 LMG524435 LWC524435 MFY524435 MPU524435 MZQ524435 NJM524435 NTI524435 ODE524435 ONA524435 OWW524435 PGS524435 PQO524435 QAK524435 QKG524435 QUC524435 RDY524435 RNU524435 RXQ524435 SHM524435 SRI524435 TBE524435 TLA524435 TUW524435 UES524435 UOO524435 UYK524435 VIG524435 VSC524435 WBY524435 WLU524435 WVQ524435 G589971 JE589971 TA589971 ACW589971 AMS589971 AWO589971 BGK589971 BQG589971 CAC589971 CJY589971 CTU589971 DDQ589971 DNM589971 DXI589971 EHE589971 ERA589971 FAW589971 FKS589971 FUO589971 GEK589971 GOG589971 GYC589971 HHY589971 HRU589971 IBQ589971 ILM589971 IVI589971 JFE589971 JPA589971 JYW589971 KIS589971 KSO589971 LCK589971 LMG589971 LWC589971 MFY589971 MPU589971 MZQ589971 NJM589971 NTI589971 ODE589971 ONA589971 OWW589971 PGS589971 PQO589971 QAK589971 QKG589971 QUC589971 RDY589971 RNU589971 RXQ589971 SHM589971 SRI589971 TBE589971 TLA589971 TUW589971 UES589971 UOO589971 UYK589971 VIG589971 VSC589971 WBY589971 WLU589971 WVQ589971 G655507 JE655507 TA655507 ACW655507 AMS655507 AWO655507 BGK655507 BQG655507 CAC655507 CJY655507 CTU655507 DDQ655507 DNM655507 DXI655507 EHE655507 ERA655507 FAW655507 FKS655507 FUO655507 GEK655507 GOG655507 GYC655507 HHY655507 HRU655507 IBQ655507 ILM655507 IVI655507 JFE655507 JPA655507 JYW655507 KIS655507 KSO655507 LCK655507 LMG655507 LWC655507 MFY655507 MPU655507 MZQ655507 NJM655507 NTI655507 ODE655507 ONA655507 OWW655507 PGS655507 PQO655507 QAK655507 QKG655507 QUC655507 RDY655507 RNU655507 RXQ655507 SHM655507 SRI655507 TBE655507 TLA655507 TUW655507 UES655507 UOO655507 UYK655507 VIG655507 VSC655507 WBY655507 WLU655507 WVQ655507 G721043 JE721043 TA721043 ACW721043 AMS721043 AWO721043 BGK721043 BQG721043 CAC721043 CJY721043 CTU721043 DDQ721043 DNM721043 DXI721043 EHE721043 ERA721043 FAW721043 FKS721043 FUO721043 GEK721043 GOG721043 GYC721043 HHY721043 HRU721043 IBQ721043 ILM721043 IVI721043 JFE721043 JPA721043 JYW721043 KIS721043 KSO721043 LCK721043 LMG721043 LWC721043 MFY721043 MPU721043 MZQ721043 NJM721043 NTI721043 ODE721043 ONA721043 OWW721043 PGS721043 PQO721043 QAK721043 QKG721043 QUC721043 RDY721043 RNU721043 RXQ721043 SHM721043 SRI721043 TBE721043 TLA721043 TUW721043 UES721043 UOO721043 UYK721043 VIG721043 VSC721043 WBY721043 WLU721043 WVQ721043 G786579 JE786579 TA786579 ACW786579 AMS786579 AWO786579 BGK786579 BQG786579 CAC786579 CJY786579 CTU786579 DDQ786579 DNM786579 DXI786579 EHE786579 ERA786579 FAW786579 FKS786579 FUO786579 GEK786579 GOG786579 GYC786579 HHY786579 HRU786579 IBQ786579 ILM786579 IVI786579 JFE786579 JPA786579 JYW786579 KIS786579 KSO786579 LCK786579 LMG786579 LWC786579 MFY786579 MPU786579 MZQ786579 NJM786579 NTI786579 ODE786579 ONA786579 OWW786579 PGS786579 PQO786579 QAK786579 QKG786579 QUC786579 RDY786579 RNU786579 RXQ786579 SHM786579 SRI786579 TBE786579 TLA786579 TUW786579 UES786579 UOO786579 UYK786579 VIG786579 VSC786579 WBY786579 WLU786579 WVQ786579 G852115 JE852115 TA852115 ACW852115 AMS852115 AWO852115 BGK852115 BQG852115 CAC852115 CJY852115 CTU852115 DDQ852115 DNM852115 DXI852115 EHE852115 ERA852115 FAW852115 FKS852115 FUO852115 GEK852115 GOG852115 GYC852115 HHY852115 HRU852115 IBQ852115 ILM852115 IVI852115 JFE852115 JPA852115 JYW852115 KIS852115 KSO852115 LCK852115 LMG852115 LWC852115 MFY852115 MPU852115 MZQ852115 NJM852115 NTI852115 ODE852115 ONA852115 OWW852115 PGS852115 PQO852115 QAK852115 QKG852115 QUC852115 RDY852115 RNU852115 RXQ852115 SHM852115 SRI852115 TBE852115 TLA852115 TUW852115 UES852115 UOO852115 UYK852115 VIG852115 VSC852115 WBY852115 WLU852115 WVQ852115 G917651 JE917651 TA917651 ACW917651 AMS917651 AWO917651 BGK917651 BQG917651 CAC917651 CJY917651 CTU917651 DDQ917651 DNM917651 DXI917651 EHE917651 ERA917651 FAW917651 FKS917651 FUO917651 GEK917651 GOG917651 GYC917651 HHY917651 HRU917651 IBQ917651 ILM917651 IVI917651 JFE917651 JPA917651 JYW917651 KIS917651 KSO917651 LCK917651 LMG917651 LWC917651 MFY917651 MPU917651 MZQ917651 NJM917651 NTI917651 ODE917651 ONA917651 OWW917651 PGS917651 PQO917651 QAK917651 QKG917651 QUC917651 RDY917651 RNU917651 RXQ917651 SHM917651 SRI917651 TBE917651 TLA917651 TUW917651 UES917651 UOO917651 UYK917651 VIG917651 VSC917651 WBY917651 WLU917651 WVQ917651 G983187 JE983187 TA983187 ACW983187 AMS983187 AWO983187 BGK983187 BQG983187 CAC983187 CJY983187 CTU983187 DDQ983187 DNM983187 DXI983187 EHE983187 ERA983187 FAW983187 FKS983187 FUO983187 GEK983187 GOG983187 GYC983187 HHY983187 HRU983187 IBQ983187 ILM983187 IVI983187 JFE983187 JPA983187 JYW983187 KIS983187 KSO983187 LCK983187 LMG983187 LWC983187 MFY983187 MPU983187 MZQ983187 NJM983187 NTI983187 ODE983187 ONA983187 OWW983187 PGS983187 PQO983187 QAK983187 QKG983187 QUC983187 RDY983187 RNU983187 RXQ983187 SHM983187 SRI983187 TBE983187 TLA983187 TUW983187 UES983187 UOO983187 UYK983187 VIG983187 VSC983187 WBY983187 WLU983187 WVQ983187 G155 JE155 TA155 ACW155 AMS155 AWO155 BGK155 BQG155 CAC155 CJY155 CTU155 DDQ155 DNM155 DXI155 EHE155 ERA155 FAW155 FKS155 FUO155 GEK155 GOG155 GYC155 HHY155 HRU155 IBQ155 ILM155 IVI155 JFE155 JPA155 JYW155 KIS155 KSO155 LCK155 LMG155 LWC155 MFY155 MPU155 MZQ155 NJM155 NTI155 ODE155 ONA155 OWW155 PGS155 PQO155 QAK155 QKG155 QUC155 RDY155 RNU155 RXQ155 SHM155 SRI155 TBE155 TLA155 TUW155 UES155 UOO155 UYK155 VIG155 VSC155 WBY155 WLU155 WVQ155 G65691 JE65691 TA65691 ACW65691 AMS65691 AWO65691 BGK65691 BQG65691 CAC65691 CJY65691 CTU65691 DDQ65691 DNM65691 DXI65691 EHE65691 ERA65691 FAW65691 FKS65691 FUO65691 GEK65691 GOG65691 GYC65691 HHY65691 HRU65691 IBQ65691 ILM65691 IVI65691 JFE65691 JPA65691 JYW65691 KIS65691 KSO65691 LCK65691 LMG65691 LWC65691 MFY65691 MPU65691 MZQ65691 NJM65691 NTI65691 ODE65691 ONA65691 OWW65691 PGS65691 PQO65691 QAK65691 QKG65691 QUC65691 RDY65691 RNU65691 RXQ65691 SHM65691 SRI65691 TBE65691 TLA65691 TUW65691 UES65691 UOO65691 UYK65691 VIG65691 VSC65691 WBY65691 WLU65691 WVQ65691 G131227 JE131227 TA131227 ACW131227 AMS131227 AWO131227 BGK131227 BQG131227 CAC131227 CJY131227 CTU131227 DDQ131227 DNM131227 DXI131227 EHE131227 ERA131227 FAW131227 FKS131227 FUO131227 GEK131227 GOG131227 GYC131227 HHY131227 HRU131227 IBQ131227 ILM131227 IVI131227 JFE131227 JPA131227 JYW131227 KIS131227 KSO131227 LCK131227 LMG131227 LWC131227 MFY131227 MPU131227 MZQ131227 NJM131227 NTI131227 ODE131227 ONA131227 OWW131227 PGS131227 PQO131227 QAK131227 QKG131227 QUC131227 RDY131227 RNU131227 RXQ131227 SHM131227 SRI131227 TBE131227 TLA131227 TUW131227 UES131227 UOO131227 UYK131227 VIG131227 VSC131227 WBY131227 WLU131227 WVQ131227 G196763 JE196763 TA196763 ACW196763 AMS196763 AWO196763 BGK196763 BQG196763 CAC196763 CJY196763 CTU196763 DDQ196763 DNM196763 DXI196763 EHE196763 ERA196763 FAW196763 FKS196763 FUO196763 GEK196763 GOG196763 GYC196763 HHY196763 HRU196763 IBQ196763 ILM196763 IVI196763 JFE196763 JPA196763 JYW196763 KIS196763 KSO196763 LCK196763 LMG196763 LWC196763 MFY196763 MPU196763 MZQ196763 NJM196763 NTI196763 ODE196763 ONA196763 OWW196763 PGS196763 PQO196763 QAK196763 QKG196763 QUC196763 RDY196763 RNU196763 RXQ196763 SHM196763 SRI196763 TBE196763 TLA196763 TUW196763 UES196763 UOO196763 UYK196763 VIG196763 VSC196763 WBY196763 WLU196763 WVQ196763 G262299 JE262299 TA262299 ACW262299 AMS262299 AWO262299 BGK262299 BQG262299 CAC262299 CJY262299 CTU262299 DDQ262299 DNM262299 DXI262299 EHE262299 ERA262299 FAW262299 FKS262299 FUO262299 GEK262299 GOG262299 GYC262299 HHY262299 HRU262299 IBQ262299 ILM262299 IVI262299 JFE262299 JPA262299 JYW262299 KIS262299 KSO262299 LCK262299 LMG262299 LWC262299 MFY262299 MPU262299 MZQ262299 NJM262299 NTI262299 ODE262299 ONA262299 OWW262299 PGS262299 PQO262299 QAK262299 QKG262299 QUC262299 RDY262299 RNU262299 RXQ262299 SHM262299 SRI262299 TBE262299 TLA262299 TUW262299 UES262299 UOO262299 UYK262299 VIG262299 VSC262299 WBY262299 WLU262299 WVQ262299 G327835 JE327835 TA327835 ACW327835 AMS327835 AWO327835 BGK327835 BQG327835 CAC327835 CJY327835 CTU327835 DDQ327835 DNM327835 DXI327835 EHE327835 ERA327835 FAW327835 FKS327835 FUO327835 GEK327835 GOG327835 GYC327835 HHY327835 HRU327835 IBQ327835 ILM327835 IVI327835 JFE327835 JPA327835 JYW327835 KIS327835 KSO327835 LCK327835 LMG327835 LWC327835 MFY327835 MPU327835 MZQ327835 NJM327835 NTI327835 ODE327835 ONA327835 OWW327835 PGS327835 PQO327835 QAK327835 QKG327835 QUC327835 RDY327835 RNU327835 RXQ327835 SHM327835 SRI327835 TBE327835 TLA327835 TUW327835 UES327835 UOO327835 UYK327835 VIG327835 VSC327835 WBY327835 WLU327835 WVQ327835 G393371 JE393371 TA393371 ACW393371 AMS393371 AWO393371 BGK393371 BQG393371 CAC393371 CJY393371 CTU393371 DDQ393371 DNM393371 DXI393371 EHE393371 ERA393371 FAW393371 FKS393371 FUO393371 GEK393371 GOG393371 GYC393371 HHY393371 HRU393371 IBQ393371 ILM393371 IVI393371 JFE393371 JPA393371 JYW393371 KIS393371 KSO393371 LCK393371 LMG393371 LWC393371 MFY393371 MPU393371 MZQ393371 NJM393371 NTI393371 ODE393371 ONA393371 OWW393371 PGS393371 PQO393371 QAK393371 QKG393371 QUC393371 RDY393371 RNU393371 RXQ393371 SHM393371 SRI393371 TBE393371 TLA393371 TUW393371 UES393371 UOO393371 UYK393371 VIG393371 VSC393371 WBY393371 WLU393371 WVQ393371 G458907 JE458907 TA458907 ACW458907 AMS458907 AWO458907 BGK458907 BQG458907 CAC458907 CJY458907 CTU458907 DDQ458907 DNM458907 DXI458907 EHE458907 ERA458907 FAW458907 FKS458907 FUO458907 GEK458907 GOG458907 GYC458907 HHY458907 HRU458907 IBQ458907 ILM458907 IVI458907 JFE458907 JPA458907 JYW458907 KIS458907 KSO458907 LCK458907 LMG458907 LWC458907 MFY458907 MPU458907 MZQ458907 NJM458907 NTI458907 ODE458907 ONA458907 OWW458907 PGS458907 PQO458907 QAK458907 QKG458907 QUC458907 RDY458907 RNU458907 RXQ458907 SHM458907 SRI458907 TBE458907 TLA458907 TUW458907 UES458907 UOO458907 UYK458907 VIG458907 VSC458907 WBY458907 WLU458907 WVQ458907 G524443 JE524443 TA524443 ACW524443 AMS524443 AWO524443 BGK524443 BQG524443 CAC524443 CJY524443 CTU524443 DDQ524443 DNM524443 DXI524443 EHE524443 ERA524443 FAW524443 FKS524443 FUO524443 GEK524443 GOG524443 GYC524443 HHY524443 HRU524443 IBQ524443 ILM524443 IVI524443 JFE524443 JPA524443 JYW524443 KIS524443 KSO524443 LCK524443 LMG524443 LWC524443 MFY524443 MPU524443 MZQ524443 NJM524443 NTI524443 ODE524443 ONA524443 OWW524443 PGS524443 PQO524443 QAK524443 QKG524443 QUC524443 RDY524443 RNU524443 RXQ524443 SHM524443 SRI524443 TBE524443 TLA524443 TUW524443 UES524443 UOO524443 UYK524443 VIG524443 VSC524443 WBY524443 WLU524443 WVQ524443 G589979 JE589979 TA589979 ACW589979 AMS589979 AWO589979 BGK589979 BQG589979 CAC589979 CJY589979 CTU589979 DDQ589979 DNM589979 DXI589979 EHE589979 ERA589979 FAW589979 FKS589979 FUO589979 GEK589979 GOG589979 GYC589979 HHY589979 HRU589979 IBQ589979 ILM589979 IVI589979 JFE589979 JPA589979 JYW589979 KIS589979 KSO589979 LCK589979 LMG589979 LWC589979 MFY589979 MPU589979 MZQ589979 NJM589979 NTI589979 ODE589979 ONA589979 OWW589979 PGS589979 PQO589979 QAK589979 QKG589979 QUC589979 RDY589979 RNU589979 RXQ589979 SHM589979 SRI589979 TBE589979 TLA589979 TUW589979 UES589979 UOO589979 UYK589979 VIG589979 VSC589979 WBY589979 WLU589979 WVQ589979 G655515 JE655515 TA655515 ACW655515 AMS655515 AWO655515 BGK655515 BQG655515 CAC655515 CJY655515 CTU655515 DDQ655515 DNM655515 DXI655515 EHE655515 ERA655515 FAW655515 FKS655515 FUO655515 GEK655515 GOG655515 GYC655515 HHY655515 HRU655515 IBQ655515 ILM655515 IVI655515 JFE655515 JPA655515 JYW655515 KIS655515 KSO655515 LCK655515 LMG655515 LWC655515 MFY655515 MPU655515 MZQ655515 NJM655515 NTI655515 ODE655515 ONA655515 OWW655515 PGS655515 PQO655515 QAK655515 QKG655515 QUC655515 RDY655515 RNU655515 RXQ655515 SHM655515 SRI655515 TBE655515 TLA655515 TUW655515 UES655515 UOO655515 UYK655515 VIG655515 VSC655515 WBY655515 WLU655515 WVQ655515 G721051 JE721051 TA721051 ACW721051 AMS721051 AWO721051 BGK721051 BQG721051 CAC721051 CJY721051 CTU721051 DDQ721051 DNM721051 DXI721051 EHE721051 ERA721051 FAW721051 FKS721051 FUO721051 GEK721051 GOG721051 GYC721051 HHY721051 HRU721051 IBQ721051 ILM721051 IVI721051 JFE721051 JPA721051 JYW721051 KIS721051 KSO721051 LCK721051 LMG721051 LWC721051 MFY721051 MPU721051 MZQ721051 NJM721051 NTI721051 ODE721051 ONA721051 OWW721051 PGS721051 PQO721051 QAK721051 QKG721051 QUC721051 RDY721051 RNU721051 RXQ721051 SHM721051 SRI721051 TBE721051 TLA721051 TUW721051 UES721051 UOO721051 UYK721051 VIG721051 VSC721051 WBY721051 WLU721051 WVQ721051 G786587 JE786587 TA786587 ACW786587 AMS786587 AWO786587 BGK786587 BQG786587 CAC786587 CJY786587 CTU786587 DDQ786587 DNM786587 DXI786587 EHE786587 ERA786587 FAW786587 FKS786587 FUO786587 GEK786587 GOG786587 GYC786587 HHY786587 HRU786587 IBQ786587 ILM786587 IVI786587 JFE786587 JPA786587 JYW786587 KIS786587 KSO786587 LCK786587 LMG786587 LWC786587 MFY786587 MPU786587 MZQ786587 NJM786587 NTI786587 ODE786587 ONA786587 OWW786587 PGS786587 PQO786587 QAK786587 QKG786587 QUC786587 RDY786587 RNU786587 RXQ786587 SHM786587 SRI786587 TBE786587 TLA786587 TUW786587 UES786587 UOO786587 UYK786587 VIG786587 VSC786587 WBY786587 WLU786587 WVQ786587 G852123 JE852123 TA852123 ACW852123 AMS852123 AWO852123 BGK852123 BQG852123 CAC852123 CJY852123 CTU852123 DDQ852123 DNM852123 DXI852123 EHE852123 ERA852123 FAW852123 FKS852123 FUO852123 GEK852123 GOG852123 GYC852123 HHY852123 HRU852123 IBQ852123 ILM852123 IVI852123 JFE852123 JPA852123 JYW852123 KIS852123 KSO852123 LCK852123 LMG852123 LWC852123 MFY852123 MPU852123 MZQ852123 NJM852123 NTI852123 ODE852123 ONA852123 OWW852123 PGS852123 PQO852123 QAK852123 QKG852123 QUC852123 RDY852123 RNU852123 RXQ852123 SHM852123 SRI852123 TBE852123 TLA852123 TUW852123 UES852123 UOO852123 UYK852123 VIG852123 VSC852123 WBY852123 WLU852123 WVQ852123 G917659 JE917659 TA917659 ACW917659 AMS917659 AWO917659 BGK917659 BQG917659 CAC917659 CJY917659 CTU917659 DDQ917659 DNM917659 DXI917659 EHE917659 ERA917659 FAW917659 FKS917659 FUO917659 GEK917659 GOG917659 GYC917659 HHY917659 HRU917659 IBQ917659 ILM917659 IVI917659 JFE917659 JPA917659 JYW917659 KIS917659 KSO917659 LCK917659 LMG917659 LWC917659 MFY917659 MPU917659 MZQ917659 NJM917659 NTI917659 ODE917659 ONA917659 OWW917659 PGS917659 PQO917659 QAK917659 QKG917659 QUC917659 RDY917659 RNU917659 RXQ917659 SHM917659 SRI917659 TBE917659 TLA917659 TUW917659 UES917659 UOO917659 UYK917659 VIG917659 VSC917659 WBY917659 WLU917659 WVQ917659 G983195 JE983195 TA983195 ACW983195 AMS983195 AWO983195 BGK983195 BQG983195 CAC983195 CJY983195 CTU983195 DDQ983195 DNM983195 DXI983195 EHE983195 ERA983195 FAW983195 FKS983195 FUO983195 GEK983195 GOG983195 GYC983195 HHY983195 HRU983195 IBQ983195 ILM983195 IVI983195 JFE983195 JPA983195 JYW983195 KIS983195 KSO983195 LCK983195 LMG983195 LWC983195 MFY983195 MPU983195 MZQ983195 NJM983195 NTI983195 ODE983195 ONA983195 OWW983195 PGS983195 PQO983195 QAK983195 QKG983195 QUC983195 RDY983195 RNU983195 RXQ983195 SHM983195 SRI983195 TBE983195 TLA983195 TUW983195 UES983195 UOO983195 UYK983195 VIG983195 VSC983195 WBY983195 WLU983195 WVQ983195 G163 JE163 TA163 ACW163 AMS163 AWO163 BGK163 BQG163 CAC163 CJY163 CTU163 DDQ163 DNM163 DXI163 EHE163 ERA163 FAW163 FKS163 FUO163 GEK163 GOG163 GYC163 HHY163 HRU163 IBQ163 ILM163 IVI163 JFE163 JPA163 JYW163 KIS163 KSO163 LCK163 LMG163 LWC163 MFY163 MPU163 MZQ163 NJM163 NTI163 ODE163 ONA163 OWW163 PGS163 PQO163 QAK163 QKG163 QUC163 RDY163 RNU163 RXQ163 SHM163 SRI163 TBE163 TLA163 TUW163 UES163 UOO163 UYK163 VIG163 VSC163 WBY163 WLU163 WVQ163 G65699 JE65699 TA65699 ACW65699 AMS65699 AWO65699 BGK65699 BQG65699 CAC65699 CJY65699 CTU65699 DDQ65699 DNM65699 DXI65699 EHE65699 ERA65699 FAW65699 FKS65699 FUO65699 GEK65699 GOG65699 GYC65699 HHY65699 HRU65699 IBQ65699 ILM65699 IVI65699 JFE65699 JPA65699 JYW65699 KIS65699 KSO65699 LCK65699 LMG65699 LWC65699 MFY65699 MPU65699 MZQ65699 NJM65699 NTI65699 ODE65699 ONA65699 OWW65699 PGS65699 PQO65699 QAK65699 QKG65699 QUC65699 RDY65699 RNU65699 RXQ65699 SHM65699 SRI65699 TBE65699 TLA65699 TUW65699 UES65699 UOO65699 UYK65699 VIG65699 VSC65699 WBY65699 WLU65699 WVQ65699 G131235 JE131235 TA131235 ACW131235 AMS131235 AWO131235 BGK131235 BQG131235 CAC131235 CJY131235 CTU131235 DDQ131235 DNM131235 DXI131235 EHE131235 ERA131235 FAW131235 FKS131235 FUO131235 GEK131235 GOG131235 GYC131235 HHY131235 HRU131235 IBQ131235 ILM131235 IVI131235 JFE131235 JPA131235 JYW131235 KIS131235 KSO131235 LCK131235 LMG131235 LWC131235 MFY131235 MPU131235 MZQ131235 NJM131235 NTI131235 ODE131235 ONA131235 OWW131235 PGS131235 PQO131235 QAK131235 QKG131235 QUC131235 RDY131235 RNU131235 RXQ131235 SHM131235 SRI131235 TBE131235 TLA131235 TUW131235 UES131235 UOO131235 UYK131235 VIG131235 VSC131235 WBY131235 WLU131235 WVQ131235 G196771 JE196771 TA196771 ACW196771 AMS196771 AWO196771 BGK196771 BQG196771 CAC196771 CJY196771 CTU196771 DDQ196771 DNM196771 DXI196771 EHE196771 ERA196771 FAW196771 FKS196771 FUO196771 GEK196771 GOG196771 GYC196771 HHY196771 HRU196771 IBQ196771 ILM196771 IVI196771 JFE196771 JPA196771 JYW196771 KIS196771 KSO196771 LCK196771 LMG196771 LWC196771 MFY196771 MPU196771 MZQ196771 NJM196771 NTI196771 ODE196771 ONA196771 OWW196771 PGS196771 PQO196771 QAK196771 QKG196771 QUC196771 RDY196771 RNU196771 RXQ196771 SHM196771 SRI196771 TBE196771 TLA196771 TUW196771 UES196771 UOO196771 UYK196771 VIG196771 VSC196771 WBY196771 WLU196771 WVQ196771 G262307 JE262307 TA262307 ACW262307 AMS262307 AWO262307 BGK262307 BQG262307 CAC262307 CJY262307 CTU262307 DDQ262307 DNM262307 DXI262307 EHE262307 ERA262307 FAW262307 FKS262307 FUO262307 GEK262307 GOG262307 GYC262307 HHY262307 HRU262307 IBQ262307 ILM262307 IVI262307 JFE262307 JPA262307 JYW262307 KIS262307 KSO262307 LCK262307 LMG262307 LWC262307 MFY262307 MPU262307 MZQ262307 NJM262307 NTI262307 ODE262307 ONA262307 OWW262307 PGS262307 PQO262307 QAK262307 QKG262307 QUC262307 RDY262307 RNU262307 RXQ262307 SHM262307 SRI262307 TBE262307 TLA262307 TUW262307 UES262307 UOO262307 UYK262307 VIG262307 VSC262307 WBY262307 WLU262307 WVQ262307 G327843 JE327843 TA327843 ACW327843 AMS327843 AWO327843 BGK327843 BQG327843 CAC327843 CJY327843 CTU327843 DDQ327843 DNM327843 DXI327843 EHE327843 ERA327843 FAW327843 FKS327843 FUO327843 GEK327843 GOG327843 GYC327843 HHY327843 HRU327843 IBQ327843 ILM327843 IVI327843 JFE327843 JPA327843 JYW327843 KIS327843 KSO327843 LCK327843 LMG327843 LWC327843 MFY327843 MPU327843 MZQ327843 NJM327843 NTI327843 ODE327843 ONA327843 OWW327843 PGS327843 PQO327843 QAK327843 QKG327843 QUC327843 RDY327843 RNU327843 RXQ327843 SHM327843 SRI327843 TBE327843 TLA327843 TUW327843 UES327843 UOO327843 UYK327843 VIG327843 VSC327843 WBY327843 WLU327843 WVQ327843 G393379 JE393379 TA393379 ACW393379 AMS393379 AWO393379 BGK393379 BQG393379 CAC393379 CJY393379 CTU393379 DDQ393379 DNM393379 DXI393379 EHE393379 ERA393379 FAW393379 FKS393379 FUO393379 GEK393379 GOG393379 GYC393379 HHY393379 HRU393379 IBQ393379 ILM393379 IVI393379 JFE393379 JPA393379 JYW393379 KIS393379 KSO393379 LCK393379 LMG393379 LWC393379 MFY393379 MPU393379 MZQ393379 NJM393379 NTI393379 ODE393379 ONA393379 OWW393379 PGS393379 PQO393379 QAK393379 QKG393379 QUC393379 RDY393379 RNU393379 RXQ393379 SHM393379 SRI393379 TBE393379 TLA393379 TUW393379 UES393379 UOO393379 UYK393379 VIG393379 VSC393379 WBY393379 WLU393379 WVQ393379 G458915 JE458915 TA458915 ACW458915 AMS458915 AWO458915 BGK458915 BQG458915 CAC458915 CJY458915 CTU458915 DDQ458915 DNM458915 DXI458915 EHE458915 ERA458915 FAW458915 FKS458915 FUO458915 GEK458915 GOG458915 GYC458915 HHY458915 HRU458915 IBQ458915 ILM458915 IVI458915 JFE458915 JPA458915 JYW458915 KIS458915 KSO458915 LCK458915 LMG458915 LWC458915 MFY458915 MPU458915 MZQ458915 NJM458915 NTI458915 ODE458915 ONA458915 OWW458915 PGS458915 PQO458915 QAK458915 QKG458915 QUC458915 RDY458915 RNU458915 RXQ458915 SHM458915 SRI458915 TBE458915 TLA458915 TUW458915 UES458915 UOO458915 UYK458915 VIG458915 VSC458915 WBY458915 WLU458915 WVQ458915 G524451 JE524451 TA524451 ACW524451 AMS524451 AWO524451 BGK524451 BQG524451 CAC524451 CJY524451 CTU524451 DDQ524451 DNM524451 DXI524451 EHE524451 ERA524451 FAW524451 FKS524451 FUO524451 GEK524451 GOG524451 GYC524451 HHY524451 HRU524451 IBQ524451 ILM524451 IVI524451 JFE524451 JPA524451 JYW524451 KIS524451 KSO524451 LCK524451 LMG524451 LWC524451 MFY524451 MPU524451 MZQ524451 NJM524451 NTI524451 ODE524451 ONA524451 OWW524451 PGS524451 PQO524451 QAK524451 QKG524451 QUC524451 RDY524451 RNU524451 RXQ524451 SHM524451 SRI524451 TBE524451 TLA524451 TUW524451 UES524451 UOO524451 UYK524451 VIG524451 VSC524451 WBY524451 WLU524451 WVQ524451 G589987 JE589987 TA589987 ACW589987 AMS589987 AWO589987 BGK589987 BQG589987 CAC589987 CJY589987 CTU589987 DDQ589987 DNM589987 DXI589987 EHE589987 ERA589987 FAW589987 FKS589987 FUO589987 GEK589987 GOG589987 GYC589987 HHY589987 HRU589987 IBQ589987 ILM589987 IVI589987 JFE589987 JPA589987 JYW589987 KIS589987 KSO589987 LCK589987 LMG589987 LWC589987 MFY589987 MPU589987 MZQ589987 NJM589987 NTI589987 ODE589987 ONA589987 OWW589987 PGS589987 PQO589987 QAK589987 QKG589987 QUC589987 RDY589987 RNU589987 RXQ589987 SHM589987 SRI589987 TBE589987 TLA589987 TUW589987 UES589987 UOO589987 UYK589987 VIG589987 VSC589987 WBY589987 WLU589987 WVQ589987 G655523 JE655523 TA655523 ACW655523 AMS655523 AWO655523 BGK655523 BQG655523 CAC655523 CJY655523 CTU655523 DDQ655523 DNM655523 DXI655523 EHE655523 ERA655523 FAW655523 FKS655523 FUO655523 GEK655523 GOG655523 GYC655523 HHY655523 HRU655523 IBQ655523 ILM655523 IVI655523 JFE655523 JPA655523 JYW655523 KIS655523 KSO655523 LCK655523 LMG655523 LWC655523 MFY655523 MPU655523 MZQ655523 NJM655523 NTI655523 ODE655523 ONA655523 OWW655523 PGS655523 PQO655523 QAK655523 QKG655523 QUC655523 RDY655523 RNU655523 RXQ655523 SHM655523 SRI655523 TBE655523 TLA655523 TUW655523 UES655523 UOO655523 UYK655523 VIG655523 VSC655523 WBY655523 WLU655523 WVQ655523 G721059 JE721059 TA721059 ACW721059 AMS721059 AWO721059 BGK721059 BQG721059 CAC721059 CJY721059 CTU721059 DDQ721059 DNM721059 DXI721059 EHE721059 ERA721059 FAW721059 FKS721059 FUO721059 GEK721059 GOG721059 GYC721059 HHY721059 HRU721059 IBQ721059 ILM721059 IVI721059 JFE721059 JPA721059 JYW721059 KIS721059 KSO721059 LCK721059 LMG721059 LWC721059 MFY721059 MPU721059 MZQ721059 NJM721059 NTI721059 ODE721059 ONA721059 OWW721059 PGS721059 PQO721059 QAK721059 QKG721059 QUC721059 RDY721059 RNU721059 RXQ721059 SHM721059 SRI721059 TBE721059 TLA721059 TUW721059 UES721059 UOO721059 UYK721059 VIG721059 VSC721059 WBY721059 WLU721059 WVQ721059 G786595 JE786595 TA786595 ACW786595 AMS786595 AWO786595 BGK786595 BQG786595 CAC786595 CJY786595 CTU786595 DDQ786595 DNM786595 DXI786595 EHE786595 ERA786595 FAW786595 FKS786595 FUO786595 GEK786595 GOG786595 GYC786595 HHY786595 HRU786595 IBQ786595 ILM786595 IVI786595 JFE786595 JPA786595 JYW786595 KIS786595 KSO786595 LCK786595 LMG786595 LWC786595 MFY786595 MPU786595 MZQ786595 NJM786595 NTI786595 ODE786595 ONA786595 OWW786595 PGS786595 PQO786595 QAK786595 QKG786595 QUC786595 RDY786595 RNU786595 RXQ786595 SHM786595 SRI786595 TBE786595 TLA786595 TUW786595 UES786595 UOO786595 UYK786595 VIG786595 VSC786595 WBY786595 WLU786595 WVQ786595 G852131 JE852131 TA852131 ACW852131 AMS852131 AWO852131 BGK852131 BQG852131 CAC852131 CJY852131 CTU852131 DDQ852131 DNM852131 DXI852131 EHE852131 ERA852131 FAW852131 FKS852131 FUO852131 GEK852131 GOG852131 GYC852131 HHY852131 HRU852131 IBQ852131 ILM852131 IVI852131 JFE852131 JPA852131 JYW852131 KIS852131 KSO852131 LCK852131 LMG852131 LWC852131 MFY852131 MPU852131 MZQ852131 NJM852131 NTI852131 ODE852131 ONA852131 OWW852131 PGS852131 PQO852131 QAK852131 QKG852131 QUC852131 RDY852131 RNU852131 RXQ852131 SHM852131 SRI852131 TBE852131 TLA852131 TUW852131 UES852131 UOO852131 UYK852131 VIG852131 VSC852131 WBY852131 WLU852131 WVQ852131 G917667 JE917667 TA917667 ACW917667 AMS917667 AWO917667 BGK917667 BQG917667 CAC917667 CJY917667 CTU917667 DDQ917667 DNM917667 DXI917667 EHE917667 ERA917667 FAW917667 FKS917667 FUO917667 GEK917667 GOG917667 GYC917667 HHY917667 HRU917667 IBQ917667 ILM917667 IVI917667 JFE917667 JPA917667 JYW917667 KIS917667 KSO917667 LCK917667 LMG917667 LWC917667 MFY917667 MPU917667 MZQ917667 NJM917667 NTI917667 ODE917667 ONA917667 OWW917667 PGS917667 PQO917667 QAK917667 QKG917667 QUC917667 RDY917667 RNU917667 RXQ917667 SHM917667 SRI917667 TBE917667 TLA917667 TUW917667 UES917667 UOO917667 UYK917667 VIG917667 VSC917667 WBY917667 WLU917667 WVQ917667 G983203 JE983203 TA983203 ACW983203 AMS983203 AWO983203 BGK983203 BQG983203 CAC983203 CJY983203 CTU983203 DDQ983203 DNM983203 DXI983203 EHE983203 ERA983203 FAW983203 FKS983203 FUO983203 GEK983203 GOG983203 GYC983203 HHY983203 HRU983203 IBQ983203 ILM983203 IVI983203 JFE983203 JPA983203 JYW983203 KIS983203 KSO983203 LCK983203 LMG983203 LWC983203 MFY983203 MPU983203 MZQ983203 NJM983203 NTI983203 ODE983203 ONA983203 OWW983203 PGS983203 PQO983203 QAK983203 QKG983203 QUC983203 RDY983203 RNU983203 RXQ983203 SHM983203 SRI983203 TBE983203 TLA983203 TUW983203 UES983203 UOO983203 UYK983203 VIG983203 VSC983203 WBY983203 WLU983203 WVQ983203 G177 JE177 TA177 ACW177 AMS177 AWO177 BGK177 BQG177 CAC177 CJY177 CTU177 DDQ177 DNM177 DXI177 EHE177 ERA177 FAW177 FKS177 FUO177 GEK177 GOG177 GYC177 HHY177 HRU177 IBQ177 ILM177 IVI177 JFE177 JPA177 JYW177 KIS177 KSO177 LCK177 LMG177 LWC177 MFY177 MPU177 MZQ177 NJM177 NTI177 ODE177 ONA177 OWW177 PGS177 PQO177 QAK177 QKG177 QUC177 RDY177 RNU177 RXQ177 SHM177 SRI177 TBE177 TLA177 TUW177 UES177 UOO177 UYK177 VIG177 VSC177 WBY177 WLU177 WVQ177 G65713 JE65713 TA65713 ACW65713 AMS65713 AWO65713 BGK65713 BQG65713 CAC65713 CJY65713 CTU65713 DDQ65713 DNM65713 DXI65713 EHE65713 ERA65713 FAW65713 FKS65713 FUO65713 GEK65713 GOG65713 GYC65713 HHY65713 HRU65713 IBQ65713 ILM65713 IVI65713 JFE65713 JPA65713 JYW65713 KIS65713 KSO65713 LCK65713 LMG65713 LWC65713 MFY65713 MPU65713 MZQ65713 NJM65713 NTI65713 ODE65713 ONA65713 OWW65713 PGS65713 PQO65713 QAK65713 QKG65713 QUC65713 RDY65713 RNU65713 RXQ65713 SHM65713 SRI65713 TBE65713 TLA65713 TUW65713 UES65713 UOO65713 UYK65713 VIG65713 VSC65713 WBY65713 WLU65713 WVQ65713 G131249 JE131249 TA131249 ACW131249 AMS131249 AWO131249 BGK131249 BQG131249 CAC131249 CJY131249 CTU131249 DDQ131249 DNM131249 DXI131249 EHE131249 ERA131249 FAW131249 FKS131249 FUO131249 GEK131249 GOG131249 GYC131249 HHY131249 HRU131249 IBQ131249 ILM131249 IVI131249 JFE131249 JPA131249 JYW131249 KIS131249 KSO131249 LCK131249 LMG131249 LWC131249 MFY131249 MPU131249 MZQ131249 NJM131249 NTI131249 ODE131249 ONA131249 OWW131249 PGS131249 PQO131249 QAK131249 QKG131249 QUC131249 RDY131249 RNU131249 RXQ131249 SHM131249 SRI131249 TBE131249 TLA131249 TUW131249 UES131249 UOO131249 UYK131249 VIG131249 VSC131249 WBY131249 WLU131249 WVQ131249 G196785 JE196785 TA196785 ACW196785 AMS196785 AWO196785 BGK196785 BQG196785 CAC196785 CJY196785 CTU196785 DDQ196785 DNM196785 DXI196785 EHE196785 ERA196785 FAW196785 FKS196785 FUO196785 GEK196785 GOG196785 GYC196785 HHY196785 HRU196785 IBQ196785 ILM196785 IVI196785 JFE196785 JPA196785 JYW196785 KIS196785 KSO196785 LCK196785 LMG196785 LWC196785 MFY196785 MPU196785 MZQ196785 NJM196785 NTI196785 ODE196785 ONA196785 OWW196785 PGS196785 PQO196785 QAK196785 QKG196785 QUC196785 RDY196785 RNU196785 RXQ196785 SHM196785 SRI196785 TBE196785 TLA196785 TUW196785 UES196785 UOO196785 UYK196785 VIG196785 VSC196785 WBY196785 WLU196785 WVQ196785 G262321 JE262321 TA262321 ACW262321 AMS262321 AWO262321 BGK262321 BQG262321 CAC262321 CJY262321 CTU262321 DDQ262321 DNM262321 DXI262321 EHE262321 ERA262321 FAW262321 FKS262321 FUO262321 GEK262321 GOG262321 GYC262321 HHY262321 HRU262321 IBQ262321 ILM262321 IVI262321 JFE262321 JPA262321 JYW262321 KIS262321 KSO262321 LCK262321 LMG262321 LWC262321 MFY262321 MPU262321 MZQ262321 NJM262321 NTI262321 ODE262321 ONA262321 OWW262321 PGS262321 PQO262321 QAK262321 QKG262321 QUC262321 RDY262321 RNU262321 RXQ262321 SHM262321 SRI262321 TBE262321 TLA262321 TUW262321 UES262321 UOO262321 UYK262321 VIG262321 VSC262321 WBY262321 WLU262321 WVQ262321 G327857 JE327857 TA327857 ACW327857 AMS327857 AWO327857 BGK327857 BQG327857 CAC327857 CJY327857 CTU327857 DDQ327857 DNM327857 DXI327857 EHE327857 ERA327857 FAW327857 FKS327857 FUO327857 GEK327857 GOG327857 GYC327857 HHY327857 HRU327857 IBQ327857 ILM327857 IVI327857 JFE327857 JPA327857 JYW327857 KIS327857 KSO327857 LCK327857 LMG327857 LWC327857 MFY327857 MPU327857 MZQ327857 NJM327857 NTI327857 ODE327857 ONA327857 OWW327857 PGS327857 PQO327857 QAK327857 QKG327857 QUC327857 RDY327857 RNU327857 RXQ327857 SHM327857 SRI327857 TBE327857 TLA327857 TUW327857 UES327857 UOO327857 UYK327857 VIG327857 VSC327857 WBY327857 WLU327857 WVQ327857 G393393 JE393393 TA393393 ACW393393 AMS393393 AWO393393 BGK393393 BQG393393 CAC393393 CJY393393 CTU393393 DDQ393393 DNM393393 DXI393393 EHE393393 ERA393393 FAW393393 FKS393393 FUO393393 GEK393393 GOG393393 GYC393393 HHY393393 HRU393393 IBQ393393 ILM393393 IVI393393 JFE393393 JPA393393 JYW393393 KIS393393 KSO393393 LCK393393 LMG393393 LWC393393 MFY393393 MPU393393 MZQ393393 NJM393393 NTI393393 ODE393393 ONA393393 OWW393393 PGS393393 PQO393393 QAK393393 QKG393393 QUC393393 RDY393393 RNU393393 RXQ393393 SHM393393 SRI393393 TBE393393 TLA393393 TUW393393 UES393393 UOO393393 UYK393393 VIG393393 VSC393393 WBY393393 WLU393393 WVQ393393 G458929 JE458929 TA458929 ACW458929 AMS458929 AWO458929 BGK458929 BQG458929 CAC458929 CJY458929 CTU458929 DDQ458929 DNM458929 DXI458929 EHE458929 ERA458929 FAW458929 FKS458929 FUO458929 GEK458929 GOG458929 GYC458929 HHY458929 HRU458929 IBQ458929 ILM458929 IVI458929 JFE458929 JPA458929 JYW458929 KIS458929 KSO458929 LCK458929 LMG458929 LWC458929 MFY458929 MPU458929 MZQ458929 NJM458929 NTI458929 ODE458929 ONA458929 OWW458929 PGS458929 PQO458929 QAK458929 QKG458929 QUC458929 RDY458929 RNU458929 RXQ458929 SHM458929 SRI458929 TBE458929 TLA458929 TUW458929 UES458929 UOO458929 UYK458929 VIG458929 VSC458929 WBY458929 WLU458929 WVQ458929 G524465 JE524465 TA524465 ACW524465 AMS524465 AWO524465 BGK524465 BQG524465 CAC524465 CJY524465 CTU524465 DDQ524465 DNM524465 DXI524465 EHE524465 ERA524465 FAW524465 FKS524465 FUO524465 GEK524465 GOG524465 GYC524465 HHY524465 HRU524465 IBQ524465 ILM524465 IVI524465 JFE524465 JPA524465 JYW524465 KIS524465 KSO524465 LCK524465 LMG524465 LWC524465 MFY524465 MPU524465 MZQ524465 NJM524465 NTI524465 ODE524465 ONA524465 OWW524465 PGS524465 PQO524465 QAK524465 QKG524465 QUC524465 RDY524465 RNU524465 RXQ524465 SHM524465 SRI524465 TBE524465 TLA524465 TUW524465 UES524465 UOO524465 UYK524465 VIG524465 VSC524465 WBY524465 WLU524465 WVQ524465 G590001 JE590001 TA590001 ACW590001 AMS590001 AWO590001 BGK590001 BQG590001 CAC590001 CJY590001 CTU590001 DDQ590001 DNM590001 DXI590001 EHE590001 ERA590001 FAW590001 FKS590001 FUO590001 GEK590001 GOG590001 GYC590001 HHY590001 HRU590001 IBQ590001 ILM590001 IVI590001 JFE590001 JPA590001 JYW590001 KIS590001 KSO590001 LCK590001 LMG590001 LWC590001 MFY590001 MPU590001 MZQ590001 NJM590001 NTI590001 ODE590001 ONA590001 OWW590001 PGS590001 PQO590001 QAK590001 QKG590001 QUC590001 RDY590001 RNU590001 RXQ590001 SHM590001 SRI590001 TBE590001 TLA590001 TUW590001 UES590001 UOO590001 UYK590001 VIG590001 VSC590001 WBY590001 WLU590001 WVQ590001 G655537 JE655537 TA655537 ACW655537 AMS655537 AWO655537 BGK655537 BQG655537 CAC655537 CJY655537 CTU655537 DDQ655537 DNM655537 DXI655537 EHE655537 ERA655537 FAW655537 FKS655537 FUO655537 GEK655537 GOG655537 GYC655537 HHY655537 HRU655537 IBQ655537 ILM655537 IVI655537 JFE655537 JPA655537 JYW655537 KIS655537 KSO655537 LCK655537 LMG655537 LWC655537 MFY655537 MPU655537 MZQ655537 NJM655537 NTI655537 ODE655537 ONA655537 OWW655537 PGS655537 PQO655537 QAK655537 QKG655537 QUC655537 RDY655537 RNU655537 RXQ655537 SHM655537 SRI655537 TBE655537 TLA655537 TUW655537 UES655537 UOO655537 UYK655537 VIG655537 VSC655537 WBY655537 WLU655537 WVQ655537 G721073 JE721073 TA721073 ACW721073 AMS721073 AWO721073 BGK721073 BQG721073 CAC721073 CJY721073 CTU721073 DDQ721073 DNM721073 DXI721073 EHE721073 ERA721073 FAW721073 FKS721073 FUO721073 GEK721073 GOG721073 GYC721073 HHY721073 HRU721073 IBQ721073 ILM721073 IVI721073 JFE721073 JPA721073 JYW721073 KIS721073 KSO721073 LCK721073 LMG721073 LWC721073 MFY721073 MPU721073 MZQ721073 NJM721073 NTI721073 ODE721073 ONA721073 OWW721073 PGS721073 PQO721073 QAK721073 QKG721073 QUC721073 RDY721073 RNU721073 RXQ721073 SHM721073 SRI721073 TBE721073 TLA721073 TUW721073 UES721073 UOO721073 UYK721073 VIG721073 VSC721073 WBY721073 WLU721073 WVQ721073 G786609 JE786609 TA786609 ACW786609 AMS786609 AWO786609 BGK786609 BQG786609 CAC786609 CJY786609 CTU786609 DDQ786609 DNM786609 DXI786609 EHE786609 ERA786609 FAW786609 FKS786609 FUO786609 GEK786609 GOG786609 GYC786609 HHY786609 HRU786609 IBQ786609 ILM786609 IVI786609 JFE786609 JPA786609 JYW786609 KIS786609 KSO786609 LCK786609 LMG786609 LWC786609 MFY786609 MPU786609 MZQ786609 NJM786609 NTI786609 ODE786609 ONA786609 OWW786609 PGS786609 PQO786609 QAK786609 QKG786609 QUC786609 RDY786609 RNU786609 RXQ786609 SHM786609 SRI786609 TBE786609 TLA786609 TUW786609 UES786609 UOO786609 UYK786609 VIG786609 VSC786609 WBY786609 WLU786609 WVQ786609 G852145 JE852145 TA852145 ACW852145 AMS852145 AWO852145 BGK852145 BQG852145 CAC852145 CJY852145 CTU852145 DDQ852145 DNM852145 DXI852145 EHE852145 ERA852145 FAW852145 FKS852145 FUO852145 GEK852145 GOG852145 GYC852145 HHY852145 HRU852145 IBQ852145 ILM852145 IVI852145 JFE852145 JPA852145 JYW852145 KIS852145 KSO852145 LCK852145 LMG852145 LWC852145 MFY852145 MPU852145 MZQ852145 NJM852145 NTI852145 ODE852145 ONA852145 OWW852145 PGS852145 PQO852145 QAK852145 QKG852145 QUC852145 RDY852145 RNU852145 RXQ852145 SHM852145 SRI852145 TBE852145 TLA852145 TUW852145 UES852145 UOO852145 UYK852145 VIG852145 VSC852145 WBY852145 WLU852145 WVQ852145 G917681 JE917681 TA917681 ACW917681 AMS917681 AWO917681 BGK917681 BQG917681 CAC917681 CJY917681 CTU917681 DDQ917681 DNM917681 DXI917681 EHE917681 ERA917681 FAW917681 FKS917681 FUO917681 GEK917681 GOG917681 GYC917681 HHY917681 HRU917681 IBQ917681 ILM917681 IVI917681 JFE917681 JPA917681 JYW917681 KIS917681 KSO917681 LCK917681 LMG917681 LWC917681 MFY917681 MPU917681 MZQ917681 NJM917681 NTI917681 ODE917681 ONA917681 OWW917681 PGS917681 PQO917681 QAK917681 QKG917681 QUC917681 RDY917681 RNU917681 RXQ917681 SHM917681 SRI917681 TBE917681 TLA917681 TUW917681 UES917681 UOO917681 UYK917681 VIG917681 VSC917681 WBY917681 WLU917681 WVQ917681 G983217 JE983217 TA983217 ACW983217 AMS983217 AWO983217 BGK983217 BQG983217 CAC983217 CJY983217 CTU983217 DDQ983217 DNM983217 DXI983217 EHE983217 ERA983217 FAW983217 FKS983217 FUO983217 GEK983217 GOG983217 GYC983217 HHY983217 HRU983217 IBQ983217 ILM983217 IVI983217 JFE983217 JPA983217 JYW983217 KIS983217 KSO983217 LCK983217 LMG983217 LWC983217 MFY983217 MPU983217 MZQ983217 NJM983217 NTI983217 ODE983217 ONA983217 OWW983217 PGS983217 PQO983217 QAK983217 QKG983217 QUC983217 RDY983217 RNU983217 RXQ983217 SHM983217 SRI983217 TBE983217 TLA983217 TUW983217 UES983217 UOO983217 UYK983217 VIG983217 VSC983217 WBY983217 WLU983217 WVQ983217 G185 JE185 TA185 ACW185 AMS185 AWO185 BGK185 BQG185 CAC185 CJY185 CTU185 DDQ185 DNM185 DXI185 EHE185 ERA185 FAW185 FKS185 FUO185 GEK185 GOG185 GYC185 HHY185 HRU185 IBQ185 ILM185 IVI185 JFE185 JPA185 JYW185 KIS185 KSO185 LCK185 LMG185 LWC185 MFY185 MPU185 MZQ185 NJM185 NTI185 ODE185 ONA185 OWW185 PGS185 PQO185 QAK185 QKG185 QUC185 RDY185 RNU185 RXQ185 SHM185 SRI185 TBE185 TLA185 TUW185 UES185 UOO185 UYK185 VIG185 VSC185 WBY185 WLU185 WVQ185 G65721 JE65721 TA65721 ACW65721 AMS65721 AWO65721 BGK65721 BQG65721 CAC65721 CJY65721 CTU65721 DDQ65721 DNM65721 DXI65721 EHE65721 ERA65721 FAW65721 FKS65721 FUO65721 GEK65721 GOG65721 GYC65721 HHY65721 HRU65721 IBQ65721 ILM65721 IVI65721 JFE65721 JPA65721 JYW65721 KIS65721 KSO65721 LCK65721 LMG65721 LWC65721 MFY65721 MPU65721 MZQ65721 NJM65721 NTI65721 ODE65721 ONA65721 OWW65721 PGS65721 PQO65721 QAK65721 QKG65721 QUC65721 RDY65721 RNU65721 RXQ65721 SHM65721 SRI65721 TBE65721 TLA65721 TUW65721 UES65721 UOO65721 UYK65721 VIG65721 VSC65721 WBY65721 WLU65721 WVQ65721 G131257 JE131257 TA131257 ACW131257 AMS131257 AWO131257 BGK131257 BQG131257 CAC131257 CJY131257 CTU131257 DDQ131257 DNM131257 DXI131257 EHE131257 ERA131257 FAW131257 FKS131257 FUO131257 GEK131257 GOG131257 GYC131257 HHY131257 HRU131257 IBQ131257 ILM131257 IVI131257 JFE131257 JPA131257 JYW131257 KIS131257 KSO131257 LCK131257 LMG131257 LWC131257 MFY131257 MPU131257 MZQ131257 NJM131257 NTI131257 ODE131257 ONA131257 OWW131257 PGS131257 PQO131257 QAK131257 QKG131257 QUC131257 RDY131257 RNU131257 RXQ131257 SHM131257 SRI131257 TBE131257 TLA131257 TUW131257 UES131257 UOO131257 UYK131257 VIG131257 VSC131257 WBY131257 WLU131257 WVQ131257 G196793 JE196793 TA196793 ACW196793 AMS196793 AWO196793 BGK196793 BQG196793 CAC196793 CJY196793 CTU196793 DDQ196793 DNM196793 DXI196793 EHE196793 ERA196793 FAW196793 FKS196793 FUO196793 GEK196793 GOG196793 GYC196793 HHY196793 HRU196793 IBQ196793 ILM196793 IVI196793 JFE196793 JPA196793 JYW196793 KIS196793 KSO196793 LCK196793 LMG196793 LWC196793 MFY196793 MPU196793 MZQ196793 NJM196793 NTI196793 ODE196793 ONA196793 OWW196793 PGS196793 PQO196793 QAK196793 QKG196793 QUC196793 RDY196793 RNU196793 RXQ196793 SHM196793 SRI196793 TBE196793 TLA196793 TUW196793 UES196793 UOO196793 UYK196793 VIG196793 VSC196793 WBY196793 WLU196793 WVQ196793 G262329 JE262329 TA262329 ACW262329 AMS262329 AWO262329 BGK262329 BQG262329 CAC262329 CJY262329 CTU262329 DDQ262329 DNM262329 DXI262329 EHE262329 ERA262329 FAW262329 FKS262329 FUO262329 GEK262329 GOG262329 GYC262329 HHY262329 HRU262329 IBQ262329 ILM262329 IVI262329 JFE262329 JPA262329 JYW262329 KIS262329 KSO262329 LCK262329 LMG262329 LWC262329 MFY262329 MPU262329 MZQ262329 NJM262329 NTI262329 ODE262329 ONA262329 OWW262329 PGS262329 PQO262329 QAK262329 QKG262329 QUC262329 RDY262329 RNU262329 RXQ262329 SHM262329 SRI262329 TBE262329 TLA262329 TUW262329 UES262329 UOO262329 UYK262329 VIG262329 VSC262329 WBY262329 WLU262329 WVQ262329 G327865 JE327865 TA327865 ACW327865 AMS327865 AWO327865 BGK327865 BQG327865 CAC327865 CJY327865 CTU327865 DDQ327865 DNM327865 DXI327865 EHE327865 ERA327865 FAW327865 FKS327865 FUO327865 GEK327865 GOG327865 GYC327865 HHY327865 HRU327865 IBQ327865 ILM327865 IVI327865 JFE327865 JPA327865 JYW327865 KIS327865 KSO327865 LCK327865 LMG327865 LWC327865 MFY327865 MPU327865 MZQ327865 NJM327865 NTI327865 ODE327865 ONA327865 OWW327865 PGS327865 PQO327865 QAK327865 QKG327865 QUC327865 RDY327865 RNU327865 RXQ327865 SHM327865 SRI327865 TBE327865 TLA327865 TUW327865 UES327865 UOO327865 UYK327865 VIG327865 VSC327865 WBY327865 WLU327865 WVQ327865 G393401 JE393401 TA393401 ACW393401 AMS393401 AWO393401 BGK393401 BQG393401 CAC393401 CJY393401 CTU393401 DDQ393401 DNM393401 DXI393401 EHE393401 ERA393401 FAW393401 FKS393401 FUO393401 GEK393401 GOG393401 GYC393401 HHY393401 HRU393401 IBQ393401 ILM393401 IVI393401 JFE393401 JPA393401 JYW393401 KIS393401 KSO393401 LCK393401 LMG393401 LWC393401 MFY393401 MPU393401 MZQ393401 NJM393401 NTI393401 ODE393401 ONA393401 OWW393401 PGS393401 PQO393401 QAK393401 QKG393401 QUC393401 RDY393401 RNU393401 RXQ393401 SHM393401 SRI393401 TBE393401 TLA393401 TUW393401 UES393401 UOO393401 UYK393401 VIG393401 VSC393401 WBY393401 WLU393401 WVQ393401 G458937 JE458937 TA458937 ACW458937 AMS458937 AWO458937 BGK458937 BQG458937 CAC458937 CJY458937 CTU458937 DDQ458937 DNM458937 DXI458937 EHE458937 ERA458937 FAW458937 FKS458937 FUO458937 GEK458937 GOG458937 GYC458937 HHY458937 HRU458937 IBQ458937 ILM458937 IVI458937 JFE458937 JPA458937 JYW458937 KIS458937 KSO458937 LCK458937 LMG458937 LWC458937 MFY458937 MPU458937 MZQ458937 NJM458937 NTI458937 ODE458937 ONA458937 OWW458937 PGS458937 PQO458937 QAK458937 QKG458937 QUC458937 RDY458937 RNU458937 RXQ458937 SHM458937 SRI458937 TBE458937 TLA458937 TUW458937 UES458937 UOO458937 UYK458937 VIG458937 VSC458937 WBY458937 WLU458937 WVQ458937 G524473 JE524473 TA524473 ACW524473 AMS524473 AWO524473 BGK524473 BQG524473 CAC524473 CJY524473 CTU524473 DDQ524473 DNM524473 DXI524473 EHE524473 ERA524473 FAW524473 FKS524473 FUO524473 GEK524473 GOG524473 GYC524473 HHY524473 HRU524473 IBQ524473 ILM524473 IVI524473 JFE524473 JPA524473 JYW524473 KIS524473 KSO524473 LCK524473 LMG524473 LWC524473 MFY524473 MPU524473 MZQ524473 NJM524473 NTI524473 ODE524473 ONA524473 OWW524473 PGS524473 PQO524473 QAK524473 QKG524473 QUC524473 RDY524473 RNU524473 RXQ524473 SHM524473 SRI524473 TBE524473 TLA524473 TUW524473 UES524473 UOO524473 UYK524473 VIG524473 VSC524473 WBY524473 WLU524473 WVQ524473 G590009 JE590009 TA590009 ACW590009 AMS590009 AWO590009 BGK590009 BQG590009 CAC590009 CJY590009 CTU590009 DDQ590009 DNM590009 DXI590009 EHE590009 ERA590009 FAW590009 FKS590009 FUO590009 GEK590009 GOG590009 GYC590009 HHY590009 HRU590009 IBQ590009 ILM590009 IVI590009 JFE590009 JPA590009 JYW590009 KIS590009 KSO590009 LCK590009 LMG590009 LWC590009 MFY590009 MPU590009 MZQ590009 NJM590009 NTI590009 ODE590009 ONA590009 OWW590009 PGS590009 PQO590009 QAK590009 QKG590009 QUC590009 RDY590009 RNU590009 RXQ590009 SHM590009 SRI590009 TBE590009 TLA590009 TUW590009 UES590009 UOO590009 UYK590009 VIG590009 VSC590009 WBY590009 WLU590009 WVQ590009 G655545 JE655545 TA655545 ACW655545 AMS655545 AWO655545 BGK655545 BQG655545 CAC655545 CJY655545 CTU655545 DDQ655545 DNM655545 DXI655545 EHE655545 ERA655545 FAW655545 FKS655545 FUO655545 GEK655545 GOG655545 GYC655545 HHY655545 HRU655545 IBQ655545 ILM655545 IVI655545 JFE655545 JPA655545 JYW655545 KIS655545 KSO655545 LCK655545 LMG655545 LWC655545 MFY655545 MPU655545 MZQ655545 NJM655545 NTI655545 ODE655545 ONA655545 OWW655545 PGS655545 PQO655545 QAK655545 QKG655545 QUC655545 RDY655545 RNU655545 RXQ655545 SHM655545 SRI655545 TBE655545 TLA655545 TUW655545 UES655545 UOO655545 UYK655545 VIG655545 VSC655545 WBY655545 WLU655545 WVQ655545 G721081 JE721081 TA721081 ACW721081 AMS721081 AWO721081 BGK721081 BQG721081 CAC721081 CJY721081 CTU721081 DDQ721081 DNM721081 DXI721081 EHE721081 ERA721081 FAW721081 FKS721081 FUO721081 GEK721081 GOG721081 GYC721081 HHY721081 HRU721081 IBQ721081 ILM721081 IVI721081 JFE721081 JPA721081 JYW721081 KIS721081 KSO721081 LCK721081 LMG721081 LWC721081 MFY721081 MPU721081 MZQ721081 NJM721081 NTI721081 ODE721081 ONA721081 OWW721081 PGS721081 PQO721081 QAK721081 QKG721081 QUC721081 RDY721081 RNU721081 RXQ721081 SHM721081 SRI721081 TBE721081 TLA721081 TUW721081 UES721081 UOO721081 UYK721081 VIG721081 VSC721081 WBY721081 WLU721081 WVQ721081 G786617 JE786617 TA786617 ACW786617 AMS786617 AWO786617 BGK786617 BQG786617 CAC786617 CJY786617 CTU786617 DDQ786617 DNM786617 DXI786617 EHE786617 ERA786617 FAW786617 FKS786617 FUO786617 GEK786617 GOG786617 GYC786617 HHY786617 HRU786617 IBQ786617 ILM786617 IVI786617 JFE786617 JPA786617 JYW786617 KIS786617 KSO786617 LCK786617 LMG786617 LWC786617 MFY786617 MPU786617 MZQ786617 NJM786617 NTI786617 ODE786617 ONA786617 OWW786617 PGS786617 PQO786617 QAK786617 QKG786617 QUC786617 RDY786617 RNU786617 RXQ786617 SHM786617 SRI786617 TBE786617 TLA786617 TUW786617 UES786617 UOO786617 UYK786617 VIG786617 VSC786617 WBY786617 WLU786617 WVQ786617 G852153 JE852153 TA852153 ACW852153 AMS852153 AWO852153 BGK852153 BQG852153 CAC852153 CJY852153 CTU852153 DDQ852153 DNM852153 DXI852153 EHE852153 ERA852153 FAW852153 FKS852153 FUO852153 GEK852153 GOG852153 GYC852153 HHY852153 HRU852153 IBQ852153 ILM852153 IVI852153 JFE852153 JPA852153 JYW852153 KIS852153 KSO852153 LCK852153 LMG852153 LWC852153 MFY852153 MPU852153 MZQ852153 NJM852153 NTI852153 ODE852153 ONA852153 OWW852153 PGS852153 PQO852153 QAK852153 QKG852153 QUC852153 RDY852153 RNU852153 RXQ852153 SHM852153 SRI852153 TBE852153 TLA852153 TUW852153 UES852153 UOO852153 UYK852153 VIG852153 VSC852153 WBY852153 WLU852153 WVQ852153 G917689 JE917689 TA917689 ACW917689 AMS917689 AWO917689 BGK917689 BQG917689 CAC917689 CJY917689 CTU917689 DDQ917689 DNM917689 DXI917689 EHE917689 ERA917689 FAW917689 FKS917689 FUO917689 GEK917689 GOG917689 GYC917689 HHY917689 HRU917689 IBQ917689 ILM917689 IVI917689 JFE917689 JPA917689 JYW917689 KIS917689 KSO917689 LCK917689 LMG917689 LWC917689 MFY917689 MPU917689 MZQ917689 NJM917689 NTI917689 ODE917689 ONA917689 OWW917689 PGS917689 PQO917689 QAK917689 QKG917689 QUC917689 RDY917689 RNU917689 RXQ917689 SHM917689 SRI917689 TBE917689 TLA917689 TUW917689 UES917689 UOO917689 UYK917689 VIG917689 VSC917689 WBY917689 WLU917689 WVQ917689 G983225 JE983225 TA983225 ACW983225 AMS983225 AWO983225 BGK983225 BQG983225 CAC983225 CJY983225 CTU983225 DDQ983225 DNM983225 DXI983225 EHE983225 ERA983225 FAW983225 FKS983225 FUO983225 GEK983225 GOG983225 GYC983225 HHY983225 HRU983225 IBQ983225 ILM983225 IVI983225 JFE983225 JPA983225 JYW983225 KIS983225 KSO983225 LCK983225 LMG983225 LWC983225 MFY983225 MPU983225 MZQ983225 NJM983225 NTI983225 ODE983225 ONA983225 OWW983225 PGS983225 PQO983225 QAK983225 QKG983225 QUC983225 RDY983225 RNU983225 RXQ983225 SHM983225 SRI983225 TBE983225 TLA983225 TUW983225 UES983225 UOO983225 UYK983225 VIG983225 VSC983225 WBY983225 WLU983225 WVQ983225 G193 JE193 TA193 ACW193 AMS193 AWO193 BGK193 BQG193 CAC193 CJY193 CTU193 DDQ193 DNM193 DXI193 EHE193 ERA193 FAW193 FKS193 FUO193 GEK193 GOG193 GYC193 HHY193 HRU193 IBQ193 ILM193 IVI193 JFE193 JPA193 JYW193 KIS193 KSO193 LCK193 LMG193 LWC193 MFY193 MPU193 MZQ193 NJM193 NTI193 ODE193 ONA193 OWW193 PGS193 PQO193 QAK193 QKG193 QUC193 RDY193 RNU193 RXQ193 SHM193 SRI193 TBE193 TLA193 TUW193 UES193 UOO193 UYK193 VIG193 VSC193 WBY193 WLU193 WVQ193 G65729 JE65729 TA65729 ACW65729 AMS65729 AWO65729 BGK65729 BQG65729 CAC65729 CJY65729 CTU65729 DDQ65729 DNM65729 DXI65729 EHE65729 ERA65729 FAW65729 FKS65729 FUO65729 GEK65729 GOG65729 GYC65729 HHY65729 HRU65729 IBQ65729 ILM65729 IVI65729 JFE65729 JPA65729 JYW65729 KIS65729 KSO65729 LCK65729 LMG65729 LWC65729 MFY65729 MPU65729 MZQ65729 NJM65729 NTI65729 ODE65729 ONA65729 OWW65729 PGS65729 PQO65729 QAK65729 QKG65729 QUC65729 RDY65729 RNU65729 RXQ65729 SHM65729 SRI65729 TBE65729 TLA65729 TUW65729 UES65729 UOO65729 UYK65729 VIG65729 VSC65729 WBY65729 WLU65729 WVQ65729 G131265 JE131265 TA131265 ACW131265 AMS131265 AWO131265 BGK131265 BQG131265 CAC131265 CJY131265 CTU131265 DDQ131265 DNM131265 DXI131265 EHE131265 ERA131265 FAW131265 FKS131265 FUO131265 GEK131265 GOG131265 GYC131265 HHY131265 HRU131265 IBQ131265 ILM131265 IVI131265 JFE131265 JPA131265 JYW131265 KIS131265 KSO131265 LCK131265 LMG131265 LWC131265 MFY131265 MPU131265 MZQ131265 NJM131265 NTI131265 ODE131265 ONA131265 OWW131265 PGS131265 PQO131265 QAK131265 QKG131265 QUC131265 RDY131265 RNU131265 RXQ131265 SHM131265 SRI131265 TBE131265 TLA131265 TUW131265 UES131265 UOO131265 UYK131265 VIG131265 VSC131265 WBY131265 WLU131265 WVQ131265 G196801 JE196801 TA196801 ACW196801 AMS196801 AWO196801 BGK196801 BQG196801 CAC196801 CJY196801 CTU196801 DDQ196801 DNM196801 DXI196801 EHE196801 ERA196801 FAW196801 FKS196801 FUO196801 GEK196801 GOG196801 GYC196801 HHY196801 HRU196801 IBQ196801 ILM196801 IVI196801 JFE196801 JPA196801 JYW196801 KIS196801 KSO196801 LCK196801 LMG196801 LWC196801 MFY196801 MPU196801 MZQ196801 NJM196801 NTI196801 ODE196801 ONA196801 OWW196801 PGS196801 PQO196801 QAK196801 QKG196801 QUC196801 RDY196801 RNU196801 RXQ196801 SHM196801 SRI196801 TBE196801 TLA196801 TUW196801 UES196801 UOO196801 UYK196801 VIG196801 VSC196801 WBY196801 WLU196801 WVQ196801 G262337 JE262337 TA262337 ACW262337 AMS262337 AWO262337 BGK262337 BQG262337 CAC262337 CJY262337 CTU262337 DDQ262337 DNM262337 DXI262337 EHE262337 ERA262337 FAW262337 FKS262337 FUO262337 GEK262337 GOG262337 GYC262337 HHY262337 HRU262337 IBQ262337 ILM262337 IVI262337 JFE262337 JPA262337 JYW262337 KIS262337 KSO262337 LCK262337 LMG262337 LWC262337 MFY262337 MPU262337 MZQ262337 NJM262337 NTI262337 ODE262337 ONA262337 OWW262337 PGS262337 PQO262337 QAK262337 QKG262337 QUC262337 RDY262337 RNU262337 RXQ262337 SHM262337 SRI262337 TBE262337 TLA262337 TUW262337 UES262337 UOO262337 UYK262337 VIG262337 VSC262337 WBY262337 WLU262337 WVQ262337 G327873 JE327873 TA327873 ACW327873 AMS327873 AWO327873 BGK327873 BQG327873 CAC327873 CJY327873 CTU327873 DDQ327873 DNM327873 DXI327873 EHE327873 ERA327873 FAW327873 FKS327873 FUO327873 GEK327873 GOG327873 GYC327873 HHY327873 HRU327873 IBQ327873 ILM327873 IVI327873 JFE327873 JPA327873 JYW327873 KIS327873 KSO327873 LCK327873 LMG327873 LWC327873 MFY327873 MPU327873 MZQ327873 NJM327873 NTI327873 ODE327873 ONA327873 OWW327873 PGS327873 PQO327873 QAK327873 QKG327873 QUC327873 RDY327873 RNU327873 RXQ327873 SHM327873 SRI327873 TBE327873 TLA327873 TUW327873 UES327873 UOO327873 UYK327873 VIG327873 VSC327873 WBY327873 WLU327873 WVQ327873 G393409 JE393409 TA393409 ACW393409 AMS393409 AWO393409 BGK393409 BQG393409 CAC393409 CJY393409 CTU393409 DDQ393409 DNM393409 DXI393409 EHE393409 ERA393409 FAW393409 FKS393409 FUO393409 GEK393409 GOG393409 GYC393409 HHY393409 HRU393409 IBQ393409 ILM393409 IVI393409 JFE393409 JPA393409 JYW393409 KIS393409 KSO393409 LCK393409 LMG393409 LWC393409 MFY393409 MPU393409 MZQ393409 NJM393409 NTI393409 ODE393409 ONA393409 OWW393409 PGS393409 PQO393409 QAK393409 QKG393409 QUC393409 RDY393409 RNU393409 RXQ393409 SHM393409 SRI393409 TBE393409 TLA393409 TUW393409 UES393409 UOO393409 UYK393409 VIG393409 VSC393409 WBY393409 WLU393409 WVQ393409 G458945 JE458945 TA458945 ACW458945 AMS458945 AWO458945 BGK458945 BQG458945 CAC458945 CJY458945 CTU458945 DDQ458945 DNM458945 DXI458945 EHE458945 ERA458945 FAW458945 FKS458945 FUO458945 GEK458945 GOG458945 GYC458945 HHY458945 HRU458945 IBQ458945 ILM458945 IVI458945 JFE458945 JPA458945 JYW458945 KIS458945 KSO458945 LCK458945 LMG458945 LWC458945 MFY458945 MPU458945 MZQ458945 NJM458945 NTI458945 ODE458945 ONA458945 OWW458945 PGS458945 PQO458945 QAK458945 QKG458945 QUC458945 RDY458945 RNU458945 RXQ458945 SHM458945 SRI458945 TBE458945 TLA458945 TUW458945 UES458945 UOO458945 UYK458945 VIG458945 VSC458945 WBY458945 WLU458945 WVQ458945 G524481 JE524481 TA524481 ACW524481 AMS524481 AWO524481 BGK524481 BQG524481 CAC524481 CJY524481 CTU524481 DDQ524481 DNM524481 DXI524481 EHE524481 ERA524481 FAW524481 FKS524481 FUO524481 GEK524481 GOG524481 GYC524481 HHY524481 HRU524481 IBQ524481 ILM524481 IVI524481 JFE524481 JPA524481 JYW524481 KIS524481 KSO524481 LCK524481 LMG524481 LWC524481 MFY524481 MPU524481 MZQ524481 NJM524481 NTI524481 ODE524481 ONA524481 OWW524481 PGS524481 PQO524481 QAK524481 QKG524481 QUC524481 RDY524481 RNU524481 RXQ524481 SHM524481 SRI524481 TBE524481 TLA524481 TUW524481 UES524481 UOO524481 UYK524481 VIG524481 VSC524481 WBY524481 WLU524481 WVQ524481 G590017 JE590017 TA590017 ACW590017 AMS590017 AWO590017 BGK590017 BQG590017 CAC590017 CJY590017 CTU590017 DDQ590017 DNM590017 DXI590017 EHE590017 ERA590017 FAW590017 FKS590017 FUO590017 GEK590017 GOG590017 GYC590017 HHY590017 HRU590017 IBQ590017 ILM590017 IVI590017 JFE590017 JPA590017 JYW590017 KIS590017 KSO590017 LCK590017 LMG590017 LWC590017 MFY590017 MPU590017 MZQ590017 NJM590017 NTI590017 ODE590017 ONA590017 OWW590017 PGS590017 PQO590017 QAK590017 QKG590017 QUC590017 RDY590017 RNU590017 RXQ590017 SHM590017 SRI590017 TBE590017 TLA590017 TUW590017 UES590017 UOO590017 UYK590017 VIG590017 VSC590017 WBY590017 WLU590017 WVQ590017 G655553 JE655553 TA655553 ACW655553 AMS655553 AWO655553 BGK655553 BQG655553 CAC655553 CJY655553 CTU655553 DDQ655553 DNM655553 DXI655553 EHE655553 ERA655553 FAW655553 FKS655553 FUO655553 GEK655553 GOG655553 GYC655553 HHY655553 HRU655553 IBQ655553 ILM655553 IVI655553 JFE655553 JPA655553 JYW655553 KIS655553 KSO655553 LCK655553 LMG655553 LWC655553 MFY655553 MPU655553 MZQ655553 NJM655553 NTI655553 ODE655553 ONA655553 OWW655553 PGS655553 PQO655553 QAK655553 QKG655553 QUC655553 RDY655553 RNU655553 RXQ655553 SHM655553 SRI655553 TBE655553 TLA655553 TUW655553 UES655553 UOO655553 UYK655553 VIG655553 VSC655553 WBY655553 WLU655553 WVQ655553 G721089 JE721089 TA721089 ACW721089 AMS721089 AWO721089 BGK721089 BQG721089 CAC721089 CJY721089 CTU721089 DDQ721089 DNM721089 DXI721089 EHE721089 ERA721089 FAW721089 FKS721089 FUO721089 GEK721089 GOG721089 GYC721089 HHY721089 HRU721089 IBQ721089 ILM721089 IVI721089 JFE721089 JPA721089 JYW721089 KIS721089 KSO721089 LCK721089 LMG721089 LWC721089 MFY721089 MPU721089 MZQ721089 NJM721089 NTI721089 ODE721089 ONA721089 OWW721089 PGS721089 PQO721089 QAK721089 QKG721089 QUC721089 RDY721089 RNU721089 RXQ721089 SHM721089 SRI721089 TBE721089 TLA721089 TUW721089 UES721089 UOO721089 UYK721089 VIG721089 VSC721089 WBY721089 WLU721089 WVQ721089 G786625 JE786625 TA786625 ACW786625 AMS786625 AWO786625 BGK786625 BQG786625 CAC786625 CJY786625 CTU786625 DDQ786625 DNM786625 DXI786625 EHE786625 ERA786625 FAW786625 FKS786625 FUO786625 GEK786625 GOG786625 GYC786625 HHY786625 HRU786625 IBQ786625 ILM786625 IVI786625 JFE786625 JPA786625 JYW786625 KIS786625 KSO786625 LCK786625 LMG786625 LWC786625 MFY786625 MPU786625 MZQ786625 NJM786625 NTI786625 ODE786625 ONA786625 OWW786625 PGS786625 PQO786625 QAK786625 QKG786625 QUC786625 RDY786625 RNU786625 RXQ786625 SHM786625 SRI786625 TBE786625 TLA786625 TUW786625 UES786625 UOO786625 UYK786625 VIG786625 VSC786625 WBY786625 WLU786625 WVQ786625 G852161 JE852161 TA852161 ACW852161 AMS852161 AWO852161 BGK852161 BQG852161 CAC852161 CJY852161 CTU852161 DDQ852161 DNM852161 DXI852161 EHE852161 ERA852161 FAW852161 FKS852161 FUO852161 GEK852161 GOG852161 GYC852161 HHY852161 HRU852161 IBQ852161 ILM852161 IVI852161 JFE852161 JPA852161 JYW852161 KIS852161 KSO852161 LCK852161 LMG852161 LWC852161 MFY852161 MPU852161 MZQ852161 NJM852161 NTI852161 ODE852161 ONA852161 OWW852161 PGS852161 PQO852161 QAK852161 QKG852161 QUC852161 RDY852161 RNU852161 RXQ852161 SHM852161 SRI852161 TBE852161 TLA852161 TUW852161 UES852161 UOO852161 UYK852161 VIG852161 VSC852161 WBY852161 WLU852161 WVQ852161 G917697 JE917697 TA917697 ACW917697 AMS917697 AWO917697 BGK917697 BQG917697 CAC917697 CJY917697 CTU917697 DDQ917697 DNM917697 DXI917697 EHE917697 ERA917697 FAW917697 FKS917697 FUO917697 GEK917697 GOG917697 GYC917697 HHY917697 HRU917697 IBQ917697 ILM917697 IVI917697 JFE917697 JPA917697 JYW917697 KIS917697 KSO917697 LCK917697 LMG917697 LWC917697 MFY917697 MPU917697 MZQ917697 NJM917697 NTI917697 ODE917697 ONA917697 OWW917697 PGS917697 PQO917697 QAK917697 QKG917697 QUC917697 RDY917697 RNU917697 RXQ917697 SHM917697 SRI917697 TBE917697 TLA917697 TUW917697 UES917697 UOO917697 UYK917697 VIG917697 VSC917697 WBY917697 WLU917697 WVQ917697 G983233 JE983233 TA983233 ACW983233 AMS983233 AWO983233 BGK983233 BQG983233 CAC983233 CJY983233 CTU983233 DDQ983233 DNM983233 DXI983233 EHE983233 ERA983233 FAW983233 FKS983233 FUO983233 GEK983233 GOG983233 GYC983233 HHY983233 HRU983233 IBQ983233 ILM983233 IVI983233 JFE983233 JPA983233 JYW983233 KIS983233 KSO983233 LCK983233 LMG983233 LWC983233 MFY983233 MPU983233 MZQ983233 NJM983233 NTI983233 ODE983233 ONA983233 OWW983233 PGS983233 PQO983233 QAK983233 QKG983233 QUC983233 RDY983233 RNU983233 RXQ983233 SHM983233 SRI983233 TBE983233 TLA983233 TUW983233 UES983233 UOO983233 UYK983233 VIG983233 VSC983233 WBY983233 WLU983233 WVQ983233 G220 JE220 TA220 ACW220 AMS220 AWO220 BGK220 BQG220 CAC220 CJY220 CTU220 DDQ220 DNM220 DXI220 EHE220 ERA220 FAW220 FKS220 FUO220 GEK220 GOG220 GYC220 HHY220 HRU220 IBQ220 ILM220 IVI220 JFE220 JPA220 JYW220 KIS220 KSO220 LCK220 LMG220 LWC220 MFY220 MPU220 MZQ220 NJM220 NTI220 ODE220 ONA220 OWW220 PGS220 PQO220 QAK220 QKG220 QUC220 RDY220 RNU220 RXQ220 SHM220 SRI220 TBE220 TLA220 TUW220 UES220 UOO220 UYK220 VIG220 VSC220 WBY220 WLU220 WVQ220 G65756 JE65756 TA65756 ACW65756 AMS65756 AWO65756 BGK65756 BQG65756 CAC65756 CJY65756 CTU65756 DDQ65756 DNM65756 DXI65756 EHE65756 ERA65756 FAW65756 FKS65756 FUO65756 GEK65756 GOG65756 GYC65756 HHY65756 HRU65756 IBQ65756 ILM65756 IVI65756 JFE65756 JPA65756 JYW65756 KIS65756 KSO65756 LCK65756 LMG65756 LWC65756 MFY65756 MPU65756 MZQ65756 NJM65756 NTI65756 ODE65756 ONA65756 OWW65756 PGS65756 PQO65756 QAK65756 QKG65756 QUC65756 RDY65756 RNU65756 RXQ65756 SHM65756 SRI65756 TBE65756 TLA65756 TUW65756 UES65756 UOO65756 UYK65756 VIG65756 VSC65756 WBY65756 WLU65756 WVQ65756 G131292 JE131292 TA131292 ACW131292 AMS131292 AWO131292 BGK131292 BQG131292 CAC131292 CJY131292 CTU131292 DDQ131292 DNM131292 DXI131292 EHE131292 ERA131292 FAW131292 FKS131292 FUO131292 GEK131292 GOG131292 GYC131292 HHY131292 HRU131292 IBQ131292 ILM131292 IVI131292 JFE131292 JPA131292 JYW131292 KIS131292 KSO131292 LCK131292 LMG131292 LWC131292 MFY131292 MPU131292 MZQ131292 NJM131292 NTI131292 ODE131292 ONA131292 OWW131292 PGS131292 PQO131292 QAK131292 QKG131292 QUC131292 RDY131292 RNU131292 RXQ131292 SHM131292 SRI131292 TBE131292 TLA131292 TUW131292 UES131292 UOO131292 UYK131292 VIG131292 VSC131292 WBY131292 WLU131292 WVQ131292 G196828 JE196828 TA196828 ACW196828 AMS196828 AWO196828 BGK196828 BQG196828 CAC196828 CJY196828 CTU196828 DDQ196828 DNM196828 DXI196828 EHE196828 ERA196828 FAW196828 FKS196828 FUO196828 GEK196828 GOG196828 GYC196828 HHY196828 HRU196828 IBQ196828 ILM196828 IVI196828 JFE196828 JPA196828 JYW196828 KIS196828 KSO196828 LCK196828 LMG196828 LWC196828 MFY196828 MPU196828 MZQ196828 NJM196828 NTI196828 ODE196828 ONA196828 OWW196828 PGS196828 PQO196828 QAK196828 QKG196828 QUC196828 RDY196828 RNU196828 RXQ196828 SHM196828 SRI196828 TBE196828 TLA196828 TUW196828 UES196828 UOO196828 UYK196828 VIG196828 VSC196828 WBY196828 WLU196828 WVQ196828 G262364 JE262364 TA262364 ACW262364 AMS262364 AWO262364 BGK262364 BQG262364 CAC262364 CJY262364 CTU262364 DDQ262364 DNM262364 DXI262364 EHE262364 ERA262364 FAW262364 FKS262364 FUO262364 GEK262364 GOG262364 GYC262364 HHY262364 HRU262364 IBQ262364 ILM262364 IVI262364 JFE262364 JPA262364 JYW262364 KIS262364 KSO262364 LCK262364 LMG262364 LWC262364 MFY262364 MPU262364 MZQ262364 NJM262364 NTI262364 ODE262364 ONA262364 OWW262364 PGS262364 PQO262364 QAK262364 QKG262364 QUC262364 RDY262364 RNU262364 RXQ262364 SHM262364 SRI262364 TBE262364 TLA262364 TUW262364 UES262364 UOO262364 UYK262364 VIG262364 VSC262364 WBY262364 WLU262364 WVQ262364 G327900 JE327900 TA327900 ACW327900 AMS327900 AWO327900 BGK327900 BQG327900 CAC327900 CJY327900 CTU327900 DDQ327900 DNM327900 DXI327900 EHE327900 ERA327900 FAW327900 FKS327900 FUO327900 GEK327900 GOG327900 GYC327900 HHY327900 HRU327900 IBQ327900 ILM327900 IVI327900 JFE327900 JPA327900 JYW327900 KIS327900 KSO327900 LCK327900 LMG327900 LWC327900 MFY327900 MPU327900 MZQ327900 NJM327900 NTI327900 ODE327900 ONA327900 OWW327900 PGS327900 PQO327900 QAK327900 QKG327900 QUC327900 RDY327900 RNU327900 RXQ327900 SHM327900 SRI327900 TBE327900 TLA327900 TUW327900 UES327900 UOO327900 UYK327900 VIG327900 VSC327900 WBY327900 WLU327900 WVQ327900 G393436 JE393436 TA393436 ACW393436 AMS393436 AWO393436 BGK393436 BQG393436 CAC393436 CJY393436 CTU393436 DDQ393436 DNM393436 DXI393436 EHE393436 ERA393436 FAW393436 FKS393436 FUO393436 GEK393436 GOG393436 GYC393436 HHY393436 HRU393436 IBQ393436 ILM393436 IVI393436 JFE393436 JPA393436 JYW393436 KIS393436 KSO393436 LCK393436 LMG393436 LWC393436 MFY393436 MPU393436 MZQ393436 NJM393436 NTI393436 ODE393436 ONA393436 OWW393436 PGS393436 PQO393436 QAK393436 QKG393436 QUC393436 RDY393436 RNU393436 RXQ393436 SHM393436 SRI393436 TBE393436 TLA393436 TUW393436 UES393436 UOO393436 UYK393436 VIG393436 VSC393436 WBY393436 WLU393436 WVQ393436 G458972 JE458972 TA458972 ACW458972 AMS458972 AWO458972 BGK458972 BQG458972 CAC458972 CJY458972 CTU458972 DDQ458972 DNM458972 DXI458972 EHE458972 ERA458972 FAW458972 FKS458972 FUO458972 GEK458972 GOG458972 GYC458972 HHY458972 HRU458972 IBQ458972 ILM458972 IVI458972 JFE458972 JPA458972 JYW458972 KIS458972 KSO458972 LCK458972 LMG458972 LWC458972 MFY458972 MPU458972 MZQ458972 NJM458972 NTI458972 ODE458972 ONA458972 OWW458972 PGS458972 PQO458972 QAK458972 QKG458972 QUC458972 RDY458972 RNU458972 RXQ458972 SHM458972 SRI458972 TBE458972 TLA458972 TUW458972 UES458972 UOO458972 UYK458972 VIG458972 VSC458972 WBY458972 WLU458972 WVQ458972 G524508 JE524508 TA524508 ACW524508 AMS524508 AWO524508 BGK524508 BQG524508 CAC524508 CJY524508 CTU524508 DDQ524508 DNM524508 DXI524508 EHE524508 ERA524508 FAW524508 FKS524508 FUO524508 GEK524508 GOG524508 GYC524508 HHY524508 HRU524508 IBQ524508 ILM524508 IVI524508 JFE524508 JPA524508 JYW524508 KIS524508 KSO524508 LCK524508 LMG524508 LWC524508 MFY524508 MPU524508 MZQ524508 NJM524508 NTI524508 ODE524508 ONA524508 OWW524508 PGS524508 PQO524508 QAK524508 QKG524508 QUC524508 RDY524508 RNU524508 RXQ524508 SHM524508 SRI524508 TBE524508 TLA524508 TUW524508 UES524508 UOO524508 UYK524508 VIG524508 VSC524508 WBY524508 WLU524508 WVQ524508 G590044 JE590044 TA590044 ACW590044 AMS590044 AWO590044 BGK590044 BQG590044 CAC590044 CJY590044 CTU590044 DDQ590044 DNM590044 DXI590044 EHE590044 ERA590044 FAW590044 FKS590044 FUO590044 GEK590044 GOG590044 GYC590044 HHY590044 HRU590044 IBQ590044 ILM590044 IVI590044 JFE590044 JPA590044 JYW590044 KIS590044 KSO590044 LCK590044 LMG590044 LWC590044 MFY590044 MPU590044 MZQ590044 NJM590044 NTI590044 ODE590044 ONA590044 OWW590044 PGS590044 PQO590044 QAK590044 QKG590044 QUC590044 RDY590044 RNU590044 RXQ590044 SHM590044 SRI590044 TBE590044 TLA590044 TUW590044 UES590044 UOO590044 UYK590044 VIG590044 VSC590044 WBY590044 WLU590044 WVQ590044 G655580 JE655580 TA655580 ACW655580 AMS655580 AWO655580 BGK655580 BQG655580 CAC655580 CJY655580 CTU655580 DDQ655580 DNM655580 DXI655580 EHE655580 ERA655580 FAW655580 FKS655580 FUO655580 GEK655580 GOG655580 GYC655580 HHY655580 HRU655580 IBQ655580 ILM655580 IVI655580 JFE655580 JPA655580 JYW655580 KIS655580 KSO655580 LCK655580 LMG655580 LWC655580 MFY655580 MPU655580 MZQ655580 NJM655580 NTI655580 ODE655580 ONA655580 OWW655580 PGS655580 PQO655580 QAK655580 QKG655580 QUC655580 RDY655580 RNU655580 RXQ655580 SHM655580 SRI655580 TBE655580 TLA655580 TUW655580 UES655580 UOO655580 UYK655580 VIG655580 VSC655580 WBY655580 WLU655580 WVQ655580 G721116 JE721116 TA721116 ACW721116 AMS721116 AWO721116 BGK721116 BQG721116 CAC721116 CJY721116 CTU721116 DDQ721116 DNM721116 DXI721116 EHE721116 ERA721116 FAW721116 FKS721116 FUO721116 GEK721116 GOG721116 GYC721116 HHY721116 HRU721116 IBQ721116 ILM721116 IVI721116 JFE721116 JPA721116 JYW721116 KIS721116 KSO721116 LCK721116 LMG721116 LWC721116 MFY721116 MPU721116 MZQ721116 NJM721116 NTI721116 ODE721116 ONA721116 OWW721116 PGS721116 PQO721116 QAK721116 QKG721116 QUC721116 RDY721116 RNU721116 RXQ721116 SHM721116 SRI721116 TBE721116 TLA721116 TUW721116 UES721116 UOO721116 UYK721116 VIG721116 VSC721116 WBY721116 WLU721116 WVQ721116 G786652 JE786652 TA786652 ACW786652 AMS786652 AWO786652 BGK786652 BQG786652 CAC786652 CJY786652 CTU786652 DDQ786652 DNM786652 DXI786652 EHE786652 ERA786652 FAW786652 FKS786652 FUO786652 GEK786652 GOG786652 GYC786652 HHY786652 HRU786652 IBQ786652 ILM786652 IVI786652 JFE786652 JPA786652 JYW786652 KIS786652 KSO786652 LCK786652 LMG786652 LWC786652 MFY786652 MPU786652 MZQ786652 NJM786652 NTI786652 ODE786652 ONA786652 OWW786652 PGS786652 PQO786652 QAK786652 QKG786652 QUC786652 RDY786652 RNU786652 RXQ786652 SHM786652 SRI786652 TBE786652 TLA786652 TUW786652 UES786652 UOO786652 UYK786652 VIG786652 VSC786652 WBY786652 WLU786652 WVQ786652 G852188 JE852188 TA852188 ACW852188 AMS852188 AWO852188 BGK852188 BQG852188 CAC852188 CJY852188 CTU852188 DDQ852188 DNM852188 DXI852188 EHE852188 ERA852188 FAW852188 FKS852188 FUO852188 GEK852188 GOG852188 GYC852188 HHY852188 HRU852188 IBQ852188 ILM852188 IVI852188 JFE852188 JPA852188 JYW852188 KIS852188 KSO852188 LCK852188 LMG852188 LWC852188 MFY852188 MPU852188 MZQ852188 NJM852188 NTI852188 ODE852188 ONA852188 OWW852188 PGS852188 PQO852188 QAK852188 QKG852188 QUC852188 RDY852188 RNU852188 RXQ852188 SHM852188 SRI852188 TBE852188 TLA852188 TUW852188 UES852188 UOO852188 UYK852188 VIG852188 VSC852188 WBY852188 WLU852188 WVQ852188 G917724 JE917724 TA917724 ACW917724 AMS917724 AWO917724 BGK917724 BQG917724 CAC917724 CJY917724 CTU917724 DDQ917724 DNM917724 DXI917724 EHE917724 ERA917724 FAW917724 FKS917724 FUO917724 GEK917724 GOG917724 GYC917724 HHY917724 HRU917724 IBQ917724 ILM917724 IVI917724 JFE917724 JPA917724 JYW917724 KIS917724 KSO917724 LCK917724 LMG917724 LWC917724 MFY917724 MPU917724 MZQ917724 NJM917724 NTI917724 ODE917724 ONA917724 OWW917724 PGS917724 PQO917724 QAK917724 QKG917724 QUC917724 RDY917724 RNU917724 RXQ917724 SHM917724 SRI917724 TBE917724 TLA917724 TUW917724 UES917724 UOO917724 UYK917724 VIG917724 VSC917724 WBY917724 WLU917724 WVQ917724 G983260 JE983260 TA983260 ACW983260 AMS983260 AWO983260 BGK983260 BQG983260 CAC983260 CJY983260 CTU983260 DDQ983260 DNM983260 DXI983260 EHE983260 ERA983260 FAW983260 FKS983260 FUO983260 GEK983260 GOG983260 GYC983260 HHY983260 HRU983260 IBQ983260 ILM983260 IVI983260 JFE983260 JPA983260 JYW983260 KIS983260 KSO983260 LCK983260 LMG983260 LWC983260 MFY983260 MPU983260 MZQ983260 NJM983260 NTI983260 ODE983260 ONA983260 OWW983260 PGS983260 PQO983260 QAK983260 QKG983260 QUC983260 RDY983260 RNU983260 RXQ983260 SHM983260 SRI983260 TBE983260 TLA983260 TUW983260 UES983260 UOO983260 UYK983260 VIG983260 VSC983260 WBY983260 WLU983260 WVQ983260 G233 JE233 TA233 ACW233 AMS233 AWO233 BGK233 BQG233 CAC233 CJY233 CTU233 DDQ233 DNM233 DXI233 EHE233 ERA233 FAW233 FKS233 FUO233 GEK233 GOG233 GYC233 HHY233 HRU233 IBQ233 ILM233 IVI233 JFE233 JPA233 JYW233 KIS233 KSO233 LCK233 LMG233 LWC233 MFY233 MPU233 MZQ233 NJM233 NTI233 ODE233 ONA233 OWW233 PGS233 PQO233 QAK233 QKG233 QUC233 RDY233 RNU233 RXQ233 SHM233 SRI233 TBE233 TLA233 TUW233 UES233 UOO233 UYK233 VIG233 VSC233 WBY233 WLU233 WVQ233 G65769 JE65769 TA65769 ACW65769 AMS65769 AWO65769 BGK65769 BQG65769 CAC65769 CJY65769 CTU65769 DDQ65769 DNM65769 DXI65769 EHE65769 ERA65769 FAW65769 FKS65769 FUO65769 GEK65769 GOG65769 GYC65769 HHY65769 HRU65769 IBQ65769 ILM65769 IVI65769 JFE65769 JPA65769 JYW65769 KIS65769 KSO65769 LCK65769 LMG65769 LWC65769 MFY65769 MPU65769 MZQ65769 NJM65769 NTI65769 ODE65769 ONA65769 OWW65769 PGS65769 PQO65769 QAK65769 QKG65769 QUC65769 RDY65769 RNU65769 RXQ65769 SHM65769 SRI65769 TBE65769 TLA65769 TUW65769 UES65769 UOO65769 UYK65769 VIG65769 VSC65769 WBY65769 WLU65769 WVQ65769 G131305 JE131305 TA131305 ACW131305 AMS131305 AWO131305 BGK131305 BQG131305 CAC131305 CJY131305 CTU131305 DDQ131305 DNM131305 DXI131305 EHE131305 ERA131305 FAW131305 FKS131305 FUO131305 GEK131305 GOG131305 GYC131305 HHY131305 HRU131305 IBQ131305 ILM131305 IVI131305 JFE131305 JPA131305 JYW131305 KIS131305 KSO131305 LCK131305 LMG131305 LWC131305 MFY131305 MPU131305 MZQ131305 NJM131305 NTI131305 ODE131305 ONA131305 OWW131305 PGS131305 PQO131305 QAK131305 QKG131305 QUC131305 RDY131305 RNU131305 RXQ131305 SHM131305 SRI131305 TBE131305 TLA131305 TUW131305 UES131305 UOO131305 UYK131305 VIG131305 VSC131305 WBY131305 WLU131305 WVQ131305 G196841 JE196841 TA196841 ACW196841 AMS196841 AWO196841 BGK196841 BQG196841 CAC196841 CJY196841 CTU196841 DDQ196841 DNM196841 DXI196841 EHE196841 ERA196841 FAW196841 FKS196841 FUO196841 GEK196841 GOG196841 GYC196841 HHY196841 HRU196841 IBQ196841 ILM196841 IVI196841 JFE196841 JPA196841 JYW196841 KIS196841 KSO196841 LCK196841 LMG196841 LWC196841 MFY196841 MPU196841 MZQ196841 NJM196841 NTI196841 ODE196841 ONA196841 OWW196841 PGS196841 PQO196841 QAK196841 QKG196841 QUC196841 RDY196841 RNU196841 RXQ196841 SHM196841 SRI196841 TBE196841 TLA196841 TUW196841 UES196841 UOO196841 UYK196841 VIG196841 VSC196841 WBY196841 WLU196841 WVQ196841 G262377 JE262377 TA262377 ACW262377 AMS262377 AWO262377 BGK262377 BQG262377 CAC262377 CJY262377 CTU262377 DDQ262377 DNM262377 DXI262377 EHE262377 ERA262377 FAW262377 FKS262377 FUO262377 GEK262377 GOG262377 GYC262377 HHY262377 HRU262377 IBQ262377 ILM262377 IVI262377 JFE262377 JPA262377 JYW262377 KIS262377 KSO262377 LCK262377 LMG262377 LWC262377 MFY262377 MPU262377 MZQ262377 NJM262377 NTI262377 ODE262377 ONA262377 OWW262377 PGS262377 PQO262377 QAK262377 QKG262377 QUC262377 RDY262377 RNU262377 RXQ262377 SHM262377 SRI262377 TBE262377 TLA262377 TUW262377 UES262377 UOO262377 UYK262377 VIG262377 VSC262377 WBY262377 WLU262377 WVQ262377 G327913 JE327913 TA327913 ACW327913 AMS327913 AWO327913 BGK327913 BQG327913 CAC327913 CJY327913 CTU327913 DDQ327913 DNM327913 DXI327913 EHE327913 ERA327913 FAW327913 FKS327913 FUO327913 GEK327913 GOG327913 GYC327913 HHY327913 HRU327913 IBQ327913 ILM327913 IVI327913 JFE327913 JPA327913 JYW327913 KIS327913 KSO327913 LCK327913 LMG327913 LWC327913 MFY327913 MPU327913 MZQ327913 NJM327913 NTI327913 ODE327913 ONA327913 OWW327913 PGS327913 PQO327913 QAK327913 QKG327913 QUC327913 RDY327913 RNU327913 RXQ327913 SHM327913 SRI327913 TBE327913 TLA327913 TUW327913 UES327913 UOO327913 UYK327913 VIG327913 VSC327913 WBY327913 WLU327913 WVQ327913 G393449 JE393449 TA393449 ACW393449 AMS393449 AWO393449 BGK393449 BQG393449 CAC393449 CJY393449 CTU393449 DDQ393449 DNM393449 DXI393449 EHE393449 ERA393449 FAW393449 FKS393449 FUO393449 GEK393449 GOG393449 GYC393449 HHY393449 HRU393449 IBQ393449 ILM393449 IVI393449 JFE393449 JPA393449 JYW393449 KIS393449 KSO393449 LCK393449 LMG393449 LWC393449 MFY393449 MPU393449 MZQ393449 NJM393449 NTI393449 ODE393449 ONA393449 OWW393449 PGS393449 PQO393449 QAK393449 QKG393449 QUC393449 RDY393449 RNU393449 RXQ393449 SHM393449 SRI393449 TBE393449 TLA393449 TUW393449 UES393449 UOO393449 UYK393449 VIG393449 VSC393449 WBY393449 WLU393449 WVQ393449 G458985 JE458985 TA458985 ACW458985 AMS458985 AWO458985 BGK458985 BQG458985 CAC458985 CJY458985 CTU458985 DDQ458985 DNM458985 DXI458985 EHE458985 ERA458985 FAW458985 FKS458985 FUO458985 GEK458985 GOG458985 GYC458985 HHY458985 HRU458985 IBQ458985 ILM458985 IVI458985 JFE458985 JPA458985 JYW458985 KIS458985 KSO458985 LCK458985 LMG458985 LWC458985 MFY458985 MPU458985 MZQ458985 NJM458985 NTI458985 ODE458985 ONA458985 OWW458985 PGS458985 PQO458985 QAK458985 QKG458985 QUC458985 RDY458985 RNU458985 RXQ458985 SHM458985 SRI458985 TBE458985 TLA458985 TUW458985 UES458985 UOO458985 UYK458985 VIG458985 VSC458985 WBY458985 WLU458985 WVQ458985 G524521 JE524521 TA524521 ACW524521 AMS524521 AWO524521 BGK524521 BQG524521 CAC524521 CJY524521 CTU524521 DDQ524521 DNM524521 DXI524521 EHE524521 ERA524521 FAW524521 FKS524521 FUO524521 GEK524521 GOG524521 GYC524521 HHY524521 HRU524521 IBQ524521 ILM524521 IVI524521 JFE524521 JPA524521 JYW524521 KIS524521 KSO524521 LCK524521 LMG524521 LWC524521 MFY524521 MPU524521 MZQ524521 NJM524521 NTI524521 ODE524521 ONA524521 OWW524521 PGS524521 PQO524521 QAK524521 QKG524521 QUC524521 RDY524521 RNU524521 RXQ524521 SHM524521 SRI524521 TBE524521 TLA524521 TUW524521 UES524521 UOO524521 UYK524521 VIG524521 VSC524521 WBY524521 WLU524521 WVQ524521 G590057 JE590057 TA590057 ACW590057 AMS590057 AWO590057 BGK590057 BQG590057 CAC590057 CJY590057 CTU590057 DDQ590057 DNM590057 DXI590057 EHE590057 ERA590057 FAW590057 FKS590057 FUO590057 GEK590057 GOG590057 GYC590057 HHY590057 HRU590057 IBQ590057 ILM590057 IVI590057 JFE590057 JPA590057 JYW590057 KIS590057 KSO590057 LCK590057 LMG590057 LWC590057 MFY590057 MPU590057 MZQ590057 NJM590057 NTI590057 ODE590057 ONA590057 OWW590057 PGS590057 PQO590057 QAK590057 QKG590057 QUC590057 RDY590057 RNU590057 RXQ590057 SHM590057 SRI590057 TBE590057 TLA590057 TUW590057 UES590057 UOO590057 UYK590057 VIG590057 VSC590057 WBY590057 WLU590057 WVQ590057 G655593 JE655593 TA655593 ACW655593 AMS655593 AWO655593 BGK655593 BQG655593 CAC655593 CJY655593 CTU655593 DDQ655593 DNM655593 DXI655593 EHE655593 ERA655593 FAW655593 FKS655593 FUO655593 GEK655593 GOG655593 GYC655593 HHY655593 HRU655593 IBQ655593 ILM655593 IVI655593 JFE655593 JPA655593 JYW655593 KIS655593 KSO655593 LCK655593 LMG655593 LWC655593 MFY655593 MPU655593 MZQ655593 NJM655593 NTI655593 ODE655593 ONA655593 OWW655593 PGS655593 PQO655593 QAK655593 QKG655593 QUC655593 RDY655593 RNU655593 RXQ655593 SHM655593 SRI655593 TBE655593 TLA655593 TUW655593 UES655593 UOO655593 UYK655593 VIG655593 VSC655593 WBY655593 WLU655593 WVQ655593 G721129 JE721129 TA721129 ACW721129 AMS721129 AWO721129 BGK721129 BQG721129 CAC721129 CJY721129 CTU721129 DDQ721129 DNM721129 DXI721129 EHE721129 ERA721129 FAW721129 FKS721129 FUO721129 GEK721129 GOG721129 GYC721129 HHY721129 HRU721129 IBQ721129 ILM721129 IVI721129 JFE721129 JPA721129 JYW721129 KIS721129 KSO721129 LCK721129 LMG721129 LWC721129 MFY721129 MPU721129 MZQ721129 NJM721129 NTI721129 ODE721129 ONA721129 OWW721129 PGS721129 PQO721129 QAK721129 QKG721129 QUC721129 RDY721129 RNU721129 RXQ721129 SHM721129 SRI721129 TBE721129 TLA721129 TUW721129 UES721129 UOO721129 UYK721129 VIG721129 VSC721129 WBY721129 WLU721129 WVQ721129 G786665 JE786665 TA786665 ACW786665 AMS786665 AWO786665 BGK786665 BQG786665 CAC786665 CJY786665 CTU786665 DDQ786665 DNM786665 DXI786665 EHE786665 ERA786665 FAW786665 FKS786665 FUO786665 GEK786665 GOG786665 GYC786665 HHY786665 HRU786665 IBQ786665 ILM786665 IVI786665 JFE786665 JPA786665 JYW786665 KIS786665 KSO786665 LCK786665 LMG786665 LWC786665 MFY786665 MPU786665 MZQ786665 NJM786665 NTI786665 ODE786665 ONA786665 OWW786665 PGS786665 PQO786665 QAK786665 QKG786665 QUC786665 RDY786665 RNU786665 RXQ786665 SHM786665 SRI786665 TBE786665 TLA786665 TUW786665 UES786665 UOO786665 UYK786665 VIG786665 VSC786665 WBY786665 WLU786665 WVQ786665 G852201 JE852201 TA852201 ACW852201 AMS852201 AWO852201 BGK852201 BQG852201 CAC852201 CJY852201 CTU852201 DDQ852201 DNM852201 DXI852201 EHE852201 ERA852201 FAW852201 FKS852201 FUO852201 GEK852201 GOG852201 GYC852201 HHY852201 HRU852201 IBQ852201 ILM852201 IVI852201 JFE852201 JPA852201 JYW852201 KIS852201 KSO852201 LCK852201 LMG852201 LWC852201 MFY852201 MPU852201 MZQ852201 NJM852201 NTI852201 ODE852201 ONA852201 OWW852201 PGS852201 PQO852201 QAK852201 QKG852201 QUC852201 RDY852201 RNU852201 RXQ852201 SHM852201 SRI852201 TBE852201 TLA852201 TUW852201 UES852201 UOO852201 UYK852201 VIG852201 VSC852201 WBY852201 WLU852201 WVQ852201 G917737 JE917737 TA917737 ACW917737 AMS917737 AWO917737 BGK917737 BQG917737 CAC917737 CJY917737 CTU917737 DDQ917737 DNM917737 DXI917737 EHE917737 ERA917737 FAW917737 FKS917737 FUO917737 GEK917737 GOG917737 GYC917737 HHY917737 HRU917737 IBQ917737 ILM917737 IVI917737 JFE917737 JPA917737 JYW917737 KIS917737 KSO917737 LCK917737 LMG917737 LWC917737 MFY917737 MPU917737 MZQ917737 NJM917737 NTI917737 ODE917737 ONA917737 OWW917737 PGS917737 PQO917737 QAK917737 QKG917737 QUC917737 RDY917737 RNU917737 RXQ917737 SHM917737 SRI917737 TBE917737 TLA917737 TUW917737 UES917737 UOO917737 UYK917737 VIG917737 VSC917737 WBY917737 WLU917737 WVQ917737 G983273 JE983273 TA983273 ACW983273 AMS983273 AWO983273 BGK983273 BQG983273 CAC983273 CJY983273 CTU983273 DDQ983273 DNM983273 DXI983273 EHE983273 ERA983273 FAW983273 FKS983273 FUO983273 GEK983273 GOG983273 GYC983273 HHY983273 HRU983273 IBQ983273 ILM983273 IVI983273 JFE983273 JPA983273 JYW983273 KIS983273 KSO983273 LCK983273 LMG983273 LWC983273 MFY983273 MPU983273 MZQ983273 NJM983273 NTI983273 ODE983273 ONA983273 OWW983273 PGS983273 PQO983273 QAK983273 QKG983273 QUC983273 RDY983273 RNU983273 RXQ983273 SHM983273 SRI983273 TBE983273 TLA983273 TUW983273 UES983273 UOO983273 UYK983273 VIG983273 VSC983273 WBY983273 WLU983273 WVQ983273 G245 JE245 TA245 ACW245 AMS245 AWO245 BGK245 BQG245 CAC245 CJY245 CTU245 DDQ245 DNM245 DXI245 EHE245 ERA245 FAW245 FKS245 FUO245 GEK245 GOG245 GYC245 HHY245 HRU245 IBQ245 ILM245 IVI245 JFE245 JPA245 JYW245 KIS245 KSO245 LCK245 LMG245 LWC245 MFY245 MPU245 MZQ245 NJM245 NTI245 ODE245 ONA245 OWW245 PGS245 PQO245 QAK245 QKG245 QUC245 RDY245 RNU245 RXQ245 SHM245 SRI245 TBE245 TLA245 TUW245 UES245 UOO245 UYK245 VIG245 VSC245 WBY245 WLU245 WVQ245 G65781 JE65781 TA65781 ACW65781 AMS65781 AWO65781 BGK65781 BQG65781 CAC65781 CJY65781 CTU65781 DDQ65781 DNM65781 DXI65781 EHE65781 ERA65781 FAW65781 FKS65781 FUO65781 GEK65781 GOG65781 GYC65781 HHY65781 HRU65781 IBQ65781 ILM65781 IVI65781 JFE65781 JPA65781 JYW65781 KIS65781 KSO65781 LCK65781 LMG65781 LWC65781 MFY65781 MPU65781 MZQ65781 NJM65781 NTI65781 ODE65781 ONA65781 OWW65781 PGS65781 PQO65781 QAK65781 QKG65781 QUC65781 RDY65781 RNU65781 RXQ65781 SHM65781 SRI65781 TBE65781 TLA65781 TUW65781 UES65781 UOO65781 UYK65781 VIG65781 VSC65781 WBY65781 WLU65781 WVQ65781 G131317 JE131317 TA131317 ACW131317 AMS131317 AWO131317 BGK131317 BQG131317 CAC131317 CJY131317 CTU131317 DDQ131317 DNM131317 DXI131317 EHE131317 ERA131317 FAW131317 FKS131317 FUO131317 GEK131317 GOG131317 GYC131317 HHY131317 HRU131317 IBQ131317 ILM131317 IVI131317 JFE131317 JPA131317 JYW131317 KIS131317 KSO131317 LCK131317 LMG131317 LWC131317 MFY131317 MPU131317 MZQ131317 NJM131317 NTI131317 ODE131317 ONA131317 OWW131317 PGS131317 PQO131317 QAK131317 QKG131317 QUC131317 RDY131317 RNU131317 RXQ131317 SHM131317 SRI131317 TBE131317 TLA131317 TUW131317 UES131317 UOO131317 UYK131317 VIG131317 VSC131317 WBY131317 WLU131317 WVQ131317 G196853 JE196853 TA196853 ACW196853 AMS196853 AWO196853 BGK196853 BQG196853 CAC196853 CJY196853 CTU196853 DDQ196853 DNM196853 DXI196853 EHE196853 ERA196853 FAW196853 FKS196853 FUO196853 GEK196853 GOG196853 GYC196853 HHY196853 HRU196853 IBQ196853 ILM196853 IVI196853 JFE196853 JPA196853 JYW196853 KIS196853 KSO196853 LCK196853 LMG196853 LWC196853 MFY196853 MPU196853 MZQ196853 NJM196853 NTI196853 ODE196853 ONA196853 OWW196853 PGS196853 PQO196853 QAK196853 QKG196853 QUC196853 RDY196853 RNU196853 RXQ196853 SHM196853 SRI196853 TBE196853 TLA196853 TUW196853 UES196853 UOO196853 UYK196853 VIG196853 VSC196853 WBY196853 WLU196853 WVQ196853 G262389 JE262389 TA262389 ACW262389 AMS262389 AWO262389 BGK262389 BQG262389 CAC262389 CJY262389 CTU262389 DDQ262389 DNM262389 DXI262389 EHE262389 ERA262389 FAW262389 FKS262389 FUO262389 GEK262389 GOG262389 GYC262389 HHY262389 HRU262389 IBQ262389 ILM262389 IVI262389 JFE262389 JPA262389 JYW262389 KIS262389 KSO262389 LCK262389 LMG262389 LWC262389 MFY262389 MPU262389 MZQ262389 NJM262389 NTI262389 ODE262389 ONA262389 OWW262389 PGS262389 PQO262389 QAK262389 QKG262389 QUC262389 RDY262389 RNU262389 RXQ262389 SHM262389 SRI262389 TBE262389 TLA262389 TUW262389 UES262389 UOO262389 UYK262389 VIG262389 VSC262389 WBY262389 WLU262389 WVQ262389 G327925 JE327925 TA327925 ACW327925 AMS327925 AWO327925 BGK327925 BQG327925 CAC327925 CJY327925 CTU327925 DDQ327925 DNM327925 DXI327925 EHE327925 ERA327925 FAW327925 FKS327925 FUO327925 GEK327925 GOG327925 GYC327925 HHY327925 HRU327925 IBQ327925 ILM327925 IVI327925 JFE327925 JPA327925 JYW327925 KIS327925 KSO327925 LCK327925 LMG327925 LWC327925 MFY327925 MPU327925 MZQ327925 NJM327925 NTI327925 ODE327925 ONA327925 OWW327925 PGS327925 PQO327925 QAK327925 QKG327925 QUC327925 RDY327925 RNU327925 RXQ327925 SHM327925 SRI327925 TBE327925 TLA327925 TUW327925 UES327925 UOO327925 UYK327925 VIG327925 VSC327925 WBY327925 WLU327925 WVQ327925 G393461 JE393461 TA393461 ACW393461 AMS393461 AWO393461 BGK393461 BQG393461 CAC393461 CJY393461 CTU393461 DDQ393461 DNM393461 DXI393461 EHE393461 ERA393461 FAW393461 FKS393461 FUO393461 GEK393461 GOG393461 GYC393461 HHY393461 HRU393461 IBQ393461 ILM393461 IVI393461 JFE393461 JPA393461 JYW393461 KIS393461 KSO393461 LCK393461 LMG393461 LWC393461 MFY393461 MPU393461 MZQ393461 NJM393461 NTI393461 ODE393461 ONA393461 OWW393461 PGS393461 PQO393461 QAK393461 QKG393461 QUC393461 RDY393461 RNU393461 RXQ393461 SHM393461 SRI393461 TBE393461 TLA393461 TUW393461 UES393461 UOO393461 UYK393461 VIG393461 VSC393461 WBY393461 WLU393461 WVQ393461 G458997 JE458997 TA458997 ACW458997 AMS458997 AWO458997 BGK458997 BQG458997 CAC458997 CJY458997 CTU458997 DDQ458997 DNM458997 DXI458997 EHE458997 ERA458997 FAW458997 FKS458997 FUO458997 GEK458997 GOG458997 GYC458997 HHY458997 HRU458997 IBQ458997 ILM458997 IVI458997 JFE458997 JPA458997 JYW458997 KIS458997 KSO458997 LCK458997 LMG458997 LWC458997 MFY458997 MPU458997 MZQ458997 NJM458997 NTI458997 ODE458997 ONA458997 OWW458997 PGS458997 PQO458997 QAK458997 QKG458997 QUC458997 RDY458997 RNU458997 RXQ458997 SHM458997 SRI458997 TBE458997 TLA458997 TUW458997 UES458997 UOO458997 UYK458997 VIG458997 VSC458997 WBY458997 WLU458997 WVQ458997 G524533 JE524533 TA524533 ACW524533 AMS524533 AWO524533 BGK524533 BQG524533 CAC524533 CJY524533 CTU524533 DDQ524533 DNM524533 DXI524533 EHE524533 ERA524533 FAW524533 FKS524533 FUO524533 GEK524533 GOG524533 GYC524533 HHY524533 HRU524533 IBQ524533 ILM524533 IVI524533 JFE524533 JPA524533 JYW524533 KIS524533 KSO524533 LCK524533 LMG524533 LWC524533 MFY524533 MPU524533 MZQ524533 NJM524533 NTI524533 ODE524533 ONA524533 OWW524533 PGS524533 PQO524533 QAK524533 QKG524533 QUC524533 RDY524533 RNU524533 RXQ524533 SHM524533 SRI524533 TBE524533 TLA524533 TUW524533 UES524533 UOO524533 UYK524533 VIG524533 VSC524533 WBY524533 WLU524533 WVQ524533 G590069 JE590069 TA590069 ACW590069 AMS590069 AWO590069 BGK590069 BQG590069 CAC590069 CJY590069 CTU590069 DDQ590069 DNM590069 DXI590069 EHE590069 ERA590069 FAW590069 FKS590069 FUO590069 GEK590069 GOG590069 GYC590069 HHY590069 HRU590069 IBQ590069 ILM590069 IVI590069 JFE590069 JPA590069 JYW590069 KIS590069 KSO590069 LCK590069 LMG590069 LWC590069 MFY590069 MPU590069 MZQ590069 NJM590069 NTI590069 ODE590069 ONA590069 OWW590069 PGS590069 PQO590069 QAK590069 QKG590069 QUC590069 RDY590069 RNU590069 RXQ590069 SHM590069 SRI590069 TBE590069 TLA590069 TUW590069 UES590069 UOO590069 UYK590069 VIG590069 VSC590069 WBY590069 WLU590069 WVQ590069 G655605 JE655605 TA655605 ACW655605 AMS655605 AWO655605 BGK655605 BQG655605 CAC655605 CJY655605 CTU655605 DDQ655605 DNM655605 DXI655605 EHE655605 ERA655605 FAW655605 FKS655605 FUO655605 GEK655605 GOG655605 GYC655605 HHY655605 HRU655605 IBQ655605 ILM655605 IVI655605 JFE655605 JPA655605 JYW655605 KIS655605 KSO655605 LCK655605 LMG655605 LWC655605 MFY655605 MPU655605 MZQ655605 NJM655605 NTI655605 ODE655605 ONA655605 OWW655605 PGS655605 PQO655605 QAK655605 QKG655605 QUC655605 RDY655605 RNU655605 RXQ655605 SHM655605 SRI655605 TBE655605 TLA655605 TUW655605 UES655605 UOO655605 UYK655605 VIG655605 VSC655605 WBY655605 WLU655605 WVQ655605 G721141 JE721141 TA721141 ACW721141 AMS721141 AWO721141 BGK721141 BQG721141 CAC721141 CJY721141 CTU721141 DDQ721141 DNM721141 DXI721141 EHE721141 ERA721141 FAW721141 FKS721141 FUO721141 GEK721141 GOG721141 GYC721141 HHY721141 HRU721141 IBQ721141 ILM721141 IVI721141 JFE721141 JPA721141 JYW721141 KIS721141 KSO721141 LCK721141 LMG721141 LWC721141 MFY721141 MPU721141 MZQ721141 NJM721141 NTI721141 ODE721141 ONA721141 OWW721141 PGS721141 PQO721141 QAK721141 QKG721141 QUC721141 RDY721141 RNU721141 RXQ721141 SHM721141 SRI721141 TBE721141 TLA721141 TUW721141 UES721141 UOO721141 UYK721141 VIG721141 VSC721141 WBY721141 WLU721141 WVQ721141 G786677 JE786677 TA786677 ACW786677 AMS786677 AWO786677 BGK786677 BQG786677 CAC786677 CJY786677 CTU786677 DDQ786677 DNM786677 DXI786677 EHE786677 ERA786677 FAW786677 FKS786677 FUO786677 GEK786677 GOG786677 GYC786677 HHY786677 HRU786677 IBQ786677 ILM786677 IVI786677 JFE786677 JPA786677 JYW786677 KIS786677 KSO786677 LCK786677 LMG786677 LWC786677 MFY786677 MPU786677 MZQ786677 NJM786677 NTI786677 ODE786677 ONA786677 OWW786677 PGS786677 PQO786677 QAK786677 QKG786677 QUC786677 RDY786677 RNU786677 RXQ786677 SHM786677 SRI786677 TBE786677 TLA786677 TUW786677 UES786677 UOO786677 UYK786677 VIG786677 VSC786677 WBY786677 WLU786677 WVQ786677 G852213 JE852213 TA852213 ACW852213 AMS852213 AWO852213 BGK852213 BQG852213 CAC852213 CJY852213 CTU852213 DDQ852213 DNM852213 DXI852213 EHE852213 ERA852213 FAW852213 FKS852213 FUO852213 GEK852213 GOG852213 GYC852213 HHY852213 HRU852213 IBQ852213 ILM852213 IVI852213 JFE852213 JPA852213 JYW852213 KIS852213 KSO852213 LCK852213 LMG852213 LWC852213 MFY852213 MPU852213 MZQ852213 NJM852213 NTI852213 ODE852213 ONA852213 OWW852213 PGS852213 PQO852213 QAK852213 QKG852213 QUC852213 RDY852213 RNU852213 RXQ852213 SHM852213 SRI852213 TBE852213 TLA852213 TUW852213 UES852213 UOO852213 UYK852213 VIG852213 VSC852213 WBY852213 WLU852213 WVQ852213 G917749 JE917749 TA917749 ACW917749 AMS917749 AWO917749 BGK917749 BQG917749 CAC917749 CJY917749 CTU917749 DDQ917749 DNM917749 DXI917749 EHE917749 ERA917749 FAW917749 FKS917749 FUO917749 GEK917749 GOG917749 GYC917749 HHY917749 HRU917749 IBQ917749 ILM917749 IVI917749 JFE917749 JPA917749 JYW917749 KIS917749 KSO917749 LCK917749 LMG917749 LWC917749 MFY917749 MPU917749 MZQ917749 NJM917749 NTI917749 ODE917749 ONA917749 OWW917749 PGS917749 PQO917749 QAK917749 QKG917749 QUC917749 RDY917749 RNU917749 RXQ917749 SHM917749 SRI917749 TBE917749 TLA917749 TUW917749 UES917749 UOO917749 UYK917749 VIG917749 VSC917749 WBY917749 WLU917749 WVQ917749 G983285 JE983285 TA983285 ACW983285 AMS983285 AWO983285 BGK983285 BQG983285 CAC983285 CJY983285 CTU983285 DDQ983285 DNM983285 DXI983285 EHE983285 ERA983285 FAW983285 FKS983285 FUO983285 GEK983285 GOG983285 GYC983285 HHY983285 HRU983285 IBQ983285 ILM983285 IVI983285 JFE983285 JPA983285 JYW983285 KIS983285 KSO983285 LCK983285 LMG983285 LWC983285 MFY983285 MPU983285 MZQ983285 NJM983285 NTI983285 ODE983285 ONA983285 OWW983285 PGS983285 PQO983285 QAK983285 QKG983285 QUC983285 RDY983285 RNU983285 RXQ983285 SHM983285 SRI983285 TBE983285 TLA983285 TUW983285 UES983285 UOO983285 UYK983285 VIG983285 VSC983285 WBY983285 WLU983285 WVQ983285 G253 JE253 TA253 ACW253 AMS253 AWO253 BGK253 BQG253 CAC253 CJY253 CTU253 DDQ253 DNM253 DXI253 EHE253 ERA253 FAW253 FKS253 FUO253 GEK253 GOG253 GYC253 HHY253 HRU253 IBQ253 ILM253 IVI253 JFE253 JPA253 JYW253 KIS253 KSO253 LCK253 LMG253 LWC253 MFY253 MPU253 MZQ253 NJM253 NTI253 ODE253 ONA253 OWW253 PGS253 PQO253 QAK253 QKG253 QUC253 RDY253 RNU253 RXQ253 SHM253 SRI253 TBE253 TLA253 TUW253 UES253 UOO253 UYK253 VIG253 VSC253 WBY253 WLU253 WVQ253 G65789 JE65789 TA65789 ACW65789 AMS65789 AWO65789 BGK65789 BQG65789 CAC65789 CJY65789 CTU65789 DDQ65789 DNM65789 DXI65789 EHE65789 ERA65789 FAW65789 FKS65789 FUO65789 GEK65789 GOG65789 GYC65789 HHY65789 HRU65789 IBQ65789 ILM65789 IVI65789 JFE65789 JPA65789 JYW65789 KIS65789 KSO65789 LCK65789 LMG65789 LWC65789 MFY65789 MPU65789 MZQ65789 NJM65789 NTI65789 ODE65789 ONA65789 OWW65789 PGS65789 PQO65789 QAK65789 QKG65789 QUC65789 RDY65789 RNU65789 RXQ65789 SHM65789 SRI65789 TBE65789 TLA65789 TUW65789 UES65789 UOO65789 UYK65789 VIG65789 VSC65789 WBY65789 WLU65789 WVQ65789 G131325 JE131325 TA131325 ACW131325 AMS131325 AWO131325 BGK131325 BQG131325 CAC131325 CJY131325 CTU131325 DDQ131325 DNM131325 DXI131325 EHE131325 ERA131325 FAW131325 FKS131325 FUO131325 GEK131325 GOG131325 GYC131325 HHY131325 HRU131325 IBQ131325 ILM131325 IVI131325 JFE131325 JPA131325 JYW131325 KIS131325 KSO131325 LCK131325 LMG131325 LWC131325 MFY131325 MPU131325 MZQ131325 NJM131325 NTI131325 ODE131325 ONA131325 OWW131325 PGS131325 PQO131325 QAK131325 QKG131325 QUC131325 RDY131325 RNU131325 RXQ131325 SHM131325 SRI131325 TBE131325 TLA131325 TUW131325 UES131325 UOO131325 UYK131325 VIG131325 VSC131325 WBY131325 WLU131325 WVQ131325 G196861 JE196861 TA196861 ACW196861 AMS196861 AWO196861 BGK196861 BQG196861 CAC196861 CJY196861 CTU196861 DDQ196861 DNM196861 DXI196861 EHE196861 ERA196861 FAW196861 FKS196861 FUO196861 GEK196861 GOG196861 GYC196861 HHY196861 HRU196861 IBQ196861 ILM196861 IVI196861 JFE196861 JPA196861 JYW196861 KIS196861 KSO196861 LCK196861 LMG196861 LWC196861 MFY196861 MPU196861 MZQ196861 NJM196861 NTI196861 ODE196861 ONA196861 OWW196861 PGS196861 PQO196861 QAK196861 QKG196861 QUC196861 RDY196861 RNU196861 RXQ196861 SHM196861 SRI196861 TBE196861 TLA196861 TUW196861 UES196861 UOO196861 UYK196861 VIG196861 VSC196861 WBY196861 WLU196861 WVQ196861 G262397 JE262397 TA262397 ACW262397 AMS262397 AWO262397 BGK262397 BQG262397 CAC262397 CJY262397 CTU262397 DDQ262397 DNM262397 DXI262397 EHE262397 ERA262397 FAW262397 FKS262397 FUO262397 GEK262397 GOG262397 GYC262397 HHY262397 HRU262397 IBQ262397 ILM262397 IVI262397 JFE262397 JPA262397 JYW262397 KIS262397 KSO262397 LCK262397 LMG262397 LWC262397 MFY262397 MPU262397 MZQ262397 NJM262397 NTI262397 ODE262397 ONA262397 OWW262397 PGS262397 PQO262397 QAK262397 QKG262397 QUC262397 RDY262397 RNU262397 RXQ262397 SHM262397 SRI262397 TBE262397 TLA262397 TUW262397 UES262397 UOO262397 UYK262397 VIG262397 VSC262397 WBY262397 WLU262397 WVQ262397 G327933 JE327933 TA327933 ACW327933 AMS327933 AWO327933 BGK327933 BQG327933 CAC327933 CJY327933 CTU327933 DDQ327933 DNM327933 DXI327933 EHE327933 ERA327933 FAW327933 FKS327933 FUO327933 GEK327933 GOG327933 GYC327933 HHY327933 HRU327933 IBQ327933 ILM327933 IVI327933 JFE327933 JPA327933 JYW327933 KIS327933 KSO327933 LCK327933 LMG327933 LWC327933 MFY327933 MPU327933 MZQ327933 NJM327933 NTI327933 ODE327933 ONA327933 OWW327933 PGS327933 PQO327933 QAK327933 QKG327933 QUC327933 RDY327933 RNU327933 RXQ327933 SHM327933 SRI327933 TBE327933 TLA327933 TUW327933 UES327933 UOO327933 UYK327933 VIG327933 VSC327933 WBY327933 WLU327933 WVQ327933 G393469 JE393469 TA393469 ACW393469 AMS393469 AWO393469 BGK393469 BQG393469 CAC393469 CJY393469 CTU393469 DDQ393469 DNM393469 DXI393469 EHE393469 ERA393469 FAW393469 FKS393469 FUO393469 GEK393469 GOG393469 GYC393469 HHY393469 HRU393469 IBQ393469 ILM393469 IVI393469 JFE393469 JPA393469 JYW393469 KIS393469 KSO393469 LCK393469 LMG393469 LWC393469 MFY393469 MPU393469 MZQ393469 NJM393469 NTI393469 ODE393469 ONA393469 OWW393469 PGS393469 PQO393469 QAK393469 QKG393469 QUC393469 RDY393469 RNU393469 RXQ393469 SHM393469 SRI393469 TBE393469 TLA393469 TUW393469 UES393469 UOO393469 UYK393469 VIG393469 VSC393469 WBY393469 WLU393469 WVQ393469 G459005 JE459005 TA459005 ACW459005 AMS459005 AWO459005 BGK459005 BQG459005 CAC459005 CJY459005 CTU459005 DDQ459005 DNM459005 DXI459005 EHE459005 ERA459005 FAW459005 FKS459005 FUO459005 GEK459005 GOG459005 GYC459005 HHY459005 HRU459005 IBQ459005 ILM459005 IVI459005 JFE459005 JPA459005 JYW459005 KIS459005 KSO459005 LCK459005 LMG459005 LWC459005 MFY459005 MPU459005 MZQ459005 NJM459005 NTI459005 ODE459005 ONA459005 OWW459005 PGS459005 PQO459005 QAK459005 QKG459005 QUC459005 RDY459005 RNU459005 RXQ459005 SHM459005 SRI459005 TBE459005 TLA459005 TUW459005 UES459005 UOO459005 UYK459005 VIG459005 VSC459005 WBY459005 WLU459005 WVQ459005 G524541 JE524541 TA524541 ACW524541 AMS524541 AWO524541 BGK524541 BQG524541 CAC524541 CJY524541 CTU524541 DDQ524541 DNM524541 DXI524541 EHE524541 ERA524541 FAW524541 FKS524541 FUO524541 GEK524541 GOG524541 GYC524541 HHY524541 HRU524541 IBQ524541 ILM524541 IVI524541 JFE524541 JPA524541 JYW524541 KIS524541 KSO524541 LCK524541 LMG524541 LWC524541 MFY524541 MPU524541 MZQ524541 NJM524541 NTI524541 ODE524541 ONA524541 OWW524541 PGS524541 PQO524541 QAK524541 QKG524541 QUC524541 RDY524541 RNU524541 RXQ524541 SHM524541 SRI524541 TBE524541 TLA524541 TUW524541 UES524541 UOO524541 UYK524541 VIG524541 VSC524541 WBY524541 WLU524541 WVQ524541 G590077 JE590077 TA590077 ACW590077 AMS590077 AWO590077 BGK590077 BQG590077 CAC590077 CJY590077 CTU590077 DDQ590077 DNM590077 DXI590077 EHE590077 ERA590077 FAW590077 FKS590077 FUO590077 GEK590077 GOG590077 GYC590077 HHY590077 HRU590077 IBQ590077 ILM590077 IVI590077 JFE590077 JPA590077 JYW590077 KIS590077 KSO590077 LCK590077 LMG590077 LWC590077 MFY590077 MPU590077 MZQ590077 NJM590077 NTI590077 ODE590077 ONA590077 OWW590077 PGS590077 PQO590077 QAK590077 QKG590077 QUC590077 RDY590077 RNU590077 RXQ590077 SHM590077 SRI590077 TBE590077 TLA590077 TUW590077 UES590077 UOO590077 UYK590077 VIG590077 VSC590077 WBY590077 WLU590077 WVQ590077 G655613 JE655613 TA655613 ACW655613 AMS655613 AWO655613 BGK655613 BQG655613 CAC655613 CJY655613 CTU655613 DDQ655613 DNM655613 DXI655613 EHE655613 ERA655613 FAW655613 FKS655613 FUO655613 GEK655613 GOG655613 GYC655613 HHY655613 HRU655613 IBQ655613 ILM655613 IVI655613 JFE655613 JPA655613 JYW655613 KIS655613 KSO655613 LCK655613 LMG655613 LWC655613 MFY655613 MPU655613 MZQ655613 NJM655613 NTI655613 ODE655613 ONA655613 OWW655613 PGS655613 PQO655613 QAK655613 QKG655613 QUC655613 RDY655613 RNU655613 RXQ655613 SHM655613 SRI655613 TBE655613 TLA655613 TUW655613 UES655613 UOO655613 UYK655613 VIG655613 VSC655613 WBY655613 WLU655613 WVQ655613 G721149 JE721149 TA721149 ACW721149 AMS721149 AWO721149 BGK721149 BQG721149 CAC721149 CJY721149 CTU721149 DDQ721149 DNM721149 DXI721149 EHE721149 ERA721149 FAW721149 FKS721149 FUO721149 GEK721149 GOG721149 GYC721149 HHY721149 HRU721149 IBQ721149 ILM721149 IVI721149 JFE721149 JPA721149 JYW721149 KIS721149 KSO721149 LCK721149 LMG721149 LWC721149 MFY721149 MPU721149 MZQ721149 NJM721149 NTI721149 ODE721149 ONA721149 OWW721149 PGS721149 PQO721149 QAK721149 QKG721149 QUC721149 RDY721149 RNU721149 RXQ721149 SHM721149 SRI721149 TBE721149 TLA721149 TUW721149 UES721149 UOO721149 UYK721149 VIG721149 VSC721149 WBY721149 WLU721149 WVQ721149 G786685 JE786685 TA786685 ACW786685 AMS786685 AWO786685 BGK786685 BQG786685 CAC786685 CJY786685 CTU786685 DDQ786685 DNM786685 DXI786685 EHE786685 ERA786685 FAW786685 FKS786685 FUO786685 GEK786685 GOG786685 GYC786685 HHY786685 HRU786685 IBQ786685 ILM786685 IVI786685 JFE786685 JPA786685 JYW786685 KIS786685 KSO786685 LCK786685 LMG786685 LWC786685 MFY786685 MPU786685 MZQ786685 NJM786685 NTI786685 ODE786685 ONA786685 OWW786685 PGS786685 PQO786685 QAK786685 QKG786685 QUC786685 RDY786685 RNU786685 RXQ786685 SHM786685 SRI786685 TBE786685 TLA786685 TUW786685 UES786685 UOO786685 UYK786685 VIG786685 VSC786685 WBY786685 WLU786685 WVQ786685 G852221 JE852221 TA852221 ACW852221 AMS852221 AWO852221 BGK852221 BQG852221 CAC852221 CJY852221 CTU852221 DDQ852221 DNM852221 DXI852221 EHE852221 ERA852221 FAW852221 FKS852221 FUO852221 GEK852221 GOG852221 GYC852221 HHY852221 HRU852221 IBQ852221 ILM852221 IVI852221 JFE852221 JPA852221 JYW852221 KIS852221 KSO852221 LCK852221 LMG852221 LWC852221 MFY852221 MPU852221 MZQ852221 NJM852221 NTI852221 ODE852221 ONA852221 OWW852221 PGS852221 PQO852221 QAK852221 QKG852221 QUC852221 RDY852221 RNU852221 RXQ852221 SHM852221 SRI852221 TBE852221 TLA852221 TUW852221 UES852221 UOO852221 UYK852221 VIG852221 VSC852221 WBY852221 WLU852221 WVQ852221 G917757 JE917757 TA917757 ACW917757 AMS917757 AWO917757 BGK917757 BQG917757 CAC917757 CJY917757 CTU917757 DDQ917757 DNM917757 DXI917757 EHE917757 ERA917757 FAW917757 FKS917757 FUO917757 GEK917757 GOG917757 GYC917757 HHY917757 HRU917757 IBQ917757 ILM917757 IVI917757 JFE917757 JPA917757 JYW917757 KIS917757 KSO917757 LCK917757 LMG917757 LWC917757 MFY917757 MPU917757 MZQ917757 NJM917757 NTI917757 ODE917757 ONA917757 OWW917757 PGS917757 PQO917757 QAK917757 QKG917757 QUC917757 RDY917757 RNU917757 RXQ917757 SHM917757 SRI917757 TBE917757 TLA917757 TUW917757 UES917757 UOO917757 UYK917757 VIG917757 VSC917757 WBY917757 WLU917757 WVQ917757 G983293 JE983293 TA983293 ACW983293 AMS983293 AWO983293 BGK983293 BQG983293 CAC983293 CJY983293 CTU983293 DDQ983293 DNM983293 DXI983293 EHE983293 ERA983293 FAW983293 FKS983293 FUO983293 GEK983293 GOG983293 GYC983293 HHY983293 HRU983293 IBQ983293 ILM983293 IVI983293 JFE983293 JPA983293 JYW983293 KIS983293 KSO983293 LCK983293 LMG983293 LWC983293 MFY983293 MPU983293 MZQ983293 NJM983293 NTI983293 ODE983293 ONA983293 OWW983293 PGS983293 PQO983293 QAK983293 QKG983293 QUC983293 RDY983293 RNU983293 RXQ983293 SHM983293 SRI983293 TBE983293 TLA983293 TUW983293 UES983293 UOO983293 UYK983293 VIG983293 VSC983293 WBY983293 WLU983293 WVQ983293 G268 JE268 TA268 ACW268 AMS268 AWO268 BGK268 BQG268 CAC268 CJY268 CTU268 DDQ268 DNM268 DXI268 EHE268 ERA268 FAW268 FKS268 FUO268 GEK268 GOG268 GYC268 HHY268 HRU268 IBQ268 ILM268 IVI268 JFE268 JPA268 JYW268 KIS268 KSO268 LCK268 LMG268 LWC268 MFY268 MPU268 MZQ268 NJM268 NTI268 ODE268 ONA268 OWW268 PGS268 PQO268 QAK268 QKG268 QUC268 RDY268 RNU268 RXQ268 SHM268 SRI268 TBE268 TLA268 TUW268 UES268 UOO268 UYK268 VIG268 VSC268 WBY268 WLU268 WVQ268 G65804 JE65804 TA65804 ACW65804 AMS65804 AWO65804 BGK65804 BQG65804 CAC65804 CJY65804 CTU65804 DDQ65804 DNM65804 DXI65804 EHE65804 ERA65804 FAW65804 FKS65804 FUO65804 GEK65804 GOG65804 GYC65804 HHY65804 HRU65804 IBQ65804 ILM65804 IVI65804 JFE65804 JPA65804 JYW65804 KIS65804 KSO65804 LCK65804 LMG65804 LWC65804 MFY65804 MPU65804 MZQ65804 NJM65804 NTI65804 ODE65804 ONA65804 OWW65804 PGS65804 PQO65804 QAK65804 QKG65804 QUC65804 RDY65804 RNU65804 RXQ65804 SHM65804 SRI65804 TBE65804 TLA65804 TUW65804 UES65804 UOO65804 UYK65804 VIG65804 VSC65804 WBY65804 WLU65804 WVQ65804 G131340 JE131340 TA131340 ACW131340 AMS131340 AWO131340 BGK131340 BQG131340 CAC131340 CJY131340 CTU131340 DDQ131340 DNM131340 DXI131340 EHE131340 ERA131340 FAW131340 FKS131340 FUO131340 GEK131340 GOG131340 GYC131340 HHY131340 HRU131340 IBQ131340 ILM131340 IVI131340 JFE131340 JPA131340 JYW131340 KIS131340 KSO131340 LCK131340 LMG131340 LWC131340 MFY131340 MPU131340 MZQ131340 NJM131340 NTI131340 ODE131340 ONA131340 OWW131340 PGS131340 PQO131340 QAK131340 QKG131340 QUC131340 RDY131340 RNU131340 RXQ131340 SHM131340 SRI131340 TBE131340 TLA131340 TUW131340 UES131340 UOO131340 UYK131340 VIG131340 VSC131340 WBY131340 WLU131340 WVQ131340 G196876 JE196876 TA196876 ACW196876 AMS196876 AWO196876 BGK196876 BQG196876 CAC196876 CJY196876 CTU196876 DDQ196876 DNM196876 DXI196876 EHE196876 ERA196876 FAW196876 FKS196876 FUO196876 GEK196876 GOG196876 GYC196876 HHY196876 HRU196876 IBQ196876 ILM196876 IVI196876 JFE196876 JPA196876 JYW196876 KIS196876 KSO196876 LCK196876 LMG196876 LWC196876 MFY196876 MPU196876 MZQ196876 NJM196876 NTI196876 ODE196876 ONA196876 OWW196876 PGS196876 PQO196876 QAK196876 QKG196876 QUC196876 RDY196876 RNU196876 RXQ196876 SHM196876 SRI196876 TBE196876 TLA196876 TUW196876 UES196876 UOO196876 UYK196876 VIG196876 VSC196876 WBY196876 WLU196876 WVQ196876 G262412 JE262412 TA262412 ACW262412 AMS262412 AWO262412 BGK262412 BQG262412 CAC262412 CJY262412 CTU262412 DDQ262412 DNM262412 DXI262412 EHE262412 ERA262412 FAW262412 FKS262412 FUO262412 GEK262412 GOG262412 GYC262412 HHY262412 HRU262412 IBQ262412 ILM262412 IVI262412 JFE262412 JPA262412 JYW262412 KIS262412 KSO262412 LCK262412 LMG262412 LWC262412 MFY262412 MPU262412 MZQ262412 NJM262412 NTI262412 ODE262412 ONA262412 OWW262412 PGS262412 PQO262412 QAK262412 QKG262412 QUC262412 RDY262412 RNU262412 RXQ262412 SHM262412 SRI262412 TBE262412 TLA262412 TUW262412 UES262412 UOO262412 UYK262412 VIG262412 VSC262412 WBY262412 WLU262412 WVQ262412 G327948 JE327948 TA327948 ACW327948 AMS327948 AWO327948 BGK327948 BQG327948 CAC327948 CJY327948 CTU327948 DDQ327948 DNM327948 DXI327948 EHE327948 ERA327948 FAW327948 FKS327948 FUO327948 GEK327948 GOG327948 GYC327948 HHY327948 HRU327948 IBQ327948 ILM327948 IVI327948 JFE327948 JPA327948 JYW327948 KIS327948 KSO327948 LCK327948 LMG327948 LWC327948 MFY327948 MPU327948 MZQ327948 NJM327948 NTI327948 ODE327948 ONA327948 OWW327948 PGS327948 PQO327948 QAK327948 QKG327948 QUC327948 RDY327948 RNU327948 RXQ327948 SHM327948 SRI327948 TBE327948 TLA327948 TUW327948 UES327948 UOO327948 UYK327948 VIG327948 VSC327948 WBY327948 WLU327948 WVQ327948 G393484 JE393484 TA393484 ACW393484 AMS393484 AWO393484 BGK393484 BQG393484 CAC393484 CJY393484 CTU393484 DDQ393484 DNM393484 DXI393484 EHE393484 ERA393484 FAW393484 FKS393484 FUO393484 GEK393484 GOG393484 GYC393484 HHY393484 HRU393484 IBQ393484 ILM393484 IVI393484 JFE393484 JPA393484 JYW393484 KIS393484 KSO393484 LCK393484 LMG393484 LWC393484 MFY393484 MPU393484 MZQ393484 NJM393484 NTI393484 ODE393484 ONA393484 OWW393484 PGS393484 PQO393484 QAK393484 QKG393484 QUC393484 RDY393484 RNU393484 RXQ393484 SHM393484 SRI393484 TBE393484 TLA393484 TUW393484 UES393484 UOO393484 UYK393484 VIG393484 VSC393484 WBY393484 WLU393484 WVQ393484 G459020 JE459020 TA459020 ACW459020 AMS459020 AWO459020 BGK459020 BQG459020 CAC459020 CJY459020 CTU459020 DDQ459020 DNM459020 DXI459020 EHE459020 ERA459020 FAW459020 FKS459020 FUO459020 GEK459020 GOG459020 GYC459020 HHY459020 HRU459020 IBQ459020 ILM459020 IVI459020 JFE459020 JPA459020 JYW459020 KIS459020 KSO459020 LCK459020 LMG459020 LWC459020 MFY459020 MPU459020 MZQ459020 NJM459020 NTI459020 ODE459020 ONA459020 OWW459020 PGS459020 PQO459020 QAK459020 QKG459020 QUC459020 RDY459020 RNU459020 RXQ459020 SHM459020 SRI459020 TBE459020 TLA459020 TUW459020 UES459020 UOO459020 UYK459020 VIG459020 VSC459020 WBY459020 WLU459020 WVQ459020 G524556 JE524556 TA524556 ACW524556 AMS524556 AWO524556 BGK524556 BQG524556 CAC524556 CJY524556 CTU524556 DDQ524556 DNM524556 DXI524556 EHE524556 ERA524556 FAW524556 FKS524556 FUO524556 GEK524556 GOG524556 GYC524556 HHY524556 HRU524556 IBQ524556 ILM524556 IVI524556 JFE524556 JPA524556 JYW524556 KIS524556 KSO524556 LCK524556 LMG524556 LWC524556 MFY524556 MPU524556 MZQ524556 NJM524556 NTI524556 ODE524556 ONA524556 OWW524556 PGS524556 PQO524556 QAK524556 QKG524556 QUC524556 RDY524556 RNU524556 RXQ524556 SHM524556 SRI524556 TBE524556 TLA524556 TUW524556 UES524556 UOO524556 UYK524556 VIG524556 VSC524556 WBY524556 WLU524556 WVQ524556 G590092 JE590092 TA590092 ACW590092 AMS590092 AWO590092 BGK590092 BQG590092 CAC590092 CJY590092 CTU590092 DDQ590092 DNM590092 DXI590092 EHE590092 ERA590092 FAW590092 FKS590092 FUO590092 GEK590092 GOG590092 GYC590092 HHY590092 HRU590092 IBQ590092 ILM590092 IVI590092 JFE590092 JPA590092 JYW590092 KIS590092 KSO590092 LCK590092 LMG590092 LWC590092 MFY590092 MPU590092 MZQ590092 NJM590092 NTI590092 ODE590092 ONA590092 OWW590092 PGS590092 PQO590092 QAK590092 QKG590092 QUC590092 RDY590092 RNU590092 RXQ590092 SHM590092 SRI590092 TBE590092 TLA590092 TUW590092 UES590092 UOO590092 UYK590092 VIG590092 VSC590092 WBY590092 WLU590092 WVQ590092 G655628 JE655628 TA655628 ACW655628 AMS655628 AWO655628 BGK655628 BQG655628 CAC655628 CJY655628 CTU655628 DDQ655628 DNM655628 DXI655628 EHE655628 ERA655628 FAW655628 FKS655628 FUO655628 GEK655628 GOG655628 GYC655628 HHY655628 HRU655628 IBQ655628 ILM655628 IVI655628 JFE655628 JPA655628 JYW655628 KIS655628 KSO655628 LCK655628 LMG655628 LWC655628 MFY655628 MPU655628 MZQ655628 NJM655628 NTI655628 ODE655628 ONA655628 OWW655628 PGS655628 PQO655628 QAK655628 QKG655628 QUC655628 RDY655628 RNU655628 RXQ655628 SHM655628 SRI655628 TBE655628 TLA655628 TUW655628 UES655628 UOO655628 UYK655628 VIG655628 VSC655628 WBY655628 WLU655628 WVQ655628 G721164 JE721164 TA721164 ACW721164 AMS721164 AWO721164 BGK721164 BQG721164 CAC721164 CJY721164 CTU721164 DDQ721164 DNM721164 DXI721164 EHE721164 ERA721164 FAW721164 FKS721164 FUO721164 GEK721164 GOG721164 GYC721164 HHY721164 HRU721164 IBQ721164 ILM721164 IVI721164 JFE721164 JPA721164 JYW721164 KIS721164 KSO721164 LCK721164 LMG721164 LWC721164 MFY721164 MPU721164 MZQ721164 NJM721164 NTI721164 ODE721164 ONA721164 OWW721164 PGS721164 PQO721164 QAK721164 QKG721164 QUC721164 RDY721164 RNU721164 RXQ721164 SHM721164 SRI721164 TBE721164 TLA721164 TUW721164 UES721164 UOO721164 UYK721164 VIG721164 VSC721164 WBY721164 WLU721164 WVQ721164 G786700 JE786700 TA786700 ACW786700 AMS786700 AWO786700 BGK786700 BQG786700 CAC786700 CJY786700 CTU786700 DDQ786700 DNM786700 DXI786700 EHE786700 ERA786700 FAW786700 FKS786700 FUO786700 GEK786700 GOG786700 GYC786700 HHY786700 HRU786700 IBQ786700 ILM786700 IVI786700 JFE786700 JPA786700 JYW786700 KIS786700 KSO786700 LCK786700 LMG786700 LWC786700 MFY786700 MPU786700 MZQ786700 NJM786700 NTI786700 ODE786700 ONA786700 OWW786700 PGS786700 PQO786700 QAK786700 QKG786700 QUC786700 RDY786700 RNU786700 RXQ786700 SHM786700 SRI786700 TBE786700 TLA786700 TUW786700 UES786700 UOO786700 UYK786700 VIG786700 VSC786700 WBY786700 WLU786700 WVQ786700 G852236 JE852236 TA852236 ACW852236 AMS852236 AWO852236 BGK852236 BQG852236 CAC852236 CJY852236 CTU852236 DDQ852236 DNM852236 DXI852236 EHE852236 ERA852236 FAW852236 FKS852236 FUO852236 GEK852236 GOG852236 GYC852236 HHY852236 HRU852236 IBQ852236 ILM852236 IVI852236 JFE852236 JPA852236 JYW852236 KIS852236 KSO852236 LCK852236 LMG852236 LWC852236 MFY852236 MPU852236 MZQ852236 NJM852236 NTI852236 ODE852236 ONA852236 OWW852236 PGS852236 PQO852236 QAK852236 QKG852236 QUC852236 RDY852236 RNU852236 RXQ852236 SHM852236 SRI852236 TBE852236 TLA852236 TUW852236 UES852236 UOO852236 UYK852236 VIG852236 VSC852236 WBY852236 WLU852236 WVQ852236 G917772 JE917772 TA917772 ACW917772 AMS917772 AWO917772 BGK917772 BQG917772 CAC917772 CJY917772 CTU917772 DDQ917772 DNM917772 DXI917772 EHE917772 ERA917772 FAW917772 FKS917772 FUO917772 GEK917772 GOG917772 GYC917772 HHY917772 HRU917772 IBQ917772 ILM917772 IVI917772 JFE917772 JPA917772 JYW917772 KIS917772 KSO917772 LCK917772 LMG917772 LWC917772 MFY917772 MPU917772 MZQ917772 NJM917772 NTI917772 ODE917772 ONA917772 OWW917772 PGS917772 PQO917772 QAK917772 QKG917772 QUC917772 RDY917772 RNU917772 RXQ917772 SHM917772 SRI917772 TBE917772 TLA917772 TUW917772 UES917772 UOO917772 UYK917772 VIG917772 VSC917772 WBY917772 WLU917772 WVQ917772 G983308 JE983308 TA983308 ACW983308 AMS983308 AWO983308 BGK983308 BQG983308 CAC983308 CJY983308 CTU983308 DDQ983308 DNM983308 DXI983308 EHE983308 ERA983308 FAW983308 FKS983308 FUO983308 GEK983308 GOG983308 GYC983308 HHY983308 HRU983308 IBQ983308 ILM983308 IVI983308 JFE983308 JPA983308 JYW983308 KIS983308 KSO983308 LCK983308 LMG983308 LWC983308 MFY983308 MPU983308 MZQ983308 NJM983308 NTI983308 ODE983308 ONA983308 OWW983308 PGS983308 PQO983308 QAK983308 QKG983308 QUC983308 RDY983308 RNU983308 RXQ983308 SHM983308 SRI983308 TBE983308 TLA983308 TUW983308 UES983308 UOO983308 UYK983308 VIG983308 VSC983308 WBY983308 WLU983308 WVQ983308 G286 JE286 TA286 ACW286 AMS286 AWO286 BGK286 BQG286 CAC286 CJY286 CTU286 DDQ286 DNM286 DXI286 EHE286 ERA286 FAW286 FKS286 FUO286 GEK286 GOG286 GYC286 HHY286 HRU286 IBQ286 ILM286 IVI286 JFE286 JPA286 JYW286 KIS286 KSO286 LCK286 LMG286 LWC286 MFY286 MPU286 MZQ286 NJM286 NTI286 ODE286 ONA286 OWW286 PGS286 PQO286 QAK286 QKG286 QUC286 RDY286 RNU286 RXQ286 SHM286 SRI286 TBE286 TLA286 TUW286 UES286 UOO286 UYK286 VIG286 VSC286 WBY286 WLU286 WVQ286 G65822 JE65822 TA65822 ACW65822 AMS65822 AWO65822 BGK65822 BQG65822 CAC65822 CJY65822 CTU65822 DDQ65822 DNM65822 DXI65822 EHE65822 ERA65822 FAW65822 FKS65822 FUO65822 GEK65822 GOG65822 GYC65822 HHY65822 HRU65822 IBQ65822 ILM65822 IVI65822 JFE65822 JPA65822 JYW65822 KIS65822 KSO65822 LCK65822 LMG65822 LWC65822 MFY65822 MPU65822 MZQ65822 NJM65822 NTI65822 ODE65822 ONA65822 OWW65822 PGS65822 PQO65822 QAK65822 QKG65822 QUC65822 RDY65822 RNU65822 RXQ65822 SHM65822 SRI65822 TBE65822 TLA65822 TUW65822 UES65822 UOO65822 UYK65822 VIG65822 VSC65822 WBY65822 WLU65822 WVQ65822 G131358 JE131358 TA131358 ACW131358 AMS131358 AWO131358 BGK131358 BQG131358 CAC131358 CJY131358 CTU131358 DDQ131358 DNM131358 DXI131358 EHE131358 ERA131358 FAW131358 FKS131358 FUO131358 GEK131358 GOG131358 GYC131358 HHY131358 HRU131358 IBQ131358 ILM131358 IVI131358 JFE131358 JPA131358 JYW131358 KIS131358 KSO131358 LCK131358 LMG131358 LWC131358 MFY131358 MPU131358 MZQ131358 NJM131358 NTI131358 ODE131358 ONA131358 OWW131358 PGS131358 PQO131358 QAK131358 QKG131358 QUC131358 RDY131358 RNU131358 RXQ131358 SHM131358 SRI131358 TBE131358 TLA131358 TUW131358 UES131358 UOO131358 UYK131358 VIG131358 VSC131358 WBY131358 WLU131358 WVQ131358 G196894 JE196894 TA196894 ACW196894 AMS196894 AWO196894 BGK196894 BQG196894 CAC196894 CJY196894 CTU196894 DDQ196894 DNM196894 DXI196894 EHE196894 ERA196894 FAW196894 FKS196894 FUO196894 GEK196894 GOG196894 GYC196894 HHY196894 HRU196894 IBQ196894 ILM196894 IVI196894 JFE196894 JPA196894 JYW196894 KIS196894 KSO196894 LCK196894 LMG196894 LWC196894 MFY196894 MPU196894 MZQ196894 NJM196894 NTI196894 ODE196894 ONA196894 OWW196894 PGS196894 PQO196894 QAK196894 QKG196894 QUC196894 RDY196894 RNU196894 RXQ196894 SHM196894 SRI196894 TBE196894 TLA196894 TUW196894 UES196894 UOO196894 UYK196894 VIG196894 VSC196894 WBY196894 WLU196894 WVQ196894 G262430 JE262430 TA262430 ACW262430 AMS262430 AWO262430 BGK262430 BQG262430 CAC262430 CJY262430 CTU262430 DDQ262430 DNM262430 DXI262430 EHE262430 ERA262430 FAW262430 FKS262430 FUO262430 GEK262430 GOG262430 GYC262430 HHY262430 HRU262430 IBQ262430 ILM262430 IVI262430 JFE262430 JPA262430 JYW262430 KIS262430 KSO262430 LCK262430 LMG262430 LWC262430 MFY262430 MPU262430 MZQ262430 NJM262430 NTI262430 ODE262430 ONA262430 OWW262430 PGS262430 PQO262430 QAK262430 QKG262430 QUC262430 RDY262430 RNU262430 RXQ262430 SHM262430 SRI262430 TBE262430 TLA262430 TUW262430 UES262430 UOO262430 UYK262430 VIG262430 VSC262430 WBY262430 WLU262430 WVQ262430 G327966 JE327966 TA327966 ACW327966 AMS327966 AWO327966 BGK327966 BQG327966 CAC327966 CJY327966 CTU327966 DDQ327966 DNM327966 DXI327966 EHE327966 ERA327966 FAW327966 FKS327966 FUO327966 GEK327966 GOG327966 GYC327966 HHY327966 HRU327966 IBQ327966 ILM327966 IVI327966 JFE327966 JPA327966 JYW327966 KIS327966 KSO327966 LCK327966 LMG327966 LWC327966 MFY327966 MPU327966 MZQ327966 NJM327966 NTI327966 ODE327966 ONA327966 OWW327966 PGS327966 PQO327966 QAK327966 QKG327966 QUC327966 RDY327966 RNU327966 RXQ327966 SHM327966 SRI327966 TBE327966 TLA327966 TUW327966 UES327966 UOO327966 UYK327966 VIG327966 VSC327966 WBY327966 WLU327966 WVQ327966 G393502 JE393502 TA393502 ACW393502 AMS393502 AWO393502 BGK393502 BQG393502 CAC393502 CJY393502 CTU393502 DDQ393502 DNM393502 DXI393502 EHE393502 ERA393502 FAW393502 FKS393502 FUO393502 GEK393502 GOG393502 GYC393502 HHY393502 HRU393502 IBQ393502 ILM393502 IVI393502 JFE393502 JPA393502 JYW393502 KIS393502 KSO393502 LCK393502 LMG393502 LWC393502 MFY393502 MPU393502 MZQ393502 NJM393502 NTI393502 ODE393502 ONA393502 OWW393502 PGS393502 PQO393502 QAK393502 QKG393502 QUC393502 RDY393502 RNU393502 RXQ393502 SHM393502 SRI393502 TBE393502 TLA393502 TUW393502 UES393502 UOO393502 UYK393502 VIG393502 VSC393502 WBY393502 WLU393502 WVQ393502 G459038 JE459038 TA459038 ACW459038 AMS459038 AWO459038 BGK459038 BQG459038 CAC459038 CJY459038 CTU459038 DDQ459038 DNM459038 DXI459038 EHE459038 ERA459038 FAW459038 FKS459038 FUO459038 GEK459038 GOG459038 GYC459038 HHY459038 HRU459038 IBQ459038 ILM459038 IVI459038 JFE459038 JPA459038 JYW459038 KIS459038 KSO459038 LCK459038 LMG459038 LWC459038 MFY459038 MPU459038 MZQ459038 NJM459038 NTI459038 ODE459038 ONA459038 OWW459038 PGS459038 PQO459038 QAK459038 QKG459038 QUC459038 RDY459038 RNU459038 RXQ459038 SHM459038 SRI459038 TBE459038 TLA459038 TUW459038 UES459038 UOO459038 UYK459038 VIG459038 VSC459038 WBY459038 WLU459038 WVQ459038 G524574 JE524574 TA524574 ACW524574 AMS524574 AWO524574 BGK524574 BQG524574 CAC524574 CJY524574 CTU524574 DDQ524574 DNM524574 DXI524574 EHE524574 ERA524574 FAW524574 FKS524574 FUO524574 GEK524574 GOG524574 GYC524574 HHY524574 HRU524574 IBQ524574 ILM524574 IVI524574 JFE524574 JPA524574 JYW524574 KIS524574 KSO524574 LCK524574 LMG524574 LWC524574 MFY524574 MPU524574 MZQ524574 NJM524574 NTI524574 ODE524574 ONA524574 OWW524574 PGS524574 PQO524574 QAK524574 QKG524574 QUC524574 RDY524574 RNU524574 RXQ524574 SHM524574 SRI524574 TBE524574 TLA524574 TUW524574 UES524574 UOO524574 UYK524574 VIG524574 VSC524574 WBY524574 WLU524574 WVQ524574 G590110 JE590110 TA590110 ACW590110 AMS590110 AWO590110 BGK590110 BQG590110 CAC590110 CJY590110 CTU590110 DDQ590110 DNM590110 DXI590110 EHE590110 ERA590110 FAW590110 FKS590110 FUO590110 GEK590110 GOG590110 GYC590110 HHY590110 HRU590110 IBQ590110 ILM590110 IVI590110 JFE590110 JPA590110 JYW590110 KIS590110 KSO590110 LCK590110 LMG590110 LWC590110 MFY590110 MPU590110 MZQ590110 NJM590110 NTI590110 ODE590110 ONA590110 OWW590110 PGS590110 PQO590110 QAK590110 QKG590110 QUC590110 RDY590110 RNU590110 RXQ590110 SHM590110 SRI590110 TBE590110 TLA590110 TUW590110 UES590110 UOO590110 UYK590110 VIG590110 VSC590110 WBY590110 WLU590110 WVQ590110 G655646 JE655646 TA655646 ACW655646 AMS655646 AWO655646 BGK655646 BQG655646 CAC655646 CJY655646 CTU655646 DDQ655646 DNM655646 DXI655646 EHE655646 ERA655646 FAW655646 FKS655646 FUO655646 GEK655646 GOG655646 GYC655646 HHY655646 HRU655646 IBQ655646 ILM655646 IVI655646 JFE655646 JPA655646 JYW655646 KIS655646 KSO655646 LCK655646 LMG655646 LWC655646 MFY655646 MPU655646 MZQ655646 NJM655646 NTI655646 ODE655646 ONA655646 OWW655646 PGS655646 PQO655646 QAK655646 QKG655646 QUC655646 RDY655646 RNU655646 RXQ655646 SHM655646 SRI655646 TBE655646 TLA655646 TUW655646 UES655646 UOO655646 UYK655646 VIG655646 VSC655646 WBY655646 WLU655646 WVQ655646 G721182 JE721182 TA721182 ACW721182 AMS721182 AWO721182 BGK721182 BQG721182 CAC721182 CJY721182 CTU721182 DDQ721182 DNM721182 DXI721182 EHE721182 ERA721182 FAW721182 FKS721182 FUO721182 GEK721182 GOG721182 GYC721182 HHY721182 HRU721182 IBQ721182 ILM721182 IVI721182 JFE721182 JPA721182 JYW721182 KIS721182 KSO721182 LCK721182 LMG721182 LWC721182 MFY721182 MPU721182 MZQ721182 NJM721182 NTI721182 ODE721182 ONA721182 OWW721182 PGS721182 PQO721182 QAK721182 QKG721182 QUC721182 RDY721182 RNU721182 RXQ721182 SHM721182 SRI721182 TBE721182 TLA721182 TUW721182 UES721182 UOO721182 UYK721182 VIG721182 VSC721182 WBY721182 WLU721182 WVQ721182 G786718 JE786718 TA786718 ACW786718 AMS786718 AWO786718 BGK786718 BQG786718 CAC786718 CJY786718 CTU786718 DDQ786718 DNM786718 DXI786718 EHE786718 ERA786718 FAW786718 FKS786718 FUO786718 GEK786718 GOG786718 GYC786718 HHY786718 HRU786718 IBQ786718 ILM786718 IVI786718 JFE786718 JPA786718 JYW786718 KIS786718 KSO786718 LCK786718 LMG786718 LWC786718 MFY786718 MPU786718 MZQ786718 NJM786718 NTI786718 ODE786718 ONA786718 OWW786718 PGS786718 PQO786718 QAK786718 QKG786718 QUC786718 RDY786718 RNU786718 RXQ786718 SHM786718 SRI786718 TBE786718 TLA786718 TUW786718 UES786718 UOO786718 UYK786718 VIG786718 VSC786718 WBY786718 WLU786718 WVQ786718 G852254 JE852254 TA852254 ACW852254 AMS852254 AWO852254 BGK852254 BQG852254 CAC852254 CJY852254 CTU852254 DDQ852254 DNM852254 DXI852254 EHE852254 ERA852254 FAW852254 FKS852254 FUO852254 GEK852254 GOG852254 GYC852254 HHY852254 HRU852254 IBQ852254 ILM852254 IVI852254 JFE852254 JPA852254 JYW852254 KIS852254 KSO852254 LCK852254 LMG852254 LWC852254 MFY852254 MPU852254 MZQ852254 NJM852254 NTI852254 ODE852254 ONA852254 OWW852254 PGS852254 PQO852254 QAK852254 QKG852254 QUC852254 RDY852254 RNU852254 RXQ852254 SHM852254 SRI852254 TBE852254 TLA852254 TUW852254 UES852254 UOO852254 UYK852254 VIG852254 VSC852254 WBY852254 WLU852254 WVQ852254 G917790 JE917790 TA917790 ACW917790 AMS917790 AWO917790 BGK917790 BQG917790 CAC917790 CJY917790 CTU917790 DDQ917790 DNM917790 DXI917790 EHE917790 ERA917790 FAW917790 FKS917790 FUO917790 GEK917790 GOG917790 GYC917790 HHY917790 HRU917790 IBQ917790 ILM917790 IVI917790 JFE917790 JPA917790 JYW917790 KIS917790 KSO917790 LCK917790 LMG917790 LWC917790 MFY917790 MPU917790 MZQ917790 NJM917790 NTI917790 ODE917790 ONA917790 OWW917790 PGS917790 PQO917790 QAK917790 QKG917790 QUC917790 RDY917790 RNU917790 RXQ917790 SHM917790 SRI917790 TBE917790 TLA917790 TUW917790 UES917790 UOO917790 UYK917790 VIG917790 VSC917790 WBY917790 WLU917790 WVQ917790 G983326 JE983326 TA983326 ACW983326 AMS983326 AWO983326 BGK983326 BQG983326 CAC983326 CJY983326 CTU983326 DDQ983326 DNM983326 DXI983326 EHE983326 ERA983326 FAW983326 FKS983326 FUO983326 GEK983326 GOG983326 GYC983326 HHY983326 HRU983326 IBQ983326 ILM983326 IVI983326 JFE983326 JPA983326 JYW983326 KIS983326 KSO983326 LCK983326 LMG983326 LWC983326 MFY983326 MPU983326 MZQ983326 NJM983326 NTI983326 ODE983326 ONA983326 OWW983326 PGS983326 PQO983326 QAK983326 QKG983326 QUC983326 RDY983326 RNU983326 RXQ983326 SHM983326 SRI983326 TBE983326 TLA983326 TUW983326 UES983326 UOO983326 UYK983326 VIG983326 VSC983326 WBY983326 WLU983326 WVQ983326 G294 JE294 TA294 ACW294 AMS294 AWO294 BGK294 BQG294 CAC294 CJY294 CTU294 DDQ294 DNM294 DXI294 EHE294 ERA294 FAW294 FKS294 FUO294 GEK294 GOG294 GYC294 HHY294 HRU294 IBQ294 ILM294 IVI294 JFE294 JPA294 JYW294 KIS294 KSO294 LCK294 LMG294 LWC294 MFY294 MPU294 MZQ294 NJM294 NTI294 ODE294 ONA294 OWW294 PGS294 PQO294 QAK294 QKG294 QUC294 RDY294 RNU294 RXQ294 SHM294 SRI294 TBE294 TLA294 TUW294 UES294 UOO294 UYK294 VIG294 VSC294 WBY294 WLU294 WVQ294 G65830 JE65830 TA65830 ACW65830 AMS65830 AWO65830 BGK65830 BQG65830 CAC65830 CJY65830 CTU65830 DDQ65830 DNM65830 DXI65830 EHE65830 ERA65830 FAW65830 FKS65830 FUO65830 GEK65830 GOG65830 GYC65830 HHY65830 HRU65830 IBQ65830 ILM65830 IVI65830 JFE65830 JPA65830 JYW65830 KIS65830 KSO65830 LCK65830 LMG65830 LWC65830 MFY65830 MPU65830 MZQ65830 NJM65830 NTI65830 ODE65830 ONA65830 OWW65830 PGS65830 PQO65830 QAK65830 QKG65830 QUC65830 RDY65830 RNU65830 RXQ65830 SHM65830 SRI65830 TBE65830 TLA65830 TUW65830 UES65830 UOO65830 UYK65830 VIG65830 VSC65830 WBY65830 WLU65830 WVQ65830 G131366 JE131366 TA131366 ACW131366 AMS131366 AWO131366 BGK131366 BQG131366 CAC131366 CJY131366 CTU131366 DDQ131366 DNM131366 DXI131366 EHE131366 ERA131366 FAW131366 FKS131366 FUO131366 GEK131366 GOG131366 GYC131366 HHY131366 HRU131366 IBQ131366 ILM131366 IVI131366 JFE131366 JPA131366 JYW131366 KIS131366 KSO131366 LCK131366 LMG131366 LWC131366 MFY131366 MPU131366 MZQ131366 NJM131366 NTI131366 ODE131366 ONA131366 OWW131366 PGS131366 PQO131366 QAK131366 QKG131366 QUC131366 RDY131366 RNU131366 RXQ131366 SHM131366 SRI131366 TBE131366 TLA131366 TUW131366 UES131366 UOO131366 UYK131366 VIG131366 VSC131366 WBY131366 WLU131366 WVQ131366 G196902 JE196902 TA196902 ACW196902 AMS196902 AWO196902 BGK196902 BQG196902 CAC196902 CJY196902 CTU196902 DDQ196902 DNM196902 DXI196902 EHE196902 ERA196902 FAW196902 FKS196902 FUO196902 GEK196902 GOG196902 GYC196902 HHY196902 HRU196902 IBQ196902 ILM196902 IVI196902 JFE196902 JPA196902 JYW196902 KIS196902 KSO196902 LCK196902 LMG196902 LWC196902 MFY196902 MPU196902 MZQ196902 NJM196902 NTI196902 ODE196902 ONA196902 OWW196902 PGS196902 PQO196902 QAK196902 QKG196902 QUC196902 RDY196902 RNU196902 RXQ196902 SHM196902 SRI196902 TBE196902 TLA196902 TUW196902 UES196902 UOO196902 UYK196902 VIG196902 VSC196902 WBY196902 WLU196902 WVQ196902 G262438 JE262438 TA262438 ACW262438 AMS262438 AWO262438 BGK262438 BQG262438 CAC262438 CJY262438 CTU262438 DDQ262438 DNM262438 DXI262438 EHE262438 ERA262438 FAW262438 FKS262438 FUO262438 GEK262438 GOG262438 GYC262438 HHY262438 HRU262438 IBQ262438 ILM262438 IVI262438 JFE262438 JPA262438 JYW262438 KIS262438 KSO262438 LCK262438 LMG262438 LWC262438 MFY262438 MPU262438 MZQ262438 NJM262438 NTI262438 ODE262438 ONA262438 OWW262438 PGS262438 PQO262438 QAK262438 QKG262438 QUC262438 RDY262438 RNU262438 RXQ262438 SHM262438 SRI262438 TBE262438 TLA262438 TUW262438 UES262438 UOO262438 UYK262438 VIG262438 VSC262438 WBY262438 WLU262438 WVQ262438 G327974 JE327974 TA327974 ACW327974 AMS327974 AWO327974 BGK327974 BQG327974 CAC327974 CJY327974 CTU327974 DDQ327974 DNM327974 DXI327974 EHE327974 ERA327974 FAW327974 FKS327974 FUO327974 GEK327974 GOG327974 GYC327974 HHY327974 HRU327974 IBQ327974 ILM327974 IVI327974 JFE327974 JPA327974 JYW327974 KIS327974 KSO327974 LCK327974 LMG327974 LWC327974 MFY327974 MPU327974 MZQ327974 NJM327974 NTI327974 ODE327974 ONA327974 OWW327974 PGS327974 PQO327974 QAK327974 QKG327974 QUC327974 RDY327974 RNU327974 RXQ327974 SHM327974 SRI327974 TBE327974 TLA327974 TUW327974 UES327974 UOO327974 UYK327974 VIG327974 VSC327974 WBY327974 WLU327974 WVQ327974 G393510 JE393510 TA393510 ACW393510 AMS393510 AWO393510 BGK393510 BQG393510 CAC393510 CJY393510 CTU393510 DDQ393510 DNM393510 DXI393510 EHE393510 ERA393510 FAW393510 FKS393510 FUO393510 GEK393510 GOG393510 GYC393510 HHY393510 HRU393510 IBQ393510 ILM393510 IVI393510 JFE393510 JPA393510 JYW393510 KIS393510 KSO393510 LCK393510 LMG393510 LWC393510 MFY393510 MPU393510 MZQ393510 NJM393510 NTI393510 ODE393510 ONA393510 OWW393510 PGS393510 PQO393510 QAK393510 QKG393510 QUC393510 RDY393510 RNU393510 RXQ393510 SHM393510 SRI393510 TBE393510 TLA393510 TUW393510 UES393510 UOO393510 UYK393510 VIG393510 VSC393510 WBY393510 WLU393510 WVQ393510 G459046 JE459046 TA459046 ACW459046 AMS459046 AWO459046 BGK459046 BQG459046 CAC459046 CJY459046 CTU459046 DDQ459046 DNM459046 DXI459046 EHE459046 ERA459046 FAW459046 FKS459046 FUO459046 GEK459046 GOG459046 GYC459046 HHY459046 HRU459046 IBQ459046 ILM459046 IVI459046 JFE459046 JPA459046 JYW459046 KIS459046 KSO459046 LCK459046 LMG459046 LWC459046 MFY459046 MPU459046 MZQ459046 NJM459046 NTI459046 ODE459046 ONA459046 OWW459046 PGS459046 PQO459046 QAK459046 QKG459046 QUC459046 RDY459046 RNU459046 RXQ459046 SHM459046 SRI459046 TBE459046 TLA459046 TUW459046 UES459046 UOO459046 UYK459046 VIG459046 VSC459046 WBY459046 WLU459046 WVQ459046 G524582 JE524582 TA524582 ACW524582 AMS524582 AWO524582 BGK524582 BQG524582 CAC524582 CJY524582 CTU524582 DDQ524582 DNM524582 DXI524582 EHE524582 ERA524582 FAW524582 FKS524582 FUO524582 GEK524582 GOG524582 GYC524582 HHY524582 HRU524582 IBQ524582 ILM524582 IVI524582 JFE524582 JPA524582 JYW524582 KIS524582 KSO524582 LCK524582 LMG524582 LWC524582 MFY524582 MPU524582 MZQ524582 NJM524582 NTI524582 ODE524582 ONA524582 OWW524582 PGS524582 PQO524582 QAK524582 QKG524582 QUC524582 RDY524582 RNU524582 RXQ524582 SHM524582 SRI524582 TBE524582 TLA524582 TUW524582 UES524582 UOO524582 UYK524582 VIG524582 VSC524582 WBY524582 WLU524582 WVQ524582 G590118 JE590118 TA590118 ACW590118 AMS590118 AWO590118 BGK590118 BQG590118 CAC590118 CJY590118 CTU590118 DDQ590118 DNM590118 DXI590118 EHE590118 ERA590118 FAW590118 FKS590118 FUO590118 GEK590118 GOG590118 GYC590118 HHY590118 HRU590118 IBQ590118 ILM590118 IVI590118 JFE590118 JPA590118 JYW590118 KIS590118 KSO590118 LCK590118 LMG590118 LWC590118 MFY590118 MPU590118 MZQ590118 NJM590118 NTI590118 ODE590118 ONA590118 OWW590118 PGS590118 PQO590118 QAK590118 QKG590118 QUC590118 RDY590118 RNU590118 RXQ590118 SHM590118 SRI590118 TBE590118 TLA590118 TUW590118 UES590118 UOO590118 UYK590118 VIG590118 VSC590118 WBY590118 WLU590118 WVQ590118 G655654 JE655654 TA655654 ACW655654 AMS655654 AWO655654 BGK655654 BQG655654 CAC655654 CJY655654 CTU655654 DDQ655654 DNM655654 DXI655654 EHE655654 ERA655654 FAW655654 FKS655654 FUO655654 GEK655654 GOG655654 GYC655654 HHY655654 HRU655654 IBQ655654 ILM655654 IVI655654 JFE655654 JPA655654 JYW655654 KIS655654 KSO655654 LCK655654 LMG655654 LWC655654 MFY655654 MPU655654 MZQ655654 NJM655654 NTI655654 ODE655654 ONA655654 OWW655654 PGS655654 PQO655654 QAK655654 QKG655654 QUC655654 RDY655654 RNU655654 RXQ655654 SHM655654 SRI655654 TBE655654 TLA655654 TUW655654 UES655654 UOO655654 UYK655654 VIG655654 VSC655654 WBY655654 WLU655654 WVQ655654 G721190 JE721190 TA721190 ACW721190 AMS721190 AWO721190 BGK721190 BQG721190 CAC721190 CJY721190 CTU721190 DDQ721190 DNM721190 DXI721190 EHE721190 ERA721190 FAW721190 FKS721190 FUO721190 GEK721190 GOG721190 GYC721190 HHY721190 HRU721190 IBQ721190 ILM721190 IVI721190 JFE721190 JPA721190 JYW721190 KIS721190 KSO721190 LCK721190 LMG721190 LWC721190 MFY721190 MPU721190 MZQ721190 NJM721190 NTI721190 ODE721190 ONA721190 OWW721190 PGS721190 PQO721190 QAK721190 QKG721190 QUC721190 RDY721190 RNU721190 RXQ721190 SHM721190 SRI721190 TBE721190 TLA721190 TUW721190 UES721190 UOO721190 UYK721190 VIG721190 VSC721190 WBY721190 WLU721190 WVQ721190 G786726 JE786726 TA786726 ACW786726 AMS786726 AWO786726 BGK786726 BQG786726 CAC786726 CJY786726 CTU786726 DDQ786726 DNM786726 DXI786726 EHE786726 ERA786726 FAW786726 FKS786726 FUO786726 GEK786726 GOG786726 GYC786726 HHY786726 HRU786726 IBQ786726 ILM786726 IVI786726 JFE786726 JPA786726 JYW786726 KIS786726 KSO786726 LCK786726 LMG786726 LWC786726 MFY786726 MPU786726 MZQ786726 NJM786726 NTI786726 ODE786726 ONA786726 OWW786726 PGS786726 PQO786726 QAK786726 QKG786726 QUC786726 RDY786726 RNU786726 RXQ786726 SHM786726 SRI786726 TBE786726 TLA786726 TUW786726 UES786726 UOO786726 UYK786726 VIG786726 VSC786726 WBY786726 WLU786726 WVQ786726 G852262 JE852262 TA852262 ACW852262 AMS852262 AWO852262 BGK852262 BQG852262 CAC852262 CJY852262 CTU852262 DDQ852262 DNM852262 DXI852262 EHE852262 ERA852262 FAW852262 FKS852262 FUO852262 GEK852262 GOG852262 GYC852262 HHY852262 HRU852262 IBQ852262 ILM852262 IVI852262 JFE852262 JPA852262 JYW852262 KIS852262 KSO852262 LCK852262 LMG852262 LWC852262 MFY852262 MPU852262 MZQ852262 NJM852262 NTI852262 ODE852262 ONA852262 OWW852262 PGS852262 PQO852262 QAK852262 QKG852262 QUC852262 RDY852262 RNU852262 RXQ852262 SHM852262 SRI852262 TBE852262 TLA852262 TUW852262 UES852262 UOO852262 UYK852262 VIG852262 VSC852262 WBY852262 WLU852262 WVQ852262 G917798 JE917798 TA917798 ACW917798 AMS917798 AWO917798 BGK917798 BQG917798 CAC917798 CJY917798 CTU917798 DDQ917798 DNM917798 DXI917798 EHE917798 ERA917798 FAW917798 FKS917798 FUO917798 GEK917798 GOG917798 GYC917798 HHY917798 HRU917798 IBQ917798 ILM917798 IVI917798 JFE917798 JPA917798 JYW917798 KIS917798 KSO917798 LCK917798 LMG917798 LWC917798 MFY917798 MPU917798 MZQ917798 NJM917798 NTI917798 ODE917798 ONA917798 OWW917798 PGS917798 PQO917798 QAK917798 QKG917798 QUC917798 RDY917798 RNU917798 RXQ917798 SHM917798 SRI917798 TBE917798 TLA917798 TUW917798 UES917798 UOO917798 UYK917798 VIG917798 VSC917798 WBY917798 WLU917798 WVQ917798 G983334 JE983334 TA983334 ACW983334 AMS983334 AWO983334 BGK983334 BQG983334 CAC983334 CJY983334 CTU983334 DDQ983334 DNM983334 DXI983334 EHE983334 ERA983334 FAW983334 FKS983334 FUO983334 GEK983334 GOG983334 GYC983334 HHY983334 HRU983334 IBQ983334 ILM983334 IVI983334 JFE983334 JPA983334 JYW983334 KIS983334 KSO983334 LCK983334 LMG983334 LWC983334 MFY983334 MPU983334 MZQ983334 NJM983334 NTI983334 ODE983334 ONA983334 OWW983334 PGS983334 PQO983334 QAK983334 QKG983334 QUC983334 RDY983334 RNU983334 RXQ983334 SHM983334 SRI983334 TBE983334 TLA983334 TUW983334 UES983334 UOO983334 UYK983334 VIG983334 VSC983334 WBY983334 WLU983334 WVQ983334 G328 JE328 TA328 ACW328 AMS328 AWO328 BGK328 BQG328 CAC328 CJY328 CTU328 DDQ328 DNM328 DXI328 EHE328 ERA328 FAW328 FKS328 FUO328 GEK328 GOG328 GYC328 HHY328 HRU328 IBQ328 ILM328 IVI328 JFE328 JPA328 JYW328 KIS328 KSO328 LCK328 LMG328 LWC328 MFY328 MPU328 MZQ328 NJM328 NTI328 ODE328 ONA328 OWW328 PGS328 PQO328 QAK328 QKG328 QUC328 RDY328 RNU328 RXQ328 SHM328 SRI328 TBE328 TLA328 TUW328 UES328 UOO328 UYK328 VIG328 VSC328 WBY328 WLU328 WVQ328 G65864 JE65864 TA65864 ACW65864 AMS65864 AWO65864 BGK65864 BQG65864 CAC65864 CJY65864 CTU65864 DDQ65864 DNM65864 DXI65864 EHE65864 ERA65864 FAW65864 FKS65864 FUO65864 GEK65864 GOG65864 GYC65864 HHY65864 HRU65864 IBQ65864 ILM65864 IVI65864 JFE65864 JPA65864 JYW65864 KIS65864 KSO65864 LCK65864 LMG65864 LWC65864 MFY65864 MPU65864 MZQ65864 NJM65864 NTI65864 ODE65864 ONA65864 OWW65864 PGS65864 PQO65864 QAK65864 QKG65864 QUC65864 RDY65864 RNU65864 RXQ65864 SHM65864 SRI65864 TBE65864 TLA65864 TUW65864 UES65864 UOO65864 UYK65864 VIG65864 VSC65864 WBY65864 WLU65864 WVQ65864 G131400 JE131400 TA131400 ACW131400 AMS131400 AWO131400 BGK131400 BQG131400 CAC131400 CJY131400 CTU131400 DDQ131400 DNM131400 DXI131400 EHE131400 ERA131400 FAW131400 FKS131400 FUO131400 GEK131400 GOG131400 GYC131400 HHY131400 HRU131400 IBQ131400 ILM131400 IVI131400 JFE131400 JPA131400 JYW131400 KIS131400 KSO131400 LCK131400 LMG131400 LWC131400 MFY131400 MPU131400 MZQ131400 NJM131400 NTI131400 ODE131400 ONA131400 OWW131400 PGS131400 PQO131400 QAK131400 QKG131400 QUC131400 RDY131400 RNU131400 RXQ131400 SHM131400 SRI131400 TBE131400 TLA131400 TUW131400 UES131400 UOO131400 UYK131400 VIG131400 VSC131400 WBY131400 WLU131400 WVQ131400 G196936 JE196936 TA196936 ACW196936 AMS196936 AWO196936 BGK196936 BQG196936 CAC196936 CJY196936 CTU196936 DDQ196936 DNM196936 DXI196936 EHE196936 ERA196936 FAW196936 FKS196936 FUO196936 GEK196936 GOG196936 GYC196936 HHY196936 HRU196936 IBQ196936 ILM196936 IVI196936 JFE196936 JPA196936 JYW196936 KIS196936 KSO196936 LCK196936 LMG196936 LWC196936 MFY196936 MPU196936 MZQ196936 NJM196936 NTI196936 ODE196936 ONA196936 OWW196936 PGS196936 PQO196936 QAK196936 QKG196936 QUC196936 RDY196936 RNU196936 RXQ196936 SHM196936 SRI196936 TBE196936 TLA196936 TUW196936 UES196936 UOO196936 UYK196936 VIG196936 VSC196936 WBY196936 WLU196936 WVQ196936 G262472 JE262472 TA262472 ACW262472 AMS262472 AWO262472 BGK262472 BQG262472 CAC262472 CJY262472 CTU262472 DDQ262472 DNM262472 DXI262472 EHE262472 ERA262472 FAW262472 FKS262472 FUO262472 GEK262472 GOG262472 GYC262472 HHY262472 HRU262472 IBQ262472 ILM262472 IVI262472 JFE262472 JPA262472 JYW262472 KIS262472 KSO262472 LCK262472 LMG262472 LWC262472 MFY262472 MPU262472 MZQ262472 NJM262472 NTI262472 ODE262472 ONA262472 OWW262472 PGS262472 PQO262472 QAK262472 QKG262472 QUC262472 RDY262472 RNU262472 RXQ262472 SHM262472 SRI262472 TBE262472 TLA262472 TUW262472 UES262472 UOO262472 UYK262472 VIG262472 VSC262472 WBY262472 WLU262472 WVQ262472 G328008 JE328008 TA328008 ACW328008 AMS328008 AWO328008 BGK328008 BQG328008 CAC328008 CJY328008 CTU328008 DDQ328008 DNM328008 DXI328008 EHE328008 ERA328008 FAW328008 FKS328008 FUO328008 GEK328008 GOG328008 GYC328008 HHY328008 HRU328008 IBQ328008 ILM328008 IVI328008 JFE328008 JPA328008 JYW328008 KIS328008 KSO328008 LCK328008 LMG328008 LWC328008 MFY328008 MPU328008 MZQ328008 NJM328008 NTI328008 ODE328008 ONA328008 OWW328008 PGS328008 PQO328008 QAK328008 QKG328008 QUC328008 RDY328008 RNU328008 RXQ328008 SHM328008 SRI328008 TBE328008 TLA328008 TUW328008 UES328008 UOO328008 UYK328008 VIG328008 VSC328008 WBY328008 WLU328008 WVQ328008 G393544 JE393544 TA393544 ACW393544 AMS393544 AWO393544 BGK393544 BQG393544 CAC393544 CJY393544 CTU393544 DDQ393544 DNM393544 DXI393544 EHE393544 ERA393544 FAW393544 FKS393544 FUO393544 GEK393544 GOG393544 GYC393544 HHY393544 HRU393544 IBQ393544 ILM393544 IVI393544 JFE393544 JPA393544 JYW393544 KIS393544 KSO393544 LCK393544 LMG393544 LWC393544 MFY393544 MPU393544 MZQ393544 NJM393544 NTI393544 ODE393544 ONA393544 OWW393544 PGS393544 PQO393544 QAK393544 QKG393544 QUC393544 RDY393544 RNU393544 RXQ393544 SHM393544 SRI393544 TBE393544 TLA393544 TUW393544 UES393544 UOO393544 UYK393544 VIG393544 VSC393544 WBY393544 WLU393544 WVQ393544 G459080 JE459080 TA459080 ACW459080 AMS459080 AWO459080 BGK459080 BQG459080 CAC459080 CJY459080 CTU459080 DDQ459080 DNM459080 DXI459080 EHE459080 ERA459080 FAW459080 FKS459080 FUO459080 GEK459080 GOG459080 GYC459080 HHY459080 HRU459080 IBQ459080 ILM459080 IVI459080 JFE459080 JPA459080 JYW459080 KIS459080 KSO459080 LCK459080 LMG459080 LWC459080 MFY459080 MPU459080 MZQ459080 NJM459080 NTI459080 ODE459080 ONA459080 OWW459080 PGS459080 PQO459080 QAK459080 QKG459080 QUC459080 RDY459080 RNU459080 RXQ459080 SHM459080 SRI459080 TBE459080 TLA459080 TUW459080 UES459080 UOO459080 UYK459080 VIG459080 VSC459080 WBY459080 WLU459080 WVQ459080 G524616 JE524616 TA524616 ACW524616 AMS524616 AWO524616 BGK524616 BQG524616 CAC524616 CJY524616 CTU524616 DDQ524616 DNM524616 DXI524616 EHE524616 ERA524616 FAW524616 FKS524616 FUO524616 GEK524616 GOG524616 GYC524616 HHY524616 HRU524616 IBQ524616 ILM524616 IVI524616 JFE524616 JPA524616 JYW524616 KIS524616 KSO524616 LCK524616 LMG524616 LWC524616 MFY524616 MPU524616 MZQ524616 NJM524616 NTI524616 ODE524616 ONA524616 OWW524616 PGS524616 PQO524616 QAK524616 QKG524616 QUC524616 RDY524616 RNU524616 RXQ524616 SHM524616 SRI524616 TBE524616 TLA524616 TUW524616 UES524616 UOO524616 UYK524616 VIG524616 VSC524616 WBY524616 WLU524616 WVQ524616 G590152 JE590152 TA590152 ACW590152 AMS590152 AWO590152 BGK590152 BQG590152 CAC590152 CJY590152 CTU590152 DDQ590152 DNM590152 DXI590152 EHE590152 ERA590152 FAW590152 FKS590152 FUO590152 GEK590152 GOG590152 GYC590152 HHY590152 HRU590152 IBQ590152 ILM590152 IVI590152 JFE590152 JPA590152 JYW590152 KIS590152 KSO590152 LCK590152 LMG590152 LWC590152 MFY590152 MPU590152 MZQ590152 NJM590152 NTI590152 ODE590152 ONA590152 OWW590152 PGS590152 PQO590152 QAK590152 QKG590152 QUC590152 RDY590152 RNU590152 RXQ590152 SHM590152 SRI590152 TBE590152 TLA590152 TUW590152 UES590152 UOO590152 UYK590152 VIG590152 VSC590152 WBY590152 WLU590152 WVQ590152 G655688 JE655688 TA655688 ACW655688 AMS655688 AWO655688 BGK655688 BQG655688 CAC655688 CJY655688 CTU655688 DDQ655688 DNM655688 DXI655688 EHE655688 ERA655688 FAW655688 FKS655688 FUO655688 GEK655688 GOG655688 GYC655688 HHY655688 HRU655688 IBQ655688 ILM655688 IVI655688 JFE655688 JPA655688 JYW655688 KIS655688 KSO655688 LCK655688 LMG655688 LWC655688 MFY655688 MPU655688 MZQ655688 NJM655688 NTI655688 ODE655688 ONA655688 OWW655688 PGS655688 PQO655688 QAK655688 QKG655688 QUC655688 RDY655688 RNU655688 RXQ655688 SHM655688 SRI655688 TBE655688 TLA655688 TUW655688 UES655688 UOO655688 UYK655688 VIG655688 VSC655688 WBY655688 WLU655688 WVQ655688 G721224 JE721224 TA721224 ACW721224 AMS721224 AWO721224 BGK721224 BQG721224 CAC721224 CJY721224 CTU721224 DDQ721224 DNM721224 DXI721224 EHE721224 ERA721224 FAW721224 FKS721224 FUO721224 GEK721224 GOG721224 GYC721224 HHY721224 HRU721224 IBQ721224 ILM721224 IVI721224 JFE721224 JPA721224 JYW721224 KIS721224 KSO721224 LCK721224 LMG721224 LWC721224 MFY721224 MPU721224 MZQ721224 NJM721224 NTI721224 ODE721224 ONA721224 OWW721224 PGS721224 PQO721224 QAK721224 QKG721224 QUC721224 RDY721224 RNU721224 RXQ721224 SHM721224 SRI721224 TBE721224 TLA721224 TUW721224 UES721224 UOO721224 UYK721224 VIG721224 VSC721224 WBY721224 WLU721224 WVQ721224 G786760 JE786760 TA786760 ACW786760 AMS786760 AWO786760 BGK786760 BQG786760 CAC786760 CJY786760 CTU786760 DDQ786760 DNM786760 DXI786760 EHE786760 ERA786760 FAW786760 FKS786760 FUO786760 GEK786760 GOG786760 GYC786760 HHY786760 HRU786760 IBQ786760 ILM786760 IVI786760 JFE786760 JPA786760 JYW786760 KIS786760 KSO786760 LCK786760 LMG786760 LWC786760 MFY786760 MPU786760 MZQ786760 NJM786760 NTI786760 ODE786760 ONA786760 OWW786760 PGS786760 PQO786760 QAK786760 QKG786760 QUC786760 RDY786760 RNU786760 RXQ786760 SHM786760 SRI786760 TBE786760 TLA786760 TUW786760 UES786760 UOO786760 UYK786760 VIG786760 VSC786760 WBY786760 WLU786760 WVQ786760 G852296 JE852296 TA852296 ACW852296 AMS852296 AWO852296 BGK852296 BQG852296 CAC852296 CJY852296 CTU852296 DDQ852296 DNM852296 DXI852296 EHE852296 ERA852296 FAW852296 FKS852296 FUO852296 GEK852296 GOG852296 GYC852296 HHY852296 HRU852296 IBQ852296 ILM852296 IVI852296 JFE852296 JPA852296 JYW852296 KIS852296 KSO852296 LCK852296 LMG852296 LWC852296 MFY852296 MPU852296 MZQ852296 NJM852296 NTI852296 ODE852296 ONA852296 OWW852296 PGS852296 PQO852296 QAK852296 QKG852296 QUC852296 RDY852296 RNU852296 RXQ852296 SHM852296 SRI852296 TBE852296 TLA852296 TUW852296 UES852296 UOO852296 UYK852296 VIG852296 VSC852296 WBY852296 WLU852296 WVQ852296 G917832 JE917832 TA917832 ACW917832 AMS917832 AWO917832 BGK917832 BQG917832 CAC917832 CJY917832 CTU917832 DDQ917832 DNM917832 DXI917832 EHE917832 ERA917832 FAW917832 FKS917832 FUO917832 GEK917832 GOG917832 GYC917832 HHY917832 HRU917832 IBQ917832 ILM917832 IVI917832 JFE917832 JPA917832 JYW917832 KIS917832 KSO917832 LCK917832 LMG917832 LWC917832 MFY917832 MPU917832 MZQ917832 NJM917832 NTI917832 ODE917832 ONA917832 OWW917832 PGS917832 PQO917832 QAK917832 QKG917832 QUC917832 RDY917832 RNU917832 RXQ917832 SHM917832 SRI917832 TBE917832 TLA917832 TUW917832 UES917832 UOO917832 UYK917832 VIG917832 VSC917832 WBY917832 WLU917832 WVQ917832 G983368 JE983368 TA983368 ACW983368 AMS983368 AWO983368 BGK983368 BQG983368 CAC983368 CJY983368 CTU983368 DDQ983368 DNM983368 DXI983368 EHE983368 ERA983368 FAW983368 FKS983368 FUO983368 GEK983368 GOG983368 GYC983368 HHY983368 HRU983368 IBQ983368 ILM983368 IVI983368 JFE983368 JPA983368 JYW983368 KIS983368 KSO983368 LCK983368 LMG983368 LWC983368 MFY983368 MPU983368 MZQ983368 NJM983368 NTI983368 ODE983368 ONA983368 OWW983368 PGS983368 PQO983368 QAK983368 QKG983368 QUC983368 RDY983368 RNU983368 RXQ983368 SHM983368 SRI983368 TBE983368 TLA983368 TUW983368 UES983368 UOO983368 UYK983368 VIG983368 VSC983368 WBY983368 WLU983368 WVQ983368 G381 JE381 TA381 ACW381 AMS381 AWO381 BGK381 BQG381 CAC381 CJY381 CTU381 DDQ381 DNM381 DXI381 EHE381 ERA381 FAW381 FKS381 FUO381 GEK381 GOG381 GYC381 HHY381 HRU381 IBQ381 ILM381 IVI381 JFE381 JPA381 JYW381 KIS381 KSO381 LCK381 LMG381 LWC381 MFY381 MPU381 MZQ381 NJM381 NTI381 ODE381 ONA381 OWW381 PGS381 PQO381 QAK381 QKG381 QUC381 RDY381 RNU381 RXQ381 SHM381 SRI381 TBE381 TLA381 TUW381 UES381 UOO381 UYK381 VIG381 VSC381 WBY381 WLU381 WVQ381 G65917 JE65917 TA65917 ACW65917 AMS65917 AWO65917 BGK65917 BQG65917 CAC65917 CJY65917 CTU65917 DDQ65917 DNM65917 DXI65917 EHE65917 ERA65917 FAW65917 FKS65917 FUO65917 GEK65917 GOG65917 GYC65917 HHY65917 HRU65917 IBQ65917 ILM65917 IVI65917 JFE65917 JPA65917 JYW65917 KIS65917 KSO65917 LCK65917 LMG65917 LWC65917 MFY65917 MPU65917 MZQ65917 NJM65917 NTI65917 ODE65917 ONA65917 OWW65917 PGS65917 PQO65917 QAK65917 QKG65917 QUC65917 RDY65917 RNU65917 RXQ65917 SHM65917 SRI65917 TBE65917 TLA65917 TUW65917 UES65917 UOO65917 UYK65917 VIG65917 VSC65917 WBY65917 WLU65917 WVQ65917 G131453 JE131453 TA131453 ACW131453 AMS131453 AWO131453 BGK131453 BQG131453 CAC131453 CJY131453 CTU131453 DDQ131453 DNM131453 DXI131453 EHE131453 ERA131453 FAW131453 FKS131453 FUO131453 GEK131453 GOG131453 GYC131453 HHY131453 HRU131453 IBQ131453 ILM131453 IVI131453 JFE131453 JPA131453 JYW131453 KIS131453 KSO131453 LCK131453 LMG131453 LWC131453 MFY131453 MPU131453 MZQ131453 NJM131453 NTI131453 ODE131453 ONA131453 OWW131453 PGS131453 PQO131453 QAK131453 QKG131453 QUC131453 RDY131453 RNU131453 RXQ131453 SHM131453 SRI131453 TBE131453 TLA131453 TUW131453 UES131453 UOO131453 UYK131453 VIG131453 VSC131453 WBY131453 WLU131453 WVQ131453 G196989 JE196989 TA196989 ACW196989 AMS196989 AWO196989 BGK196989 BQG196989 CAC196989 CJY196989 CTU196989 DDQ196989 DNM196989 DXI196989 EHE196989 ERA196989 FAW196989 FKS196989 FUO196989 GEK196989 GOG196989 GYC196989 HHY196989 HRU196989 IBQ196989 ILM196989 IVI196989 JFE196989 JPA196989 JYW196989 KIS196989 KSO196989 LCK196989 LMG196989 LWC196989 MFY196989 MPU196989 MZQ196989 NJM196989 NTI196989 ODE196989 ONA196989 OWW196989 PGS196989 PQO196989 QAK196989 QKG196989 QUC196989 RDY196989 RNU196989 RXQ196989 SHM196989 SRI196989 TBE196989 TLA196989 TUW196989 UES196989 UOO196989 UYK196989 VIG196989 VSC196989 WBY196989 WLU196989 WVQ196989 G262525 JE262525 TA262525 ACW262525 AMS262525 AWO262525 BGK262525 BQG262525 CAC262525 CJY262525 CTU262525 DDQ262525 DNM262525 DXI262525 EHE262525 ERA262525 FAW262525 FKS262525 FUO262525 GEK262525 GOG262525 GYC262525 HHY262525 HRU262525 IBQ262525 ILM262525 IVI262525 JFE262525 JPA262525 JYW262525 KIS262525 KSO262525 LCK262525 LMG262525 LWC262525 MFY262525 MPU262525 MZQ262525 NJM262525 NTI262525 ODE262525 ONA262525 OWW262525 PGS262525 PQO262525 QAK262525 QKG262525 QUC262525 RDY262525 RNU262525 RXQ262525 SHM262525 SRI262525 TBE262525 TLA262525 TUW262525 UES262525 UOO262525 UYK262525 VIG262525 VSC262525 WBY262525 WLU262525 WVQ262525 G328061 JE328061 TA328061 ACW328061 AMS328061 AWO328061 BGK328061 BQG328061 CAC328061 CJY328061 CTU328061 DDQ328061 DNM328061 DXI328061 EHE328061 ERA328061 FAW328061 FKS328061 FUO328061 GEK328061 GOG328061 GYC328061 HHY328061 HRU328061 IBQ328061 ILM328061 IVI328061 JFE328061 JPA328061 JYW328061 KIS328061 KSO328061 LCK328061 LMG328061 LWC328061 MFY328061 MPU328061 MZQ328061 NJM328061 NTI328061 ODE328061 ONA328061 OWW328061 PGS328061 PQO328061 QAK328061 QKG328061 QUC328061 RDY328061 RNU328061 RXQ328061 SHM328061 SRI328061 TBE328061 TLA328061 TUW328061 UES328061 UOO328061 UYK328061 VIG328061 VSC328061 WBY328061 WLU328061 WVQ328061 G393597 JE393597 TA393597 ACW393597 AMS393597 AWO393597 BGK393597 BQG393597 CAC393597 CJY393597 CTU393597 DDQ393597 DNM393597 DXI393597 EHE393597 ERA393597 FAW393597 FKS393597 FUO393597 GEK393597 GOG393597 GYC393597 HHY393597 HRU393597 IBQ393597 ILM393597 IVI393597 JFE393597 JPA393597 JYW393597 KIS393597 KSO393597 LCK393597 LMG393597 LWC393597 MFY393597 MPU393597 MZQ393597 NJM393597 NTI393597 ODE393597 ONA393597 OWW393597 PGS393597 PQO393597 QAK393597 QKG393597 QUC393597 RDY393597 RNU393597 RXQ393597 SHM393597 SRI393597 TBE393597 TLA393597 TUW393597 UES393597 UOO393597 UYK393597 VIG393597 VSC393597 WBY393597 WLU393597 WVQ393597 G459133 JE459133 TA459133 ACW459133 AMS459133 AWO459133 BGK459133 BQG459133 CAC459133 CJY459133 CTU459133 DDQ459133 DNM459133 DXI459133 EHE459133 ERA459133 FAW459133 FKS459133 FUO459133 GEK459133 GOG459133 GYC459133 HHY459133 HRU459133 IBQ459133 ILM459133 IVI459133 JFE459133 JPA459133 JYW459133 KIS459133 KSO459133 LCK459133 LMG459133 LWC459133 MFY459133 MPU459133 MZQ459133 NJM459133 NTI459133 ODE459133 ONA459133 OWW459133 PGS459133 PQO459133 QAK459133 QKG459133 QUC459133 RDY459133 RNU459133 RXQ459133 SHM459133 SRI459133 TBE459133 TLA459133 TUW459133 UES459133 UOO459133 UYK459133 VIG459133 VSC459133 WBY459133 WLU459133 WVQ459133 G524669 JE524669 TA524669 ACW524669 AMS524669 AWO524669 BGK524669 BQG524669 CAC524669 CJY524669 CTU524669 DDQ524669 DNM524669 DXI524669 EHE524669 ERA524669 FAW524669 FKS524669 FUO524669 GEK524669 GOG524669 GYC524669 HHY524669 HRU524669 IBQ524669 ILM524669 IVI524669 JFE524669 JPA524669 JYW524669 KIS524669 KSO524669 LCK524669 LMG524669 LWC524669 MFY524669 MPU524669 MZQ524669 NJM524669 NTI524669 ODE524669 ONA524669 OWW524669 PGS524669 PQO524669 QAK524669 QKG524669 QUC524669 RDY524669 RNU524669 RXQ524669 SHM524669 SRI524669 TBE524669 TLA524669 TUW524669 UES524669 UOO524669 UYK524669 VIG524669 VSC524669 WBY524669 WLU524669 WVQ524669 G590205 JE590205 TA590205 ACW590205 AMS590205 AWO590205 BGK590205 BQG590205 CAC590205 CJY590205 CTU590205 DDQ590205 DNM590205 DXI590205 EHE590205 ERA590205 FAW590205 FKS590205 FUO590205 GEK590205 GOG590205 GYC590205 HHY590205 HRU590205 IBQ590205 ILM590205 IVI590205 JFE590205 JPA590205 JYW590205 KIS590205 KSO590205 LCK590205 LMG590205 LWC590205 MFY590205 MPU590205 MZQ590205 NJM590205 NTI590205 ODE590205 ONA590205 OWW590205 PGS590205 PQO590205 QAK590205 QKG590205 QUC590205 RDY590205 RNU590205 RXQ590205 SHM590205 SRI590205 TBE590205 TLA590205 TUW590205 UES590205 UOO590205 UYK590205 VIG590205 VSC590205 WBY590205 WLU590205 WVQ590205 G655741 JE655741 TA655741 ACW655741 AMS655741 AWO655741 BGK655741 BQG655741 CAC655741 CJY655741 CTU655741 DDQ655741 DNM655741 DXI655741 EHE655741 ERA655741 FAW655741 FKS655741 FUO655741 GEK655741 GOG655741 GYC655741 HHY655741 HRU655741 IBQ655741 ILM655741 IVI655741 JFE655741 JPA655741 JYW655741 KIS655741 KSO655741 LCK655741 LMG655741 LWC655741 MFY655741 MPU655741 MZQ655741 NJM655741 NTI655741 ODE655741 ONA655741 OWW655741 PGS655741 PQO655741 QAK655741 QKG655741 QUC655741 RDY655741 RNU655741 RXQ655741 SHM655741 SRI655741 TBE655741 TLA655741 TUW655741 UES655741 UOO655741 UYK655741 VIG655741 VSC655741 WBY655741 WLU655741 WVQ655741 G721277 JE721277 TA721277 ACW721277 AMS721277 AWO721277 BGK721277 BQG721277 CAC721277 CJY721277 CTU721277 DDQ721277 DNM721277 DXI721277 EHE721277 ERA721277 FAW721277 FKS721277 FUO721277 GEK721277 GOG721277 GYC721277 HHY721277 HRU721277 IBQ721277 ILM721277 IVI721277 JFE721277 JPA721277 JYW721277 KIS721277 KSO721277 LCK721277 LMG721277 LWC721277 MFY721277 MPU721277 MZQ721277 NJM721277 NTI721277 ODE721277 ONA721277 OWW721277 PGS721277 PQO721277 QAK721277 QKG721277 QUC721277 RDY721277 RNU721277 RXQ721277 SHM721277 SRI721277 TBE721277 TLA721277 TUW721277 UES721277 UOO721277 UYK721277 VIG721277 VSC721277 WBY721277 WLU721277 WVQ721277 G786813 JE786813 TA786813 ACW786813 AMS786813 AWO786813 BGK786813 BQG786813 CAC786813 CJY786813 CTU786813 DDQ786813 DNM786813 DXI786813 EHE786813 ERA786813 FAW786813 FKS786813 FUO786813 GEK786813 GOG786813 GYC786813 HHY786813 HRU786813 IBQ786813 ILM786813 IVI786813 JFE786813 JPA786813 JYW786813 KIS786813 KSO786813 LCK786813 LMG786813 LWC786813 MFY786813 MPU786813 MZQ786813 NJM786813 NTI786813 ODE786813 ONA786813 OWW786813 PGS786813 PQO786813 QAK786813 QKG786813 QUC786813 RDY786813 RNU786813 RXQ786813 SHM786813 SRI786813 TBE786813 TLA786813 TUW786813 UES786813 UOO786813 UYK786813 VIG786813 VSC786813 WBY786813 WLU786813 WVQ786813 G852349 JE852349 TA852349 ACW852349 AMS852349 AWO852349 BGK852349 BQG852349 CAC852349 CJY852349 CTU852349 DDQ852349 DNM852349 DXI852349 EHE852349 ERA852349 FAW852349 FKS852349 FUO852349 GEK852349 GOG852349 GYC852349 HHY852349 HRU852349 IBQ852349 ILM852349 IVI852349 JFE852349 JPA852349 JYW852349 KIS852349 KSO852349 LCK852349 LMG852349 LWC852349 MFY852349 MPU852349 MZQ852349 NJM852349 NTI852349 ODE852349 ONA852349 OWW852349 PGS852349 PQO852349 QAK852349 QKG852349 QUC852349 RDY852349 RNU852349 RXQ852349 SHM852349 SRI852349 TBE852349 TLA852349 TUW852349 UES852349 UOO852349 UYK852349 VIG852349 VSC852349 WBY852349 WLU852349 WVQ852349 G917885 JE917885 TA917885 ACW917885 AMS917885 AWO917885 BGK917885 BQG917885 CAC917885 CJY917885 CTU917885 DDQ917885 DNM917885 DXI917885 EHE917885 ERA917885 FAW917885 FKS917885 FUO917885 GEK917885 GOG917885 GYC917885 HHY917885 HRU917885 IBQ917885 ILM917885 IVI917885 JFE917885 JPA917885 JYW917885 KIS917885 KSO917885 LCK917885 LMG917885 LWC917885 MFY917885 MPU917885 MZQ917885 NJM917885 NTI917885 ODE917885 ONA917885 OWW917885 PGS917885 PQO917885 QAK917885 QKG917885 QUC917885 RDY917885 RNU917885 RXQ917885 SHM917885 SRI917885 TBE917885 TLA917885 TUW917885 UES917885 UOO917885 UYK917885 VIG917885 VSC917885 WBY917885 WLU917885 WVQ917885 G983421 JE983421 TA983421 ACW983421 AMS983421 AWO983421 BGK983421 BQG983421 CAC983421 CJY983421 CTU983421 DDQ983421 DNM983421 DXI983421 EHE983421 ERA983421 FAW983421 FKS983421 FUO983421 GEK983421 GOG983421 GYC983421 HHY983421 HRU983421 IBQ983421 ILM983421 IVI983421 JFE983421 JPA983421 JYW983421 KIS983421 KSO983421 LCK983421 LMG983421 LWC983421 MFY983421 MPU983421 MZQ983421 NJM983421 NTI983421 ODE983421 ONA983421 OWW983421 PGS983421 PQO983421 QAK983421 QKG983421 QUC983421 RDY983421 RNU983421 RXQ983421 SHM983421 SRI983421 TBE983421 TLA983421 TUW983421 UES983421 UOO983421 UYK983421 VIG983421 VSC983421 WBY983421 WLU983421 WVQ983421 G349 JE349 TA349 ACW349 AMS349 AWO349 BGK349 BQG349 CAC349 CJY349 CTU349 DDQ349 DNM349 DXI349 EHE349 ERA349 FAW349 FKS349 FUO349 GEK349 GOG349 GYC349 HHY349 HRU349 IBQ349 ILM349 IVI349 JFE349 JPA349 JYW349 KIS349 KSO349 LCK349 LMG349 LWC349 MFY349 MPU349 MZQ349 NJM349 NTI349 ODE349 ONA349 OWW349 PGS349 PQO349 QAK349 QKG349 QUC349 RDY349 RNU349 RXQ349 SHM349 SRI349 TBE349 TLA349 TUW349 UES349 UOO349 UYK349 VIG349 VSC349 WBY349 WLU349 WVQ349 G65885 JE65885 TA65885 ACW65885 AMS65885 AWO65885 BGK65885 BQG65885 CAC65885 CJY65885 CTU65885 DDQ65885 DNM65885 DXI65885 EHE65885 ERA65885 FAW65885 FKS65885 FUO65885 GEK65885 GOG65885 GYC65885 HHY65885 HRU65885 IBQ65885 ILM65885 IVI65885 JFE65885 JPA65885 JYW65885 KIS65885 KSO65885 LCK65885 LMG65885 LWC65885 MFY65885 MPU65885 MZQ65885 NJM65885 NTI65885 ODE65885 ONA65885 OWW65885 PGS65885 PQO65885 QAK65885 QKG65885 QUC65885 RDY65885 RNU65885 RXQ65885 SHM65885 SRI65885 TBE65885 TLA65885 TUW65885 UES65885 UOO65885 UYK65885 VIG65885 VSC65885 WBY65885 WLU65885 WVQ65885 G131421 JE131421 TA131421 ACW131421 AMS131421 AWO131421 BGK131421 BQG131421 CAC131421 CJY131421 CTU131421 DDQ131421 DNM131421 DXI131421 EHE131421 ERA131421 FAW131421 FKS131421 FUO131421 GEK131421 GOG131421 GYC131421 HHY131421 HRU131421 IBQ131421 ILM131421 IVI131421 JFE131421 JPA131421 JYW131421 KIS131421 KSO131421 LCK131421 LMG131421 LWC131421 MFY131421 MPU131421 MZQ131421 NJM131421 NTI131421 ODE131421 ONA131421 OWW131421 PGS131421 PQO131421 QAK131421 QKG131421 QUC131421 RDY131421 RNU131421 RXQ131421 SHM131421 SRI131421 TBE131421 TLA131421 TUW131421 UES131421 UOO131421 UYK131421 VIG131421 VSC131421 WBY131421 WLU131421 WVQ131421 G196957 JE196957 TA196957 ACW196957 AMS196957 AWO196957 BGK196957 BQG196957 CAC196957 CJY196957 CTU196957 DDQ196957 DNM196957 DXI196957 EHE196957 ERA196957 FAW196957 FKS196957 FUO196957 GEK196957 GOG196957 GYC196957 HHY196957 HRU196957 IBQ196957 ILM196957 IVI196957 JFE196957 JPA196957 JYW196957 KIS196957 KSO196957 LCK196957 LMG196957 LWC196957 MFY196957 MPU196957 MZQ196957 NJM196957 NTI196957 ODE196957 ONA196957 OWW196957 PGS196957 PQO196957 QAK196957 QKG196957 QUC196957 RDY196957 RNU196957 RXQ196957 SHM196957 SRI196957 TBE196957 TLA196957 TUW196957 UES196957 UOO196957 UYK196957 VIG196957 VSC196957 WBY196957 WLU196957 WVQ196957 G262493 JE262493 TA262493 ACW262493 AMS262493 AWO262493 BGK262493 BQG262493 CAC262493 CJY262493 CTU262493 DDQ262493 DNM262493 DXI262493 EHE262493 ERA262493 FAW262493 FKS262493 FUO262493 GEK262493 GOG262493 GYC262493 HHY262493 HRU262493 IBQ262493 ILM262493 IVI262493 JFE262493 JPA262493 JYW262493 KIS262493 KSO262493 LCK262493 LMG262493 LWC262493 MFY262493 MPU262493 MZQ262493 NJM262493 NTI262493 ODE262493 ONA262493 OWW262493 PGS262493 PQO262493 QAK262493 QKG262493 QUC262493 RDY262493 RNU262493 RXQ262493 SHM262493 SRI262493 TBE262493 TLA262493 TUW262493 UES262493 UOO262493 UYK262493 VIG262493 VSC262493 WBY262493 WLU262493 WVQ262493 G328029 JE328029 TA328029 ACW328029 AMS328029 AWO328029 BGK328029 BQG328029 CAC328029 CJY328029 CTU328029 DDQ328029 DNM328029 DXI328029 EHE328029 ERA328029 FAW328029 FKS328029 FUO328029 GEK328029 GOG328029 GYC328029 HHY328029 HRU328029 IBQ328029 ILM328029 IVI328029 JFE328029 JPA328029 JYW328029 KIS328029 KSO328029 LCK328029 LMG328029 LWC328029 MFY328029 MPU328029 MZQ328029 NJM328029 NTI328029 ODE328029 ONA328029 OWW328029 PGS328029 PQO328029 QAK328029 QKG328029 QUC328029 RDY328029 RNU328029 RXQ328029 SHM328029 SRI328029 TBE328029 TLA328029 TUW328029 UES328029 UOO328029 UYK328029 VIG328029 VSC328029 WBY328029 WLU328029 WVQ328029 G393565 JE393565 TA393565 ACW393565 AMS393565 AWO393565 BGK393565 BQG393565 CAC393565 CJY393565 CTU393565 DDQ393565 DNM393565 DXI393565 EHE393565 ERA393565 FAW393565 FKS393565 FUO393565 GEK393565 GOG393565 GYC393565 HHY393565 HRU393565 IBQ393565 ILM393565 IVI393565 JFE393565 JPA393565 JYW393565 KIS393565 KSO393565 LCK393565 LMG393565 LWC393565 MFY393565 MPU393565 MZQ393565 NJM393565 NTI393565 ODE393565 ONA393565 OWW393565 PGS393565 PQO393565 QAK393565 QKG393565 QUC393565 RDY393565 RNU393565 RXQ393565 SHM393565 SRI393565 TBE393565 TLA393565 TUW393565 UES393565 UOO393565 UYK393565 VIG393565 VSC393565 WBY393565 WLU393565 WVQ393565 G459101 JE459101 TA459101 ACW459101 AMS459101 AWO459101 BGK459101 BQG459101 CAC459101 CJY459101 CTU459101 DDQ459101 DNM459101 DXI459101 EHE459101 ERA459101 FAW459101 FKS459101 FUO459101 GEK459101 GOG459101 GYC459101 HHY459101 HRU459101 IBQ459101 ILM459101 IVI459101 JFE459101 JPA459101 JYW459101 KIS459101 KSO459101 LCK459101 LMG459101 LWC459101 MFY459101 MPU459101 MZQ459101 NJM459101 NTI459101 ODE459101 ONA459101 OWW459101 PGS459101 PQO459101 QAK459101 QKG459101 QUC459101 RDY459101 RNU459101 RXQ459101 SHM459101 SRI459101 TBE459101 TLA459101 TUW459101 UES459101 UOO459101 UYK459101 VIG459101 VSC459101 WBY459101 WLU459101 WVQ459101 G524637 JE524637 TA524637 ACW524637 AMS524637 AWO524637 BGK524637 BQG524637 CAC524637 CJY524637 CTU524637 DDQ524637 DNM524637 DXI524637 EHE524637 ERA524637 FAW524637 FKS524637 FUO524637 GEK524637 GOG524637 GYC524637 HHY524637 HRU524637 IBQ524637 ILM524637 IVI524637 JFE524637 JPA524637 JYW524637 KIS524637 KSO524637 LCK524637 LMG524637 LWC524637 MFY524637 MPU524637 MZQ524637 NJM524637 NTI524637 ODE524637 ONA524637 OWW524637 PGS524637 PQO524637 QAK524637 QKG524637 QUC524637 RDY524637 RNU524637 RXQ524637 SHM524637 SRI524637 TBE524637 TLA524637 TUW524637 UES524637 UOO524637 UYK524637 VIG524637 VSC524637 WBY524637 WLU524637 WVQ524637 G590173 JE590173 TA590173 ACW590173 AMS590173 AWO590173 BGK590173 BQG590173 CAC590173 CJY590173 CTU590173 DDQ590173 DNM590173 DXI590173 EHE590173 ERA590173 FAW590173 FKS590173 FUO590173 GEK590173 GOG590173 GYC590173 HHY590173 HRU590173 IBQ590173 ILM590173 IVI590173 JFE590173 JPA590173 JYW590173 KIS590173 KSO590173 LCK590173 LMG590173 LWC590173 MFY590173 MPU590173 MZQ590173 NJM590173 NTI590173 ODE590173 ONA590173 OWW590173 PGS590173 PQO590173 QAK590173 QKG590173 QUC590173 RDY590173 RNU590173 RXQ590173 SHM590173 SRI590173 TBE590173 TLA590173 TUW590173 UES590173 UOO590173 UYK590173 VIG590173 VSC590173 WBY590173 WLU590173 WVQ590173 G655709 JE655709 TA655709 ACW655709 AMS655709 AWO655709 BGK655709 BQG655709 CAC655709 CJY655709 CTU655709 DDQ655709 DNM655709 DXI655709 EHE655709 ERA655709 FAW655709 FKS655709 FUO655709 GEK655709 GOG655709 GYC655709 HHY655709 HRU655709 IBQ655709 ILM655709 IVI655709 JFE655709 JPA655709 JYW655709 KIS655709 KSO655709 LCK655709 LMG655709 LWC655709 MFY655709 MPU655709 MZQ655709 NJM655709 NTI655709 ODE655709 ONA655709 OWW655709 PGS655709 PQO655709 QAK655709 QKG655709 QUC655709 RDY655709 RNU655709 RXQ655709 SHM655709 SRI655709 TBE655709 TLA655709 TUW655709 UES655709 UOO655709 UYK655709 VIG655709 VSC655709 WBY655709 WLU655709 WVQ655709 G721245 JE721245 TA721245 ACW721245 AMS721245 AWO721245 BGK721245 BQG721245 CAC721245 CJY721245 CTU721245 DDQ721245 DNM721245 DXI721245 EHE721245 ERA721245 FAW721245 FKS721245 FUO721245 GEK721245 GOG721245 GYC721245 HHY721245 HRU721245 IBQ721245 ILM721245 IVI721245 JFE721245 JPA721245 JYW721245 KIS721245 KSO721245 LCK721245 LMG721245 LWC721245 MFY721245 MPU721245 MZQ721245 NJM721245 NTI721245 ODE721245 ONA721245 OWW721245 PGS721245 PQO721245 QAK721245 QKG721245 QUC721245 RDY721245 RNU721245 RXQ721245 SHM721245 SRI721245 TBE721245 TLA721245 TUW721245 UES721245 UOO721245 UYK721245 VIG721245 VSC721245 WBY721245 WLU721245 WVQ721245 G786781 JE786781 TA786781 ACW786781 AMS786781 AWO786781 BGK786781 BQG786781 CAC786781 CJY786781 CTU786781 DDQ786781 DNM786781 DXI786781 EHE786781 ERA786781 FAW786781 FKS786781 FUO786781 GEK786781 GOG786781 GYC786781 HHY786781 HRU786781 IBQ786781 ILM786781 IVI786781 JFE786781 JPA786781 JYW786781 KIS786781 KSO786781 LCK786781 LMG786781 LWC786781 MFY786781 MPU786781 MZQ786781 NJM786781 NTI786781 ODE786781 ONA786781 OWW786781 PGS786781 PQO786781 QAK786781 QKG786781 QUC786781 RDY786781 RNU786781 RXQ786781 SHM786781 SRI786781 TBE786781 TLA786781 TUW786781 UES786781 UOO786781 UYK786781 VIG786781 VSC786781 WBY786781 WLU786781 WVQ786781 G852317 JE852317 TA852317 ACW852317 AMS852317 AWO852317 BGK852317 BQG852317 CAC852317 CJY852317 CTU852317 DDQ852317 DNM852317 DXI852317 EHE852317 ERA852317 FAW852317 FKS852317 FUO852317 GEK852317 GOG852317 GYC852317 HHY852317 HRU852317 IBQ852317 ILM852317 IVI852317 JFE852317 JPA852317 JYW852317 KIS852317 KSO852317 LCK852317 LMG852317 LWC852317 MFY852317 MPU852317 MZQ852317 NJM852317 NTI852317 ODE852317 ONA852317 OWW852317 PGS852317 PQO852317 QAK852317 QKG852317 QUC852317 RDY852317 RNU852317 RXQ852317 SHM852317 SRI852317 TBE852317 TLA852317 TUW852317 UES852317 UOO852317 UYK852317 VIG852317 VSC852317 WBY852317 WLU852317 WVQ852317 G917853 JE917853 TA917853 ACW917853 AMS917853 AWO917853 BGK917853 BQG917853 CAC917853 CJY917853 CTU917853 DDQ917853 DNM917853 DXI917853 EHE917853 ERA917853 FAW917853 FKS917853 FUO917853 GEK917853 GOG917853 GYC917853 HHY917853 HRU917853 IBQ917853 ILM917853 IVI917853 JFE917853 JPA917853 JYW917853 KIS917853 KSO917853 LCK917853 LMG917853 LWC917853 MFY917853 MPU917853 MZQ917853 NJM917853 NTI917853 ODE917853 ONA917853 OWW917853 PGS917853 PQO917853 QAK917853 QKG917853 QUC917853 RDY917853 RNU917853 RXQ917853 SHM917853 SRI917853 TBE917853 TLA917853 TUW917853 UES917853 UOO917853 UYK917853 VIG917853 VSC917853 WBY917853 WLU917853 WVQ917853 G983389 JE983389 TA983389 ACW983389 AMS983389 AWO983389 BGK983389 BQG983389 CAC983389 CJY983389 CTU983389 DDQ983389 DNM983389 DXI983389 EHE983389 ERA983389 FAW983389 FKS983389 FUO983389 GEK983389 GOG983389 GYC983389 HHY983389 HRU983389 IBQ983389 ILM983389 IVI983389 JFE983389 JPA983389 JYW983389 KIS983389 KSO983389 LCK983389 LMG983389 LWC983389 MFY983389 MPU983389 MZQ983389 NJM983389 NTI983389 ODE983389 ONA983389 OWW983389 PGS983389 PQO983389 QAK983389 QKG983389 QUC983389 RDY983389 RNU983389 RXQ983389 SHM983389 SRI983389 TBE983389 TLA983389 TUW983389 UES983389 UOO983389 UYK983389 VIG983389 VSC983389 WBY983389 WLU983389 WVQ983389 G366 JE366 TA366 ACW366 AMS366 AWO366 BGK366 BQG366 CAC366 CJY366 CTU366 DDQ366 DNM366 DXI366 EHE366 ERA366 FAW366 FKS366 FUO366 GEK366 GOG366 GYC366 HHY366 HRU366 IBQ366 ILM366 IVI366 JFE366 JPA366 JYW366 KIS366 KSO366 LCK366 LMG366 LWC366 MFY366 MPU366 MZQ366 NJM366 NTI366 ODE366 ONA366 OWW366 PGS366 PQO366 QAK366 QKG366 QUC366 RDY366 RNU366 RXQ366 SHM366 SRI366 TBE366 TLA366 TUW366 UES366 UOO366 UYK366 VIG366 VSC366 WBY366 WLU366 WVQ366 G65902 JE65902 TA65902 ACW65902 AMS65902 AWO65902 BGK65902 BQG65902 CAC65902 CJY65902 CTU65902 DDQ65902 DNM65902 DXI65902 EHE65902 ERA65902 FAW65902 FKS65902 FUO65902 GEK65902 GOG65902 GYC65902 HHY65902 HRU65902 IBQ65902 ILM65902 IVI65902 JFE65902 JPA65902 JYW65902 KIS65902 KSO65902 LCK65902 LMG65902 LWC65902 MFY65902 MPU65902 MZQ65902 NJM65902 NTI65902 ODE65902 ONA65902 OWW65902 PGS65902 PQO65902 QAK65902 QKG65902 QUC65902 RDY65902 RNU65902 RXQ65902 SHM65902 SRI65902 TBE65902 TLA65902 TUW65902 UES65902 UOO65902 UYK65902 VIG65902 VSC65902 WBY65902 WLU65902 WVQ65902 G131438 JE131438 TA131438 ACW131438 AMS131438 AWO131438 BGK131438 BQG131438 CAC131438 CJY131438 CTU131438 DDQ131438 DNM131438 DXI131438 EHE131438 ERA131438 FAW131438 FKS131438 FUO131438 GEK131438 GOG131438 GYC131438 HHY131438 HRU131438 IBQ131438 ILM131438 IVI131438 JFE131438 JPA131438 JYW131438 KIS131438 KSO131438 LCK131438 LMG131438 LWC131438 MFY131438 MPU131438 MZQ131438 NJM131438 NTI131438 ODE131438 ONA131438 OWW131438 PGS131438 PQO131438 QAK131438 QKG131438 QUC131438 RDY131438 RNU131438 RXQ131438 SHM131438 SRI131438 TBE131438 TLA131438 TUW131438 UES131438 UOO131438 UYK131438 VIG131438 VSC131438 WBY131438 WLU131438 WVQ131438 G196974 JE196974 TA196974 ACW196974 AMS196974 AWO196974 BGK196974 BQG196974 CAC196974 CJY196974 CTU196974 DDQ196974 DNM196974 DXI196974 EHE196974 ERA196974 FAW196974 FKS196974 FUO196974 GEK196974 GOG196974 GYC196974 HHY196974 HRU196974 IBQ196974 ILM196974 IVI196974 JFE196974 JPA196974 JYW196974 KIS196974 KSO196974 LCK196974 LMG196974 LWC196974 MFY196974 MPU196974 MZQ196974 NJM196974 NTI196974 ODE196974 ONA196974 OWW196974 PGS196974 PQO196974 QAK196974 QKG196974 QUC196974 RDY196974 RNU196974 RXQ196974 SHM196974 SRI196974 TBE196974 TLA196974 TUW196974 UES196974 UOO196974 UYK196974 VIG196974 VSC196974 WBY196974 WLU196974 WVQ196974 G262510 JE262510 TA262510 ACW262510 AMS262510 AWO262510 BGK262510 BQG262510 CAC262510 CJY262510 CTU262510 DDQ262510 DNM262510 DXI262510 EHE262510 ERA262510 FAW262510 FKS262510 FUO262510 GEK262510 GOG262510 GYC262510 HHY262510 HRU262510 IBQ262510 ILM262510 IVI262510 JFE262510 JPA262510 JYW262510 KIS262510 KSO262510 LCK262510 LMG262510 LWC262510 MFY262510 MPU262510 MZQ262510 NJM262510 NTI262510 ODE262510 ONA262510 OWW262510 PGS262510 PQO262510 QAK262510 QKG262510 QUC262510 RDY262510 RNU262510 RXQ262510 SHM262510 SRI262510 TBE262510 TLA262510 TUW262510 UES262510 UOO262510 UYK262510 VIG262510 VSC262510 WBY262510 WLU262510 WVQ262510 G328046 JE328046 TA328046 ACW328046 AMS328046 AWO328046 BGK328046 BQG328046 CAC328046 CJY328046 CTU328046 DDQ328046 DNM328046 DXI328046 EHE328046 ERA328046 FAW328046 FKS328046 FUO328046 GEK328046 GOG328046 GYC328046 HHY328046 HRU328046 IBQ328046 ILM328046 IVI328046 JFE328046 JPA328046 JYW328046 KIS328046 KSO328046 LCK328046 LMG328046 LWC328046 MFY328046 MPU328046 MZQ328046 NJM328046 NTI328046 ODE328046 ONA328046 OWW328046 PGS328046 PQO328046 QAK328046 QKG328046 QUC328046 RDY328046 RNU328046 RXQ328046 SHM328046 SRI328046 TBE328046 TLA328046 TUW328046 UES328046 UOO328046 UYK328046 VIG328046 VSC328046 WBY328046 WLU328046 WVQ328046 G393582 JE393582 TA393582 ACW393582 AMS393582 AWO393582 BGK393582 BQG393582 CAC393582 CJY393582 CTU393582 DDQ393582 DNM393582 DXI393582 EHE393582 ERA393582 FAW393582 FKS393582 FUO393582 GEK393582 GOG393582 GYC393582 HHY393582 HRU393582 IBQ393582 ILM393582 IVI393582 JFE393582 JPA393582 JYW393582 KIS393582 KSO393582 LCK393582 LMG393582 LWC393582 MFY393582 MPU393582 MZQ393582 NJM393582 NTI393582 ODE393582 ONA393582 OWW393582 PGS393582 PQO393582 QAK393582 QKG393582 QUC393582 RDY393582 RNU393582 RXQ393582 SHM393582 SRI393582 TBE393582 TLA393582 TUW393582 UES393582 UOO393582 UYK393582 VIG393582 VSC393582 WBY393582 WLU393582 WVQ393582 G459118 JE459118 TA459118 ACW459118 AMS459118 AWO459118 BGK459118 BQG459118 CAC459118 CJY459118 CTU459118 DDQ459118 DNM459118 DXI459118 EHE459118 ERA459118 FAW459118 FKS459118 FUO459118 GEK459118 GOG459118 GYC459118 HHY459118 HRU459118 IBQ459118 ILM459118 IVI459118 JFE459118 JPA459118 JYW459118 KIS459118 KSO459118 LCK459118 LMG459118 LWC459118 MFY459118 MPU459118 MZQ459118 NJM459118 NTI459118 ODE459118 ONA459118 OWW459118 PGS459118 PQO459118 QAK459118 QKG459118 QUC459118 RDY459118 RNU459118 RXQ459118 SHM459118 SRI459118 TBE459118 TLA459118 TUW459118 UES459118 UOO459118 UYK459118 VIG459118 VSC459118 WBY459118 WLU459118 WVQ459118 G524654 JE524654 TA524654 ACW524654 AMS524654 AWO524654 BGK524654 BQG524654 CAC524654 CJY524654 CTU524654 DDQ524654 DNM524654 DXI524654 EHE524654 ERA524654 FAW524654 FKS524654 FUO524654 GEK524654 GOG524654 GYC524654 HHY524654 HRU524654 IBQ524654 ILM524654 IVI524654 JFE524654 JPA524654 JYW524654 KIS524654 KSO524654 LCK524654 LMG524654 LWC524654 MFY524654 MPU524654 MZQ524654 NJM524654 NTI524654 ODE524654 ONA524654 OWW524654 PGS524654 PQO524654 QAK524654 QKG524654 QUC524654 RDY524654 RNU524654 RXQ524654 SHM524654 SRI524654 TBE524654 TLA524654 TUW524654 UES524654 UOO524654 UYK524654 VIG524654 VSC524654 WBY524654 WLU524654 WVQ524654 G590190 JE590190 TA590190 ACW590190 AMS590190 AWO590190 BGK590190 BQG590190 CAC590190 CJY590190 CTU590190 DDQ590190 DNM590190 DXI590190 EHE590190 ERA590190 FAW590190 FKS590190 FUO590190 GEK590190 GOG590190 GYC590190 HHY590190 HRU590190 IBQ590190 ILM590190 IVI590190 JFE590190 JPA590190 JYW590190 KIS590190 KSO590190 LCK590190 LMG590190 LWC590190 MFY590190 MPU590190 MZQ590190 NJM590190 NTI590190 ODE590190 ONA590190 OWW590190 PGS590190 PQO590190 QAK590190 QKG590190 QUC590190 RDY590190 RNU590190 RXQ590190 SHM590190 SRI590190 TBE590190 TLA590190 TUW590190 UES590190 UOO590190 UYK590190 VIG590190 VSC590190 WBY590190 WLU590190 WVQ590190 G655726 JE655726 TA655726 ACW655726 AMS655726 AWO655726 BGK655726 BQG655726 CAC655726 CJY655726 CTU655726 DDQ655726 DNM655726 DXI655726 EHE655726 ERA655726 FAW655726 FKS655726 FUO655726 GEK655726 GOG655726 GYC655726 HHY655726 HRU655726 IBQ655726 ILM655726 IVI655726 JFE655726 JPA655726 JYW655726 KIS655726 KSO655726 LCK655726 LMG655726 LWC655726 MFY655726 MPU655726 MZQ655726 NJM655726 NTI655726 ODE655726 ONA655726 OWW655726 PGS655726 PQO655726 QAK655726 QKG655726 QUC655726 RDY655726 RNU655726 RXQ655726 SHM655726 SRI655726 TBE655726 TLA655726 TUW655726 UES655726 UOO655726 UYK655726 VIG655726 VSC655726 WBY655726 WLU655726 WVQ655726 G721262 JE721262 TA721262 ACW721262 AMS721262 AWO721262 BGK721262 BQG721262 CAC721262 CJY721262 CTU721262 DDQ721262 DNM721262 DXI721262 EHE721262 ERA721262 FAW721262 FKS721262 FUO721262 GEK721262 GOG721262 GYC721262 HHY721262 HRU721262 IBQ721262 ILM721262 IVI721262 JFE721262 JPA721262 JYW721262 KIS721262 KSO721262 LCK721262 LMG721262 LWC721262 MFY721262 MPU721262 MZQ721262 NJM721262 NTI721262 ODE721262 ONA721262 OWW721262 PGS721262 PQO721262 QAK721262 QKG721262 QUC721262 RDY721262 RNU721262 RXQ721262 SHM721262 SRI721262 TBE721262 TLA721262 TUW721262 UES721262 UOO721262 UYK721262 VIG721262 VSC721262 WBY721262 WLU721262 WVQ721262 G786798 JE786798 TA786798 ACW786798 AMS786798 AWO786798 BGK786798 BQG786798 CAC786798 CJY786798 CTU786798 DDQ786798 DNM786798 DXI786798 EHE786798 ERA786798 FAW786798 FKS786798 FUO786798 GEK786798 GOG786798 GYC786798 HHY786798 HRU786798 IBQ786798 ILM786798 IVI786798 JFE786798 JPA786798 JYW786798 KIS786798 KSO786798 LCK786798 LMG786798 LWC786798 MFY786798 MPU786798 MZQ786798 NJM786798 NTI786798 ODE786798 ONA786798 OWW786798 PGS786798 PQO786798 QAK786798 QKG786798 QUC786798 RDY786798 RNU786798 RXQ786798 SHM786798 SRI786798 TBE786798 TLA786798 TUW786798 UES786798 UOO786798 UYK786798 VIG786798 VSC786798 WBY786798 WLU786798 WVQ786798 G852334 JE852334 TA852334 ACW852334 AMS852334 AWO852334 BGK852334 BQG852334 CAC852334 CJY852334 CTU852334 DDQ852334 DNM852334 DXI852334 EHE852334 ERA852334 FAW852334 FKS852334 FUO852334 GEK852334 GOG852334 GYC852334 HHY852334 HRU852334 IBQ852334 ILM852334 IVI852334 JFE852334 JPA852334 JYW852334 KIS852334 KSO852334 LCK852334 LMG852334 LWC852334 MFY852334 MPU852334 MZQ852334 NJM852334 NTI852334 ODE852334 ONA852334 OWW852334 PGS852334 PQO852334 QAK852334 QKG852334 QUC852334 RDY852334 RNU852334 RXQ852334 SHM852334 SRI852334 TBE852334 TLA852334 TUW852334 UES852334 UOO852334 UYK852334 VIG852334 VSC852334 WBY852334 WLU852334 WVQ852334 G917870 JE917870 TA917870 ACW917870 AMS917870 AWO917870 BGK917870 BQG917870 CAC917870 CJY917870 CTU917870 DDQ917870 DNM917870 DXI917870 EHE917870 ERA917870 FAW917870 FKS917870 FUO917870 GEK917870 GOG917870 GYC917870 HHY917870 HRU917870 IBQ917870 ILM917870 IVI917870 JFE917870 JPA917870 JYW917870 KIS917870 KSO917870 LCK917870 LMG917870 LWC917870 MFY917870 MPU917870 MZQ917870 NJM917870 NTI917870 ODE917870 ONA917870 OWW917870 PGS917870 PQO917870 QAK917870 QKG917870 QUC917870 RDY917870 RNU917870 RXQ917870 SHM917870 SRI917870 TBE917870 TLA917870 TUW917870 UES917870 UOO917870 UYK917870 VIG917870 VSC917870 WBY917870 WLU917870 WVQ917870 G983406 JE983406 TA983406 ACW983406 AMS983406 AWO983406 BGK983406 BQG983406 CAC983406 CJY983406 CTU983406 DDQ983406 DNM983406 DXI983406 EHE983406 ERA983406 FAW983406 FKS983406 FUO983406 GEK983406 GOG983406 GYC983406 HHY983406 HRU983406 IBQ983406 ILM983406 IVI983406 JFE983406 JPA983406 JYW983406 KIS983406 KSO983406 LCK983406 LMG983406 LWC983406 MFY983406 MPU983406 MZQ983406 NJM983406 NTI983406 ODE983406 ONA983406 OWW983406 PGS983406 PQO983406 QAK983406 QKG983406 QUC983406 RDY983406 RNU983406 RXQ983406 SHM983406 SRI983406 TBE983406 TLA983406 TUW983406 UES983406 UOO983406 UYK983406 VIG983406 VSC983406 WBY983406 WLU983406 WVQ983406 G336 JE336 TA336 ACW336 AMS336 AWO336 BGK336 BQG336 CAC336 CJY336 CTU336 DDQ336 DNM336 DXI336 EHE336 ERA336 FAW336 FKS336 FUO336 GEK336 GOG336 GYC336 HHY336 HRU336 IBQ336 ILM336 IVI336 JFE336 JPA336 JYW336 KIS336 KSO336 LCK336 LMG336 LWC336 MFY336 MPU336 MZQ336 NJM336 NTI336 ODE336 ONA336 OWW336 PGS336 PQO336 QAK336 QKG336 QUC336 RDY336 RNU336 RXQ336 SHM336 SRI336 TBE336 TLA336 TUW336 UES336 UOO336 UYK336 VIG336 VSC336 WBY336 WLU336 WVQ336 G65872 JE65872 TA65872 ACW65872 AMS65872 AWO65872 BGK65872 BQG65872 CAC65872 CJY65872 CTU65872 DDQ65872 DNM65872 DXI65872 EHE65872 ERA65872 FAW65872 FKS65872 FUO65872 GEK65872 GOG65872 GYC65872 HHY65872 HRU65872 IBQ65872 ILM65872 IVI65872 JFE65872 JPA65872 JYW65872 KIS65872 KSO65872 LCK65872 LMG65872 LWC65872 MFY65872 MPU65872 MZQ65872 NJM65872 NTI65872 ODE65872 ONA65872 OWW65872 PGS65872 PQO65872 QAK65872 QKG65872 QUC65872 RDY65872 RNU65872 RXQ65872 SHM65872 SRI65872 TBE65872 TLA65872 TUW65872 UES65872 UOO65872 UYK65872 VIG65872 VSC65872 WBY65872 WLU65872 WVQ65872 G131408 JE131408 TA131408 ACW131408 AMS131408 AWO131408 BGK131408 BQG131408 CAC131408 CJY131408 CTU131408 DDQ131408 DNM131408 DXI131408 EHE131408 ERA131408 FAW131408 FKS131408 FUO131408 GEK131408 GOG131408 GYC131408 HHY131408 HRU131408 IBQ131408 ILM131408 IVI131408 JFE131408 JPA131408 JYW131408 KIS131408 KSO131408 LCK131408 LMG131408 LWC131408 MFY131408 MPU131408 MZQ131408 NJM131408 NTI131408 ODE131408 ONA131408 OWW131408 PGS131408 PQO131408 QAK131408 QKG131408 QUC131408 RDY131408 RNU131408 RXQ131408 SHM131408 SRI131408 TBE131408 TLA131408 TUW131408 UES131408 UOO131408 UYK131408 VIG131408 VSC131408 WBY131408 WLU131408 WVQ131408 G196944 JE196944 TA196944 ACW196944 AMS196944 AWO196944 BGK196944 BQG196944 CAC196944 CJY196944 CTU196944 DDQ196944 DNM196944 DXI196944 EHE196944 ERA196944 FAW196944 FKS196944 FUO196944 GEK196944 GOG196944 GYC196944 HHY196944 HRU196944 IBQ196944 ILM196944 IVI196944 JFE196944 JPA196944 JYW196944 KIS196944 KSO196944 LCK196944 LMG196944 LWC196944 MFY196944 MPU196944 MZQ196944 NJM196944 NTI196944 ODE196944 ONA196944 OWW196944 PGS196944 PQO196944 QAK196944 QKG196944 QUC196944 RDY196944 RNU196944 RXQ196944 SHM196944 SRI196944 TBE196944 TLA196944 TUW196944 UES196944 UOO196944 UYK196944 VIG196944 VSC196944 WBY196944 WLU196944 WVQ196944 G262480 JE262480 TA262480 ACW262480 AMS262480 AWO262480 BGK262480 BQG262480 CAC262480 CJY262480 CTU262480 DDQ262480 DNM262480 DXI262480 EHE262480 ERA262480 FAW262480 FKS262480 FUO262480 GEK262480 GOG262480 GYC262480 HHY262480 HRU262480 IBQ262480 ILM262480 IVI262480 JFE262480 JPA262480 JYW262480 KIS262480 KSO262480 LCK262480 LMG262480 LWC262480 MFY262480 MPU262480 MZQ262480 NJM262480 NTI262480 ODE262480 ONA262480 OWW262480 PGS262480 PQO262480 QAK262480 QKG262480 QUC262480 RDY262480 RNU262480 RXQ262480 SHM262480 SRI262480 TBE262480 TLA262480 TUW262480 UES262480 UOO262480 UYK262480 VIG262480 VSC262480 WBY262480 WLU262480 WVQ262480 G328016 JE328016 TA328016 ACW328016 AMS328016 AWO328016 BGK328016 BQG328016 CAC328016 CJY328016 CTU328016 DDQ328016 DNM328016 DXI328016 EHE328016 ERA328016 FAW328016 FKS328016 FUO328016 GEK328016 GOG328016 GYC328016 HHY328016 HRU328016 IBQ328016 ILM328016 IVI328016 JFE328016 JPA328016 JYW328016 KIS328016 KSO328016 LCK328016 LMG328016 LWC328016 MFY328016 MPU328016 MZQ328016 NJM328016 NTI328016 ODE328016 ONA328016 OWW328016 PGS328016 PQO328016 QAK328016 QKG328016 QUC328016 RDY328016 RNU328016 RXQ328016 SHM328016 SRI328016 TBE328016 TLA328016 TUW328016 UES328016 UOO328016 UYK328016 VIG328016 VSC328016 WBY328016 WLU328016 WVQ328016 G393552 JE393552 TA393552 ACW393552 AMS393552 AWO393552 BGK393552 BQG393552 CAC393552 CJY393552 CTU393552 DDQ393552 DNM393552 DXI393552 EHE393552 ERA393552 FAW393552 FKS393552 FUO393552 GEK393552 GOG393552 GYC393552 HHY393552 HRU393552 IBQ393552 ILM393552 IVI393552 JFE393552 JPA393552 JYW393552 KIS393552 KSO393552 LCK393552 LMG393552 LWC393552 MFY393552 MPU393552 MZQ393552 NJM393552 NTI393552 ODE393552 ONA393552 OWW393552 PGS393552 PQO393552 QAK393552 QKG393552 QUC393552 RDY393552 RNU393552 RXQ393552 SHM393552 SRI393552 TBE393552 TLA393552 TUW393552 UES393552 UOO393552 UYK393552 VIG393552 VSC393552 WBY393552 WLU393552 WVQ393552 G459088 JE459088 TA459088 ACW459088 AMS459088 AWO459088 BGK459088 BQG459088 CAC459088 CJY459088 CTU459088 DDQ459088 DNM459088 DXI459088 EHE459088 ERA459088 FAW459088 FKS459088 FUO459088 GEK459088 GOG459088 GYC459088 HHY459088 HRU459088 IBQ459088 ILM459088 IVI459088 JFE459088 JPA459088 JYW459088 KIS459088 KSO459088 LCK459088 LMG459088 LWC459088 MFY459088 MPU459088 MZQ459088 NJM459088 NTI459088 ODE459088 ONA459088 OWW459088 PGS459088 PQO459088 QAK459088 QKG459088 QUC459088 RDY459088 RNU459088 RXQ459088 SHM459088 SRI459088 TBE459088 TLA459088 TUW459088 UES459088 UOO459088 UYK459088 VIG459088 VSC459088 WBY459088 WLU459088 WVQ459088 G524624 JE524624 TA524624 ACW524624 AMS524624 AWO524624 BGK524624 BQG524624 CAC524624 CJY524624 CTU524624 DDQ524624 DNM524624 DXI524624 EHE524624 ERA524624 FAW524624 FKS524624 FUO524624 GEK524624 GOG524624 GYC524624 HHY524624 HRU524624 IBQ524624 ILM524624 IVI524624 JFE524624 JPA524624 JYW524624 KIS524624 KSO524624 LCK524624 LMG524624 LWC524624 MFY524624 MPU524624 MZQ524624 NJM524624 NTI524624 ODE524624 ONA524624 OWW524624 PGS524624 PQO524624 QAK524624 QKG524624 QUC524624 RDY524624 RNU524624 RXQ524624 SHM524624 SRI524624 TBE524624 TLA524624 TUW524624 UES524624 UOO524624 UYK524624 VIG524624 VSC524624 WBY524624 WLU524624 WVQ524624 G590160 JE590160 TA590160 ACW590160 AMS590160 AWO590160 BGK590160 BQG590160 CAC590160 CJY590160 CTU590160 DDQ590160 DNM590160 DXI590160 EHE590160 ERA590160 FAW590160 FKS590160 FUO590160 GEK590160 GOG590160 GYC590160 HHY590160 HRU590160 IBQ590160 ILM590160 IVI590160 JFE590160 JPA590160 JYW590160 KIS590160 KSO590160 LCK590160 LMG590160 LWC590160 MFY590160 MPU590160 MZQ590160 NJM590160 NTI590160 ODE590160 ONA590160 OWW590160 PGS590160 PQO590160 QAK590160 QKG590160 QUC590160 RDY590160 RNU590160 RXQ590160 SHM590160 SRI590160 TBE590160 TLA590160 TUW590160 UES590160 UOO590160 UYK590160 VIG590160 VSC590160 WBY590160 WLU590160 WVQ590160 G655696 JE655696 TA655696 ACW655696 AMS655696 AWO655696 BGK655696 BQG655696 CAC655696 CJY655696 CTU655696 DDQ655696 DNM655696 DXI655696 EHE655696 ERA655696 FAW655696 FKS655696 FUO655696 GEK655696 GOG655696 GYC655696 HHY655696 HRU655696 IBQ655696 ILM655696 IVI655696 JFE655696 JPA655696 JYW655696 KIS655696 KSO655696 LCK655696 LMG655696 LWC655696 MFY655696 MPU655696 MZQ655696 NJM655696 NTI655696 ODE655696 ONA655696 OWW655696 PGS655696 PQO655696 QAK655696 QKG655696 QUC655696 RDY655696 RNU655696 RXQ655696 SHM655696 SRI655696 TBE655696 TLA655696 TUW655696 UES655696 UOO655696 UYK655696 VIG655696 VSC655696 WBY655696 WLU655696 WVQ655696 G721232 JE721232 TA721232 ACW721232 AMS721232 AWO721232 BGK721232 BQG721232 CAC721232 CJY721232 CTU721232 DDQ721232 DNM721232 DXI721232 EHE721232 ERA721232 FAW721232 FKS721232 FUO721232 GEK721232 GOG721232 GYC721232 HHY721232 HRU721232 IBQ721232 ILM721232 IVI721232 JFE721232 JPA721232 JYW721232 KIS721232 KSO721232 LCK721232 LMG721232 LWC721232 MFY721232 MPU721232 MZQ721232 NJM721232 NTI721232 ODE721232 ONA721232 OWW721232 PGS721232 PQO721232 QAK721232 QKG721232 QUC721232 RDY721232 RNU721232 RXQ721232 SHM721232 SRI721232 TBE721232 TLA721232 TUW721232 UES721232 UOO721232 UYK721232 VIG721232 VSC721232 WBY721232 WLU721232 WVQ721232 G786768 JE786768 TA786768 ACW786768 AMS786768 AWO786768 BGK786768 BQG786768 CAC786768 CJY786768 CTU786768 DDQ786768 DNM786768 DXI786768 EHE786768 ERA786768 FAW786768 FKS786768 FUO786768 GEK786768 GOG786768 GYC786768 HHY786768 HRU786768 IBQ786768 ILM786768 IVI786768 JFE786768 JPA786768 JYW786768 KIS786768 KSO786768 LCK786768 LMG786768 LWC786768 MFY786768 MPU786768 MZQ786768 NJM786768 NTI786768 ODE786768 ONA786768 OWW786768 PGS786768 PQO786768 QAK786768 QKG786768 QUC786768 RDY786768 RNU786768 RXQ786768 SHM786768 SRI786768 TBE786768 TLA786768 TUW786768 UES786768 UOO786768 UYK786768 VIG786768 VSC786768 WBY786768 WLU786768 WVQ786768 G852304 JE852304 TA852304 ACW852304 AMS852304 AWO852304 BGK852304 BQG852304 CAC852304 CJY852304 CTU852304 DDQ852304 DNM852304 DXI852304 EHE852304 ERA852304 FAW852304 FKS852304 FUO852304 GEK852304 GOG852304 GYC852304 HHY852304 HRU852304 IBQ852304 ILM852304 IVI852304 JFE852304 JPA852304 JYW852304 KIS852304 KSO852304 LCK852304 LMG852304 LWC852304 MFY852304 MPU852304 MZQ852304 NJM852304 NTI852304 ODE852304 ONA852304 OWW852304 PGS852304 PQO852304 QAK852304 QKG852304 QUC852304 RDY852304 RNU852304 RXQ852304 SHM852304 SRI852304 TBE852304 TLA852304 TUW852304 UES852304 UOO852304 UYK852304 VIG852304 VSC852304 WBY852304 WLU852304 WVQ852304 G917840 JE917840 TA917840 ACW917840 AMS917840 AWO917840 BGK917840 BQG917840 CAC917840 CJY917840 CTU917840 DDQ917840 DNM917840 DXI917840 EHE917840 ERA917840 FAW917840 FKS917840 FUO917840 GEK917840 GOG917840 GYC917840 HHY917840 HRU917840 IBQ917840 ILM917840 IVI917840 JFE917840 JPA917840 JYW917840 KIS917840 KSO917840 LCK917840 LMG917840 LWC917840 MFY917840 MPU917840 MZQ917840 NJM917840 NTI917840 ODE917840 ONA917840 OWW917840 PGS917840 PQO917840 QAK917840 QKG917840 QUC917840 RDY917840 RNU917840 RXQ917840 SHM917840 SRI917840 TBE917840 TLA917840 TUW917840 UES917840 UOO917840 UYK917840 VIG917840 VSC917840 WBY917840 WLU917840 WVQ917840 G983376 JE983376 TA983376 ACW983376 AMS983376 AWO983376 BGK983376 BQG983376 CAC983376 CJY983376 CTU983376 DDQ983376 DNM983376 DXI983376 EHE983376 ERA983376 FAW983376 FKS983376 FUO983376 GEK983376 GOG983376 GYC983376 HHY983376 HRU983376 IBQ983376 ILM983376 IVI983376 JFE983376 JPA983376 JYW983376 KIS983376 KSO983376 LCK983376 LMG983376 LWC983376 MFY983376 MPU983376 MZQ983376 NJM983376 NTI983376 ODE983376 ONA983376 OWW983376 PGS983376 PQO983376 QAK983376 QKG983376 QUC983376 RDY983376 RNU983376 RXQ983376 SHM983376 SRI983376 TBE983376 TLA983376 TUW983376 UES983376 UOO983376 UYK983376 VIG983376 VSC983376 WBY983376 WLU983376 WVQ983376 G307 JE307 TA307 ACW307 AMS307 AWO307 BGK307 BQG307 CAC307 CJY307 CTU307 DDQ307 DNM307 DXI307 EHE307 ERA307 FAW307 FKS307 FUO307 GEK307 GOG307 GYC307 HHY307 HRU307 IBQ307 ILM307 IVI307 JFE307 JPA307 JYW307 KIS307 KSO307 LCK307 LMG307 LWC307 MFY307 MPU307 MZQ307 NJM307 NTI307 ODE307 ONA307 OWW307 PGS307 PQO307 QAK307 QKG307 QUC307 RDY307 RNU307 RXQ307 SHM307 SRI307 TBE307 TLA307 TUW307 UES307 UOO307 UYK307 VIG307 VSC307 WBY307 WLU307 WVQ307 G65843 JE65843 TA65843 ACW65843 AMS65843 AWO65843 BGK65843 BQG65843 CAC65843 CJY65843 CTU65843 DDQ65843 DNM65843 DXI65843 EHE65843 ERA65843 FAW65843 FKS65843 FUO65843 GEK65843 GOG65843 GYC65843 HHY65843 HRU65843 IBQ65843 ILM65843 IVI65843 JFE65843 JPA65843 JYW65843 KIS65843 KSO65843 LCK65843 LMG65843 LWC65843 MFY65843 MPU65843 MZQ65843 NJM65843 NTI65843 ODE65843 ONA65843 OWW65843 PGS65843 PQO65843 QAK65843 QKG65843 QUC65843 RDY65843 RNU65843 RXQ65843 SHM65843 SRI65843 TBE65843 TLA65843 TUW65843 UES65843 UOO65843 UYK65843 VIG65843 VSC65843 WBY65843 WLU65843 WVQ65843 G131379 JE131379 TA131379 ACW131379 AMS131379 AWO131379 BGK131379 BQG131379 CAC131379 CJY131379 CTU131379 DDQ131379 DNM131379 DXI131379 EHE131379 ERA131379 FAW131379 FKS131379 FUO131379 GEK131379 GOG131379 GYC131379 HHY131379 HRU131379 IBQ131379 ILM131379 IVI131379 JFE131379 JPA131379 JYW131379 KIS131379 KSO131379 LCK131379 LMG131379 LWC131379 MFY131379 MPU131379 MZQ131379 NJM131379 NTI131379 ODE131379 ONA131379 OWW131379 PGS131379 PQO131379 QAK131379 QKG131379 QUC131379 RDY131379 RNU131379 RXQ131379 SHM131379 SRI131379 TBE131379 TLA131379 TUW131379 UES131379 UOO131379 UYK131379 VIG131379 VSC131379 WBY131379 WLU131379 WVQ131379 G196915 JE196915 TA196915 ACW196915 AMS196915 AWO196915 BGK196915 BQG196915 CAC196915 CJY196915 CTU196915 DDQ196915 DNM196915 DXI196915 EHE196915 ERA196915 FAW196915 FKS196915 FUO196915 GEK196915 GOG196915 GYC196915 HHY196915 HRU196915 IBQ196915 ILM196915 IVI196915 JFE196915 JPA196915 JYW196915 KIS196915 KSO196915 LCK196915 LMG196915 LWC196915 MFY196915 MPU196915 MZQ196915 NJM196915 NTI196915 ODE196915 ONA196915 OWW196915 PGS196915 PQO196915 QAK196915 QKG196915 QUC196915 RDY196915 RNU196915 RXQ196915 SHM196915 SRI196915 TBE196915 TLA196915 TUW196915 UES196915 UOO196915 UYK196915 VIG196915 VSC196915 WBY196915 WLU196915 WVQ196915 G262451 JE262451 TA262451 ACW262451 AMS262451 AWO262451 BGK262451 BQG262451 CAC262451 CJY262451 CTU262451 DDQ262451 DNM262451 DXI262451 EHE262451 ERA262451 FAW262451 FKS262451 FUO262451 GEK262451 GOG262451 GYC262451 HHY262451 HRU262451 IBQ262451 ILM262451 IVI262451 JFE262451 JPA262451 JYW262451 KIS262451 KSO262451 LCK262451 LMG262451 LWC262451 MFY262451 MPU262451 MZQ262451 NJM262451 NTI262451 ODE262451 ONA262451 OWW262451 PGS262451 PQO262451 QAK262451 QKG262451 QUC262451 RDY262451 RNU262451 RXQ262451 SHM262451 SRI262451 TBE262451 TLA262451 TUW262451 UES262451 UOO262451 UYK262451 VIG262451 VSC262451 WBY262451 WLU262451 WVQ262451 G327987 JE327987 TA327987 ACW327987 AMS327987 AWO327987 BGK327987 BQG327987 CAC327987 CJY327987 CTU327987 DDQ327987 DNM327987 DXI327987 EHE327987 ERA327987 FAW327987 FKS327987 FUO327987 GEK327987 GOG327987 GYC327987 HHY327987 HRU327987 IBQ327987 ILM327987 IVI327987 JFE327987 JPA327987 JYW327987 KIS327987 KSO327987 LCK327987 LMG327987 LWC327987 MFY327987 MPU327987 MZQ327987 NJM327987 NTI327987 ODE327987 ONA327987 OWW327987 PGS327987 PQO327987 QAK327987 QKG327987 QUC327987 RDY327987 RNU327987 RXQ327987 SHM327987 SRI327987 TBE327987 TLA327987 TUW327987 UES327987 UOO327987 UYK327987 VIG327987 VSC327987 WBY327987 WLU327987 WVQ327987 G393523 JE393523 TA393523 ACW393523 AMS393523 AWO393523 BGK393523 BQG393523 CAC393523 CJY393523 CTU393523 DDQ393523 DNM393523 DXI393523 EHE393523 ERA393523 FAW393523 FKS393523 FUO393523 GEK393523 GOG393523 GYC393523 HHY393523 HRU393523 IBQ393523 ILM393523 IVI393523 JFE393523 JPA393523 JYW393523 KIS393523 KSO393523 LCK393523 LMG393523 LWC393523 MFY393523 MPU393523 MZQ393523 NJM393523 NTI393523 ODE393523 ONA393523 OWW393523 PGS393523 PQO393523 QAK393523 QKG393523 QUC393523 RDY393523 RNU393523 RXQ393523 SHM393523 SRI393523 TBE393523 TLA393523 TUW393523 UES393523 UOO393523 UYK393523 VIG393523 VSC393523 WBY393523 WLU393523 WVQ393523 G459059 JE459059 TA459059 ACW459059 AMS459059 AWO459059 BGK459059 BQG459059 CAC459059 CJY459059 CTU459059 DDQ459059 DNM459059 DXI459059 EHE459059 ERA459059 FAW459059 FKS459059 FUO459059 GEK459059 GOG459059 GYC459059 HHY459059 HRU459059 IBQ459059 ILM459059 IVI459059 JFE459059 JPA459059 JYW459059 KIS459059 KSO459059 LCK459059 LMG459059 LWC459059 MFY459059 MPU459059 MZQ459059 NJM459059 NTI459059 ODE459059 ONA459059 OWW459059 PGS459059 PQO459059 QAK459059 QKG459059 QUC459059 RDY459059 RNU459059 RXQ459059 SHM459059 SRI459059 TBE459059 TLA459059 TUW459059 UES459059 UOO459059 UYK459059 VIG459059 VSC459059 WBY459059 WLU459059 WVQ459059 G524595 JE524595 TA524595 ACW524595 AMS524595 AWO524595 BGK524595 BQG524595 CAC524595 CJY524595 CTU524595 DDQ524595 DNM524595 DXI524595 EHE524595 ERA524595 FAW524595 FKS524595 FUO524595 GEK524595 GOG524595 GYC524595 HHY524595 HRU524595 IBQ524595 ILM524595 IVI524595 JFE524595 JPA524595 JYW524595 KIS524595 KSO524595 LCK524595 LMG524595 LWC524595 MFY524595 MPU524595 MZQ524595 NJM524595 NTI524595 ODE524595 ONA524595 OWW524595 PGS524595 PQO524595 QAK524595 QKG524595 QUC524595 RDY524595 RNU524595 RXQ524595 SHM524595 SRI524595 TBE524595 TLA524595 TUW524595 UES524595 UOO524595 UYK524595 VIG524595 VSC524595 WBY524595 WLU524595 WVQ524595 G590131 JE590131 TA590131 ACW590131 AMS590131 AWO590131 BGK590131 BQG590131 CAC590131 CJY590131 CTU590131 DDQ590131 DNM590131 DXI590131 EHE590131 ERA590131 FAW590131 FKS590131 FUO590131 GEK590131 GOG590131 GYC590131 HHY590131 HRU590131 IBQ590131 ILM590131 IVI590131 JFE590131 JPA590131 JYW590131 KIS590131 KSO590131 LCK590131 LMG590131 LWC590131 MFY590131 MPU590131 MZQ590131 NJM590131 NTI590131 ODE590131 ONA590131 OWW590131 PGS590131 PQO590131 QAK590131 QKG590131 QUC590131 RDY590131 RNU590131 RXQ590131 SHM590131 SRI590131 TBE590131 TLA590131 TUW590131 UES590131 UOO590131 UYK590131 VIG590131 VSC590131 WBY590131 WLU590131 WVQ590131 G655667 JE655667 TA655667 ACW655667 AMS655667 AWO655667 BGK655667 BQG655667 CAC655667 CJY655667 CTU655667 DDQ655667 DNM655667 DXI655667 EHE655667 ERA655667 FAW655667 FKS655667 FUO655667 GEK655667 GOG655667 GYC655667 HHY655667 HRU655667 IBQ655667 ILM655667 IVI655667 JFE655667 JPA655667 JYW655667 KIS655667 KSO655667 LCK655667 LMG655667 LWC655667 MFY655667 MPU655667 MZQ655667 NJM655667 NTI655667 ODE655667 ONA655667 OWW655667 PGS655667 PQO655667 QAK655667 QKG655667 QUC655667 RDY655667 RNU655667 RXQ655667 SHM655667 SRI655667 TBE655667 TLA655667 TUW655667 UES655667 UOO655667 UYK655667 VIG655667 VSC655667 WBY655667 WLU655667 WVQ655667 G721203 JE721203 TA721203 ACW721203 AMS721203 AWO721203 BGK721203 BQG721203 CAC721203 CJY721203 CTU721203 DDQ721203 DNM721203 DXI721203 EHE721203 ERA721203 FAW721203 FKS721203 FUO721203 GEK721203 GOG721203 GYC721203 HHY721203 HRU721203 IBQ721203 ILM721203 IVI721203 JFE721203 JPA721203 JYW721203 KIS721203 KSO721203 LCK721203 LMG721203 LWC721203 MFY721203 MPU721203 MZQ721203 NJM721203 NTI721203 ODE721203 ONA721203 OWW721203 PGS721203 PQO721203 QAK721203 QKG721203 QUC721203 RDY721203 RNU721203 RXQ721203 SHM721203 SRI721203 TBE721203 TLA721203 TUW721203 UES721203 UOO721203 UYK721203 VIG721203 VSC721203 WBY721203 WLU721203 WVQ721203 G786739 JE786739 TA786739 ACW786739 AMS786739 AWO786739 BGK786739 BQG786739 CAC786739 CJY786739 CTU786739 DDQ786739 DNM786739 DXI786739 EHE786739 ERA786739 FAW786739 FKS786739 FUO786739 GEK786739 GOG786739 GYC786739 HHY786739 HRU786739 IBQ786739 ILM786739 IVI786739 JFE786739 JPA786739 JYW786739 KIS786739 KSO786739 LCK786739 LMG786739 LWC786739 MFY786739 MPU786739 MZQ786739 NJM786739 NTI786739 ODE786739 ONA786739 OWW786739 PGS786739 PQO786739 QAK786739 QKG786739 QUC786739 RDY786739 RNU786739 RXQ786739 SHM786739 SRI786739 TBE786739 TLA786739 TUW786739 UES786739 UOO786739 UYK786739 VIG786739 VSC786739 WBY786739 WLU786739 WVQ786739 G852275 JE852275 TA852275 ACW852275 AMS852275 AWO852275 BGK852275 BQG852275 CAC852275 CJY852275 CTU852275 DDQ852275 DNM852275 DXI852275 EHE852275 ERA852275 FAW852275 FKS852275 FUO852275 GEK852275 GOG852275 GYC852275 HHY852275 HRU852275 IBQ852275 ILM852275 IVI852275 JFE852275 JPA852275 JYW852275 KIS852275 KSO852275 LCK852275 LMG852275 LWC852275 MFY852275 MPU852275 MZQ852275 NJM852275 NTI852275 ODE852275 ONA852275 OWW852275 PGS852275 PQO852275 QAK852275 QKG852275 QUC852275 RDY852275 RNU852275 RXQ852275 SHM852275 SRI852275 TBE852275 TLA852275 TUW852275 UES852275 UOO852275 UYK852275 VIG852275 VSC852275 WBY852275 WLU852275 WVQ852275 G917811 JE917811 TA917811 ACW917811 AMS917811 AWO917811 BGK917811 BQG917811 CAC917811 CJY917811 CTU917811 DDQ917811 DNM917811 DXI917811 EHE917811 ERA917811 FAW917811 FKS917811 FUO917811 GEK917811 GOG917811 GYC917811 HHY917811 HRU917811 IBQ917811 ILM917811 IVI917811 JFE917811 JPA917811 JYW917811 KIS917811 KSO917811 LCK917811 LMG917811 LWC917811 MFY917811 MPU917811 MZQ917811 NJM917811 NTI917811 ODE917811 ONA917811 OWW917811 PGS917811 PQO917811 QAK917811 QKG917811 QUC917811 RDY917811 RNU917811 RXQ917811 SHM917811 SRI917811 TBE917811 TLA917811 TUW917811 UES917811 UOO917811 UYK917811 VIG917811 VSC917811 WBY917811 WLU917811 WVQ917811 G983347 JE983347 TA983347 ACW983347 AMS983347 AWO983347 BGK983347 BQG983347 CAC983347 CJY983347 CTU983347 DDQ983347 DNM983347 DXI983347 EHE983347 ERA983347 FAW983347 FKS983347 FUO983347 GEK983347 GOG983347 GYC983347 HHY983347 HRU983347 IBQ983347 ILM983347 IVI983347 JFE983347 JPA983347 JYW983347 KIS983347 KSO983347 LCK983347 LMG983347 LWC983347 MFY983347 MPU983347 MZQ983347 NJM983347 NTI983347 ODE983347 ONA983347 OWW983347 PGS983347 PQO983347 QAK983347 QKG983347 QUC983347 RDY983347 RNU983347 RXQ983347 SHM983347 SRI983347 TBE983347 TLA983347 TUW983347 UES983347 UOO983347 UYK983347 VIG983347 VSC983347 WBY983347 WLU983347 WVQ983347 G315 JE315 TA315 ACW315 AMS315 AWO315 BGK315 BQG315 CAC315 CJY315 CTU315 DDQ315 DNM315 DXI315 EHE315 ERA315 FAW315 FKS315 FUO315 GEK315 GOG315 GYC315 HHY315 HRU315 IBQ315 ILM315 IVI315 JFE315 JPA315 JYW315 KIS315 KSO315 LCK315 LMG315 LWC315 MFY315 MPU315 MZQ315 NJM315 NTI315 ODE315 ONA315 OWW315 PGS315 PQO315 QAK315 QKG315 QUC315 RDY315 RNU315 RXQ315 SHM315 SRI315 TBE315 TLA315 TUW315 UES315 UOO315 UYK315 VIG315 VSC315 WBY315 WLU315 WVQ315 G65851 JE65851 TA65851 ACW65851 AMS65851 AWO65851 BGK65851 BQG65851 CAC65851 CJY65851 CTU65851 DDQ65851 DNM65851 DXI65851 EHE65851 ERA65851 FAW65851 FKS65851 FUO65851 GEK65851 GOG65851 GYC65851 HHY65851 HRU65851 IBQ65851 ILM65851 IVI65851 JFE65851 JPA65851 JYW65851 KIS65851 KSO65851 LCK65851 LMG65851 LWC65851 MFY65851 MPU65851 MZQ65851 NJM65851 NTI65851 ODE65851 ONA65851 OWW65851 PGS65851 PQO65851 QAK65851 QKG65851 QUC65851 RDY65851 RNU65851 RXQ65851 SHM65851 SRI65851 TBE65851 TLA65851 TUW65851 UES65851 UOO65851 UYK65851 VIG65851 VSC65851 WBY65851 WLU65851 WVQ65851 G131387 JE131387 TA131387 ACW131387 AMS131387 AWO131387 BGK131387 BQG131387 CAC131387 CJY131387 CTU131387 DDQ131387 DNM131387 DXI131387 EHE131387 ERA131387 FAW131387 FKS131387 FUO131387 GEK131387 GOG131387 GYC131387 HHY131387 HRU131387 IBQ131387 ILM131387 IVI131387 JFE131387 JPA131387 JYW131387 KIS131387 KSO131387 LCK131387 LMG131387 LWC131387 MFY131387 MPU131387 MZQ131387 NJM131387 NTI131387 ODE131387 ONA131387 OWW131387 PGS131387 PQO131387 QAK131387 QKG131387 QUC131387 RDY131387 RNU131387 RXQ131387 SHM131387 SRI131387 TBE131387 TLA131387 TUW131387 UES131387 UOO131387 UYK131387 VIG131387 VSC131387 WBY131387 WLU131387 WVQ131387 G196923 JE196923 TA196923 ACW196923 AMS196923 AWO196923 BGK196923 BQG196923 CAC196923 CJY196923 CTU196923 DDQ196923 DNM196923 DXI196923 EHE196923 ERA196923 FAW196923 FKS196923 FUO196923 GEK196923 GOG196923 GYC196923 HHY196923 HRU196923 IBQ196923 ILM196923 IVI196923 JFE196923 JPA196923 JYW196923 KIS196923 KSO196923 LCK196923 LMG196923 LWC196923 MFY196923 MPU196923 MZQ196923 NJM196923 NTI196923 ODE196923 ONA196923 OWW196923 PGS196923 PQO196923 QAK196923 QKG196923 QUC196923 RDY196923 RNU196923 RXQ196923 SHM196923 SRI196923 TBE196923 TLA196923 TUW196923 UES196923 UOO196923 UYK196923 VIG196923 VSC196923 WBY196923 WLU196923 WVQ196923 G262459 JE262459 TA262459 ACW262459 AMS262459 AWO262459 BGK262459 BQG262459 CAC262459 CJY262459 CTU262459 DDQ262459 DNM262459 DXI262459 EHE262459 ERA262459 FAW262459 FKS262459 FUO262459 GEK262459 GOG262459 GYC262459 HHY262459 HRU262459 IBQ262459 ILM262459 IVI262459 JFE262459 JPA262459 JYW262459 KIS262459 KSO262459 LCK262459 LMG262459 LWC262459 MFY262459 MPU262459 MZQ262459 NJM262459 NTI262459 ODE262459 ONA262459 OWW262459 PGS262459 PQO262459 QAK262459 QKG262459 QUC262459 RDY262459 RNU262459 RXQ262459 SHM262459 SRI262459 TBE262459 TLA262459 TUW262459 UES262459 UOO262459 UYK262459 VIG262459 VSC262459 WBY262459 WLU262459 WVQ262459 G327995 JE327995 TA327995 ACW327995 AMS327995 AWO327995 BGK327995 BQG327995 CAC327995 CJY327995 CTU327995 DDQ327995 DNM327995 DXI327995 EHE327995 ERA327995 FAW327995 FKS327995 FUO327995 GEK327995 GOG327995 GYC327995 HHY327995 HRU327995 IBQ327995 ILM327995 IVI327995 JFE327995 JPA327995 JYW327995 KIS327995 KSO327995 LCK327995 LMG327995 LWC327995 MFY327995 MPU327995 MZQ327995 NJM327995 NTI327995 ODE327995 ONA327995 OWW327995 PGS327995 PQO327995 QAK327995 QKG327995 QUC327995 RDY327995 RNU327995 RXQ327995 SHM327995 SRI327995 TBE327995 TLA327995 TUW327995 UES327995 UOO327995 UYK327995 VIG327995 VSC327995 WBY327995 WLU327995 WVQ327995 G393531 JE393531 TA393531 ACW393531 AMS393531 AWO393531 BGK393531 BQG393531 CAC393531 CJY393531 CTU393531 DDQ393531 DNM393531 DXI393531 EHE393531 ERA393531 FAW393531 FKS393531 FUO393531 GEK393531 GOG393531 GYC393531 HHY393531 HRU393531 IBQ393531 ILM393531 IVI393531 JFE393531 JPA393531 JYW393531 KIS393531 KSO393531 LCK393531 LMG393531 LWC393531 MFY393531 MPU393531 MZQ393531 NJM393531 NTI393531 ODE393531 ONA393531 OWW393531 PGS393531 PQO393531 QAK393531 QKG393531 QUC393531 RDY393531 RNU393531 RXQ393531 SHM393531 SRI393531 TBE393531 TLA393531 TUW393531 UES393531 UOO393531 UYK393531 VIG393531 VSC393531 WBY393531 WLU393531 WVQ393531 G459067 JE459067 TA459067 ACW459067 AMS459067 AWO459067 BGK459067 BQG459067 CAC459067 CJY459067 CTU459067 DDQ459067 DNM459067 DXI459067 EHE459067 ERA459067 FAW459067 FKS459067 FUO459067 GEK459067 GOG459067 GYC459067 HHY459067 HRU459067 IBQ459067 ILM459067 IVI459067 JFE459067 JPA459067 JYW459067 KIS459067 KSO459067 LCK459067 LMG459067 LWC459067 MFY459067 MPU459067 MZQ459067 NJM459067 NTI459067 ODE459067 ONA459067 OWW459067 PGS459067 PQO459067 QAK459067 QKG459067 QUC459067 RDY459067 RNU459067 RXQ459067 SHM459067 SRI459067 TBE459067 TLA459067 TUW459067 UES459067 UOO459067 UYK459067 VIG459067 VSC459067 WBY459067 WLU459067 WVQ459067 G524603 JE524603 TA524603 ACW524603 AMS524603 AWO524603 BGK524603 BQG524603 CAC524603 CJY524603 CTU524603 DDQ524603 DNM524603 DXI524603 EHE524603 ERA524603 FAW524603 FKS524603 FUO524603 GEK524603 GOG524603 GYC524603 HHY524603 HRU524603 IBQ524603 ILM524603 IVI524603 JFE524603 JPA524603 JYW524603 KIS524603 KSO524603 LCK524603 LMG524603 LWC524603 MFY524603 MPU524603 MZQ524603 NJM524603 NTI524603 ODE524603 ONA524603 OWW524603 PGS524603 PQO524603 QAK524603 QKG524603 QUC524603 RDY524603 RNU524603 RXQ524603 SHM524603 SRI524603 TBE524603 TLA524603 TUW524603 UES524603 UOO524603 UYK524603 VIG524603 VSC524603 WBY524603 WLU524603 WVQ524603 G590139 JE590139 TA590139 ACW590139 AMS590139 AWO590139 BGK590139 BQG590139 CAC590139 CJY590139 CTU590139 DDQ590139 DNM590139 DXI590139 EHE590139 ERA590139 FAW590139 FKS590139 FUO590139 GEK590139 GOG590139 GYC590139 HHY590139 HRU590139 IBQ590139 ILM590139 IVI590139 JFE590139 JPA590139 JYW590139 KIS590139 KSO590139 LCK590139 LMG590139 LWC590139 MFY590139 MPU590139 MZQ590139 NJM590139 NTI590139 ODE590139 ONA590139 OWW590139 PGS590139 PQO590139 QAK590139 QKG590139 QUC590139 RDY590139 RNU590139 RXQ590139 SHM590139 SRI590139 TBE590139 TLA590139 TUW590139 UES590139 UOO590139 UYK590139 VIG590139 VSC590139 WBY590139 WLU590139 WVQ590139 G655675 JE655675 TA655675 ACW655675 AMS655675 AWO655675 BGK655675 BQG655675 CAC655675 CJY655675 CTU655675 DDQ655675 DNM655675 DXI655675 EHE655675 ERA655675 FAW655675 FKS655675 FUO655675 GEK655675 GOG655675 GYC655675 HHY655675 HRU655675 IBQ655675 ILM655675 IVI655675 JFE655675 JPA655675 JYW655675 KIS655675 KSO655675 LCK655675 LMG655675 LWC655675 MFY655675 MPU655675 MZQ655675 NJM655675 NTI655675 ODE655675 ONA655675 OWW655675 PGS655675 PQO655675 QAK655675 QKG655675 QUC655675 RDY655675 RNU655675 RXQ655675 SHM655675 SRI655675 TBE655675 TLA655675 TUW655675 UES655675 UOO655675 UYK655675 VIG655675 VSC655675 WBY655675 WLU655675 WVQ655675 G721211 JE721211 TA721211 ACW721211 AMS721211 AWO721211 BGK721211 BQG721211 CAC721211 CJY721211 CTU721211 DDQ721211 DNM721211 DXI721211 EHE721211 ERA721211 FAW721211 FKS721211 FUO721211 GEK721211 GOG721211 GYC721211 HHY721211 HRU721211 IBQ721211 ILM721211 IVI721211 JFE721211 JPA721211 JYW721211 KIS721211 KSO721211 LCK721211 LMG721211 LWC721211 MFY721211 MPU721211 MZQ721211 NJM721211 NTI721211 ODE721211 ONA721211 OWW721211 PGS721211 PQO721211 QAK721211 QKG721211 QUC721211 RDY721211 RNU721211 RXQ721211 SHM721211 SRI721211 TBE721211 TLA721211 TUW721211 UES721211 UOO721211 UYK721211 VIG721211 VSC721211 WBY721211 WLU721211 WVQ721211 G786747 JE786747 TA786747 ACW786747 AMS786747 AWO786747 BGK786747 BQG786747 CAC786747 CJY786747 CTU786747 DDQ786747 DNM786747 DXI786747 EHE786747 ERA786747 FAW786747 FKS786747 FUO786747 GEK786747 GOG786747 GYC786747 HHY786747 HRU786747 IBQ786747 ILM786747 IVI786747 JFE786747 JPA786747 JYW786747 KIS786747 KSO786747 LCK786747 LMG786747 LWC786747 MFY786747 MPU786747 MZQ786747 NJM786747 NTI786747 ODE786747 ONA786747 OWW786747 PGS786747 PQO786747 QAK786747 QKG786747 QUC786747 RDY786747 RNU786747 RXQ786747 SHM786747 SRI786747 TBE786747 TLA786747 TUW786747 UES786747 UOO786747 UYK786747 VIG786747 VSC786747 WBY786747 WLU786747 WVQ786747 G852283 JE852283 TA852283 ACW852283 AMS852283 AWO852283 BGK852283 BQG852283 CAC852283 CJY852283 CTU852283 DDQ852283 DNM852283 DXI852283 EHE852283 ERA852283 FAW852283 FKS852283 FUO852283 GEK852283 GOG852283 GYC852283 HHY852283 HRU852283 IBQ852283 ILM852283 IVI852283 JFE852283 JPA852283 JYW852283 KIS852283 KSO852283 LCK852283 LMG852283 LWC852283 MFY852283 MPU852283 MZQ852283 NJM852283 NTI852283 ODE852283 ONA852283 OWW852283 PGS852283 PQO852283 QAK852283 QKG852283 QUC852283 RDY852283 RNU852283 RXQ852283 SHM852283 SRI852283 TBE852283 TLA852283 TUW852283 UES852283 UOO852283 UYK852283 VIG852283 VSC852283 WBY852283 WLU852283 WVQ852283 G917819 JE917819 TA917819 ACW917819 AMS917819 AWO917819 BGK917819 BQG917819 CAC917819 CJY917819 CTU917819 DDQ917819 DNM917819 DXI917819 EHE917819 ERA917819 FAW917819 FKS917819 FUO917819 GEK917819 GOG917819 GYC917819 HHY917819 HRU917819 IBQ917819 ILM917819 IVI917819 JFE917819 JPA917819 JYW917819 KIS917819 KSO917819 LCK917819 LMG917819 LWC917819 MFY917819 MPU917819 MZQ917819 NJM917819 NTI917819 ODE917819 ONA917819 OWW917819 PGS917819 PQO917819 QAK917819 QKG917819 QUC917819 RDY917819 RNU917819 RXQ917819 SHM917819 SRI917819 TBE917819 TLA917819 TUW917819 UES917819 UOO917819 UYK917819 VIG917819 VSC917819 WBY917819 WLU917819 WVQ917819 G983355 JE983355 TA983355 ACW983355 AMS983355 AWO983355 BGK983355 BQG983355 CAC983355 CJY983355 CTU983355 DDQ983355 DNM983355 DXI983355 EHE983355 ERA983355 FAW983355 FKS983355 FUO983355 GEK983355 GOG983355 GYC983355 HHY983355 HRU983355 IBQ983355 ILM983355 IVI983355 JFE983355 JPA983355 JYW983355 KIS983355 KSO983355 LCK983355 LMG983355 LWC983355 MFY983355 MPU983355 MZQ983355 NJM983355 NTI983355 ODE983355 ONA983355 OWW983355 PGS983355 PQO983355 QAK983355 QKG983355 QUC983355 RDY983355 RNU983355 RXQ983355 SHM983355 SRI983355 TBE983355 TLA983355 TUW983355 UES983355 UOO983355 UYK983355 VIG983355 VSC983355 WBY983355 WLU983355 WVQ983355 G118 JE118 TA118 ACW118 AMS118 AWO118 BGK118 BQG118 CAC118 CJY118 CTU118 DDQ118 DNM118 DXI118 EHE118 ERA118 FAW118 FKS118 FUO118 GEK118 GOG118 GYC118 HHY118 HRU118 IBQ118 ILM118 IVI118 JFE118 JPA118 JYW118 KIS118 KSO118 LCK118 LMG118 LWC118 MFY118 MPU118 MZQ118 NJM118 NTI118 ODE118 ONA118 OWW118 PGS118 PQO118 QAK118 QKG118 QUC118 RDY118 RNU118 RXQ118 SHM118 SRI118 TBE118 TLA118 TUW118 UES118 UOO118 UYK118 VIG118 VSC118 WBY118 WLU118 WVQ118 G65654 JE65654 TA65654 ACW65654 AMS65654 AWO65654 BGK65654 BQG65654 CAC65654 CJY65654 CTU65654 DDQ65654 DNM65654 DXI65654 EHE65654 ERA65654 FAW65654 FKS65654 FUO65654 GEK65654 GOG65654 GYC65654 HHY65654 HRU65654 IBQ65654 ILM65654 IVI65654 JFE65654 JPA65654 JYW65654 KIS65654 KSO65654 LCK65654 LMG65654 LWC65654 MFY65654 MPU65654 MZQ65654 NJM65654 NTI65654 ODE65654 ONA65654 OWW65654 PGS65654 PQO65654 QAK65654 QKG65654 QUC65654 RDY65654 RNU65654 RXQ65654 SHM65654 SRI65654 TBE65654 TLA65654 TUW65654 UES65654 UOO65654 UYK65654 VIG65654 VSC65654 WBY65654 WLU65654 WVQ65654 G131190 JE131190 TA131190 ACW131190 AMS131190 AWO131190 BGK131190 BQG131190 CAC131190 CJY131190 CTU131190 DDQ131190 DNM131190 DXI131190 EHE131190 ERA131190 FAW131190 FKS131190 FUO131190 GEK131190 GOG131190 GYC131190 HHY131190 HRU131190 IBQ131190 ILM131190 IVI131190 JFE131190 JPA131190 JYW131190 KIS131190 KSO131190 LCK131190 LMG131190 LWC131190 MFY131190 MPU131190 MZQ131190 NJM131190 NTI131190 ODE131190 ONA131190 OWW131190 PGS131190 PQO131190 QAK131190 QKG131190 QUC131190 RDY131190 RNU131190 RXQ131190 SHM131190 SRI131190 TBE131190 TLA131190 TUW131190 UES131190 UOO131190 UYK131190 VIG131190 VSC131190 WBY131190 WLU131190 WVQ131190 G196726 JE196726 TA196726 ACW196726 AMS196726 AWO196726 BGK196726 BQG196726 CAC196726 CJY196726 CTU196726 DDQ196726 DNM196726 DXI196726 EHE196726 ERA196726 FAW196726 FKS196726 FUO196726 GEK196726 GOG196726 GYC196726 HHY196726 HRU196726 IBQ196726 ILM196726 IVI196726 JFE196726 JPA196726 JYW196726 KIS196726 KSO196726 LCK196726 LMG196726 LWC196726 MFY196726 MPU196726 MZQ196726 NJM196726 NTI196726 ODE196726 ONA196726 OWW196726 PGS196726 PQO196726 QAK196726 QKG196726 QUC196726 RDY196726 RNU196726 RXQ196726 SHM196726 SRI196726 TBE196726 TLA196726 TUW196726 UES196726 UOO196726 UYK196726 VIG196726 VSC196726 WBY196726 WLU196726 WVQ196726 G262262 JE262262 TA262262 ACW262262 AMS262262 AWO262262 BGK262262 BQG262262 CAC262262 CJY262262 CTU262262 DDQ262262 DNM262262 DXI262262 EHE262262 ERA262262 FAW262262 FKS262262 FUO262262 GEK262262 GOG262262 GYC262262 HHY262262 HRU262262 IBQ262262 ILM262262 IVI262262 JFE262262 JPA262262 JYW262262 KIS262262 KSO262262 LCK262262 LMG262262 LWC262262 MFY262262 MPU262262 MZQ262262 NJM262262 NTI262262 ODE262262 ONA262262 OWW262262 PGS262262 PQO262262 QAK262262 QKG262262 QUC262262 RDY262262 RNU262262 RXQ262262 SHM262262 SRI262262 TBE262262 TLA262262 TUW262262 UES262262 UOO262262 UYK262262 VIG262262 VSC262262 WBY262262 WLU262262 WVQ262262 G327798 JE327798 TA327798 ACW327798 AMS327798 AWO327798 BGK327798 BQG327798 CAC327798 CJY327798 CTU327798 DDQ327798 DNM327798 DXI327798 EHE327798 ERA327798 FAW327798 FKS327798 FUO327798 GEK327798 GOG327798 GYC327798 HHY327798 HRU327798 IBQ327798 ILM327798 IVI327798 JFE327798 JPA327798 JYW327798 KIS327798 KSO327798 LCK327798 LMG327798 LWC327798 MFY327798 MPU327798 MZQ327798 NJM327798 NTI327798 ODE327798 ONA327798 OWW327798 PGS327798 PQO327798 QAK327798 QKG327798 QUC327798 RDY327798 RNU327798 RXQ327798 SHM327798 SRI327798 TBE327798 TLA327798 TUW327798 UES327798 UOO327798 UYK327798 VIG327798 VSC327798 WBY327798 WLU327798 WVQ327798 G393334 JE393334 TA393334 ACW393334 AMS393334 AWO393334 BGK393334 BQG393334 CAC393334 CJY393334 CTU393334 DDQ393334 DNM393334 DXI393334 EHE393334 ERA393334 FAW393334 FKS393334 FUO393334 GEK393334 GOG393334 GYC393334 HHY393334 HRU393334 IBQ393334 ILM393334 IVI393334 JFE393334 JPA393334 JYW393334 KIS393334 KSO393334 LCK393334 LMG393334 LWC393334 MFY393334 MPU393334 MZQ393334 NJM393334 NTI393334 ODE393334 ONA393334 OWW393334 PGS393334 PQO393334 QAK393334 QKG393334 QUC393334 RDY393334 RNU393334 RXQ393334 SHM393334 SRI393334 TBE393334 TLA393334 TUW393334 UES393334 UOO393334 UYK393334 VIG393334 VSC393334 WBY393334 WLU393334 WVQ393334 G458870 JE458870 TA458870 ACW458870 AMS458870 AWO458870 BGK458870 BQG458870 CAC458870 CJY458870 CTU458870 DDQ458870 DNM458870 DXI458870 EHE458870 ERA458870 FAW458870 FKS458870 FUO458870 GEK458870 GOG458870 GYC458870 HHY458870 HRU458870 IBQ458870 ILM458870 IVI458870 JFE458870 JPA458870 JYW458870 KIS458870 KSO458870 LCK458870 LMG458870 LWC458870 MFY458870 MPU458870 MZQ458870 NJM458870 NTI458870 ODE458870 ONA458870 OWW458870 PGS458870 PQO458870 QAK458870 QKG458870 QUC458870 RDY458870 RNU458870 RXQ458870 SHM458870 SRI458870 TBE458870 TLA458870 TUW458870 UES458870 UOO458870 UYK458870 VIG458870 VSC458870 WBY458870 WLU458870 WVQ458870 G524406 JE524406 TA524406 ACW524406 AMS524406 AWO524406 BGK524406 BQG524406 CAC524406 CJY524406 CTU524406 DDQ524406 DNM524406 DXI524406 EHE524406 ERA524406 FAW524406 FKS524406 FUO524406 GEK524406 GOG524406 GYC524406 HHY524406 HRU524406 IBQ524406 ILM524406 IVI524406 JFE524406 JPA524406 JYW524406 KIS524406 KSO524406 LCK524406 LMG524406 LWC524406 MFY524406 MPU524406 MZQ524406 NJM524406 NTI524406 ODE524406 ONA524406 OWW524406 PGS524406 PQO524406 QAK524406 QKG524406 QUC524406 RDY524406 RNU524406 RXQ524406 SHM524406 SRI524406 TBE524406 TLA524406 TUW524406 UES524406 UOO524406 UYK524406 VIG524406 VSC524406 WBY524406 WLU524406 WVQ524406 G589942 JE589942 TA589942 ACW589942 AMS589942 AWO589942 BGK589942 BQG589942 CAC589942 CJY589942 CTU589942 DDQ589942 DNM589942 DXI589942 EHE589942 ERA589942 FAW589942 FKS589942 FUO589942 GEK589942 GOG589942 GYC589942 HHY589942 HRU589942 IBQ589942 ILM589942 IVI589942 JFE589942 JPA589942 JYW589942 KIS589942 KSO589942 LCK589942 LMG589942 LWC589942 MFY589942 MPU589942 MZQ589942 NJM589942 NTI589942 ODE589942 ONA589942 OWW589942 PGS589942 PQO589942 QAK589942 QKG589942 QUC589942 RDY589942 RNU589942 RXQ589942 SHM589942 SRI589942 TBE589942 TLA589942 TUW589942 UES589942 UOO589942 UYK589942 VIG589942 VSC589942 WBY589942 WLU589942 WVQ589942 G655478 JE655478 TA655478 ACW655478 AMS655478 AWO655478 BGK655478 BQG655478 CAC655478 CJY655478 CTU655478 DDQ655478 DNM655478 DXI655478 EHE655478 ERA655478 FAW655478 FKS655478 FUO655478 GEK655478 GOG655478 GYC655478 HHY655478 HRU655478 IBQ655478 ILM655478 IVI655478 JFE655478 JPA655478 JYW655478 KIS655478 KSO655478 LCK655478 LMG655478 LWC655478 MFY655478 MPU655478 MZQ655478 NJM655478 NTI655478 ODE655478 ONA655478 OWW655478 PGS655478 PQO655478 QAK655478 QKG655478 QUC655478 RDY655478 RNU655478 RXQ655478 SHM655478 SRI655478 TBE655478 TLA655478 TUW655478 UES655478 UOO655478 UYK655478 VIG655478 VSC655478 WBY655478 WLU655478 WVQ655478 G721014 JE721014 TA721014 ACW721014 AMS721014 AWO721014 BGK721014 BQG721014 CAC721014 CJY721014 CTU721014 DDQ721014 DNM721014 DXI721014 EHE721014 ERA721014 FAW721014 FKS721014 FUO721014 GEK721014 GOG721014 GYC721014 HHY721014 HRU721014 IBQ721014 ILM721014 IVI721014 JFE721014 JPA721014 JYW721014 KIS721014 KSO721014 LCK721014 LMG721014 LWC721014 MFY721014 MPU721014 MZQ721014 NJM721014 NTI721014 ODE721014 ONA721014 OWW721014 PGS721014 PQO721014 QAK721014 QKG721014 QUC721014 RDY721014 RNU721014 RXQ721014 SHM721014 SRI721014 TBE721014 TLA721014 TUW721014 UES721014 UOO721014 UYK721014 VIG721014 VSC721014 WBY721014 WLU721014 WVQ721014 G786550 JE786550 TA786550 ACW786550 AMS786550 AWO786550 BGK786550 BQG786550 CAC786550 CJY786550 CTU786550 DDQ786550 DNM786550 DXI786550 EHE786550 ERA786550 FAW786550 FKS786550 FUO786550 GEK786550 GOG786550 GYC786550 HHY786550 HRU786550 IBQ786550 ILM786550 IVI786550 JFE786550 JPA786550 JYW786550 KIS786550 KSO786550 LCK786550 LMG786550 LWC786550 MFY786550 MPU786550 MZQ786550 NJM786550 NTI786550 ODE786550 ONA786550 OWW786550 PGS786550 PQO786550 QAK786550 QKG786550 QUC786550 RDY786550 RNU786550 RXQ786550 SHM786550 SRI786550 TBE786550 TLA786550 TUW786550 UES786550 UOO786550 UYK786550 VIG786550 VSC786550 WBY786550 WLU786550 WVQ786550 G852086 JE852086 TA852086 ACW852086 AMS852086 AWO852086 BGK852086 BQG852086 CAC852086 CJY852086 CTU852086 DDQ852086 DNM852086 DXI852086 EHE852086 ERA852086 FAW852086 FKS852086 FUO852086 GEK852086 GOG852086 GYC852086 HHY852086 HRU852086 IBQ852086 ILM852086 IVI852086 JFE852086 JPA852086 JYW852086 KIS852086 KSO852086 LCK852086 LMG852086 LWC852086 MFY852086 MPU852086 MZQ852086 NJM852086 NTI852086 ODE852086 ONA852086 OWW852086 PGS852086 PQO852086 QAK852086 QKG852086 QUC852086 RDY852086 RNU852086 RXQ852086 SHM852086 SRI852086 TBE852086 TLA852086 TUW852086 UES852086 UOO852086 UYK852086 VIG852086 VSC852086 WBY852086 WLU852086 WVQ852086 G917622 JE917622 TA917622 ACW917622 AMS917622 AWO917622 BGK917622 BQG917622 CAC917622 CJY917622 CTU917622 DDQ917622 DNM917622 DXI917622 EHE917622 ERA917622 FAW917622 FKS917622 FUO917622 GEK917622 GOG917622 GYC917622 HHY917622 HRU917622 IBQ917622 ILM917622 IVI917622 JFE917622 JPA917622 JYW917622 KIS917622 KSO917622 LCK917622 LMG917622 LWC917622 MFY917622 MPU917622 MZQ917622 NJM917622 NTI917622 ODE917622 ONA917622 OWW917622 PGS917622 PQO917622 QAK917622 QKG917622 QUC917622 RDY917622 RNU917622 RXQ917622 SHM917622 SRI917622 TBE917622 TLA917622 TUW917622 UES917622 UOO917622 UYK917622 VIG917622 VSC917622 WBY917622 WLU917622 WVQ917622 G983158 JE983158 TA983158 ACW983158 AMS983158 AWO983158 BGK983158 BQG983158 CAC983158 CJY983158 CTU983158 DDQ983158 DNM983158 DXI983158 EHE983158 ERA983158 FAW983158 FKS983158 FUO983158 GEK983158 GOG983158 GYC983158 HHY983158 HRU983158 IBQ983158 ILM983158 IVI983158 JFE983158 JPA983158 JYW983158 KIS983158 KSO983158 LCK983158 LMG983158 LWC983158 MFY983158 MPU983158 MZQ983158 NJM983158 NTI983158 ODE983158 ONA983158 OWW983158 PGS983158 PQO983158 QAK983158 QKG983158 QUC983158 RDY983158 RNU983158 RXQ983158 SHM983158 SRI983158 TBE983158 TLA983158 TUW983158 UES983158 UOO983158 UYK983158 VIG983158 VSC983158 WBY983158 WLU983158 WVQ983158 G126 JE126 TA126 ACW126 AMS126 AWO126 BGK126 BQG126 CAC126 CJY126 CTU126 DDQ126 DNM126 DXI126 EHE126 ERA126 FAW126 FKS126 FUO126 GEK126 GOG126 GYC126 HHY126 HRU126 IBQ126 ILM126 IVI126 JFE126 JPA126 JYW126 KIS126 KSO126 LCK126 LMG126 LWC126 MFY126 MPU126 MZQ126 NJM126 NTI126 ODE126 ONA126 OWW126 PGS126 PQO126 QAK126 QKG126 QUC126 RDY126 RNU126 RXQ126 SHM126 SRI126 TBE126 TLA126 TUW126 UES126 UOO126 UYK126 VIG126 VSC126 WBY126 WLU126 WVQ126 G65662 JE65662 TA65662 ACW65662 AMS65662 AWO65662 BGK65662 BQG65662 CAC65662 CJY65662 CTU65662 DDQ65662 DNM65662 DXI65662 EHE65662 ERA65662 FAW65662 FKS65662 FUO65662 GEK65662 GOG65662 GYC65662 HHY65662 HRU65662 IBQ65662 ILM65662 IVI65662 JFE65662 JPA65662 JYW65662 KIS65662 KSO65662 LCK65662 LMG65662 LWC65662 MFY65662 MPU65662 MZQ65662 NJM65662 NTI65662 ODE65662 ONA65662 OWW65662 PGS65662 PQO65662 QAK65662 QKG65662 QUC65662 RDY65662 RNU65662 RXQ65662 SHM65662 SRI65662 TBE65662 TLA65662 TUW65662 UES65662 UOO65662 UYK65662 VIG65662 VSC65662 WBY65662 WLU65662 WVQ65662 G131198 JE131198 TA131198 ACW131198 AMS131198 AWO131198 BGK131198 BQG131198 CAC131198 CJY131198 CTU131198 DDQ131198 DNM131198 DXI131198 EHE131198 ERA131198 FAW131198 FKS131198 FUO131198 GEK131198 GOG131198 GYC131198 HHY131198 HRU131198 IBQ131198 ILM131198 IVI131198 JFE131198 JPA131198 JYW131198 KIS131198 KSO131198 LCK131198 LMG131198 LWC131198 MFY131198 MPU131198 MZQ131198 NJM131198 NTI131198 ODE131198 ONA131198 OWW131198 PGS131198 PQO131198 QAK131198 QKG131198 QUC131198 RDY131198 RNU131198 RXQ131198 SHM131198 SRI131198 TBE131198 TLA131198 TUW131198 UES131198 UOO131198 UYK131198 VIG131198 VSC131198 WBY131198 WLU131198 WVQ131198 G196734 JE196734 TA196734 ACW196734 AMS196734 AWO196734 BGK196734 BQG196734 CAC196734 CJY196734 CTU196734 DDQ196734 DNM196734 DXI196734 EHE196734 ERA196734 FAW196734 FKS196734 FUO196734 GEK196734 GOG196734 GYC196734 HHY196734 HRU196734 IBQ196734 ILM196734 IVI196734 JFE196734 JPA196734 JYW196734 KIS196734 KSO196734 LCK196734 LMG196734 LWC196734 MFY196734 MPU196734 MZQ196734 NJM196734 NTI196734 ODE196734 ONA196734 OWW196734 PGS196734 PQO196734 QAK196734 QKG196734 QUC196734 RDY196734 RNU196734 RXQ196734 SHM196734 SRI196734 TBE196734 TLA196734 TUW196734 UES196734 UOO196734 UYK196734 VIG196734 VSC196734 WBY196734 WLU196734 WVQ196734 G262270 JE262270 TA262270 ACW262270 AMS262270 AWO262270 BGK262270 BQG262270 CAC262270 CJY262270 CTU262270 DDQ262270 DNM262270 DXI262270 EHE262270 ERA262270 FAW262270 FKS262270 FUO262270 GEK262270 GOG262270 GYC262270 HHY262270 HRU262270 IBQ262270 ILM262270 IVI262270 JFE262270 JPA262270 JYW262270 KIS262270 KSO262270 LCK262270 LMG262270 LWC262270 MFY262270 MPU262270 MZQ262270 NJM262270 NTI262270 ODE262270 ONA262270 OWW262270 PGS262270 PQO262270 QAK262270 QKG262270 QUC262270 RDY262270 RNU262270 RXQ262270 SHM262270 SRI262270 TBE262270 TLA262270 TUW262270 UES262270 UOO262270 UYK262270 VIG262270 VSC262270 WBY262270 WLU262270 WVQ262270 G327806 JE327806 TA327806 ACW327806 AMS327806 AWO327806 BGK327806 BQG327806 CAC327806 CJY327806 CTU327806 DDQ327806 DNM327806 DXI327806 EHE327806 ERA327806 FAW327806 FKS327806 FUO327806 GEK327806 GOG327806 GYC327806 HHY327806 HRU327806 IBQ327806 ILM327806 IVI327806 JFE327806 JPA327806 JYW327806 KIS327806 KSO327806 LCK327806 LMG327806 LWC327806 MFY327806 MPU327806 MZQ327806 NJM327806 NTI327806 ODE327806 ONA327806 OWW327806 PGS327806 PQO327806 QAK327806 QKG327806 QUC327806 RDY327806 RNU327806 RXQ327806 SHM327806 SRI327806 TBE327806 TLA327806 TUW327806 UES327806 UOO327806 UYK327806 VIG327806 VSC327806 WBY327806 WLU327806 WVQ327806 G393342 JE393342 TA393342 ACW393342 AMS393342 AWO393342 BGK393342 BQG393342 CAC393342 CJY393342 CTU393342 DDQ393342 DNM393342 DXI393342 EHE393342 ERA393342 FAW393342 FKS393342 FUO393342 GEK393342 GOG393342 GYC393342 HHY393342 HRU393342 IBQ393342 ILM393342 IVI393342 JFE393342 JPA393342 JYW393342 KIS393342 KSO393342 LCK393342 LMG393342 LWC393342 MFY393342 MPU393342 MZQ393342 NJM393342 NTI393342 ODE393342 ONA393342 OWW393342 PGS393342 PQO393342 QAK393342 QKG393342 QUC393342 RDY393342 RNU393342 RXQ393342 SHM393342 SRI393342 TBE393342 TLA393342 TUW393342 UES393342 UOO393342 UYK393342 VIG393342 VSC393342 WBY393342 WLU393342 WVQ393342 G458878 JE458878 TA458878 ACW458878 AMS458878 AWO458878 BGK458878 BQG458878 CAC458878 CJY458878 CTU458878 DDQ458878 DNM458878 DXI458878 EHE458878 ERA458878 FAW458878 FKS458878 FUO458878 GEK458878 GOG458878 GYC458878 HHY458878 HRU458878 IBQ458878 ILM458878 IVI458878 JFE458878 JPA458878 JYW458878 KIS458878 KSO458878 LCK458878 LMG458878 LWC458878 MFY458878 MPU458878 MZQ458878 NJM458878 NTI458878 ODE458878 ONA458878 OWW458878 PGS458878 PQO458878 QAK458878 QKG458878 QUC458878 RDY458878 RNU458878 RXQ458878 SHM458878 SRI458878 TBE458878 TLA458878 TUW458878 UES458878 UOO458878 UYK458878 VIG458878 VSC458878 WBY458878 WLU458878 WVQ458878 G524414 JE524414 TA524414 ACW524414 AMS524414 AWO524414 BGK524414 BQG524414 CAC524414 CJY524414 CTU524414 DDQ524414 DNM524414 DXI524414 EHE524414 ERA524414 FAW524414 FKS524414 FUO524414 GEK524414 GOG524414 GYC524414 HHY524414 HRU524414 IBQ524414 ILM524414 IVI524414 JFE524414 JPA524414 JYW524414 KIS524414 KSO524414 LCK524414 LMG524414 LWC524414 MFY524414 MPU524414 MZQ524414 NJM524414 NTI524414 ODE524414 ONA524414 OWW524414 PGS524414 PQO524414 QAK524414 QKG524414 QUC524414 RDY524414 RNU524414 RXQ524414 SHM524414 SRI524414 TBE524414 TLA524414 TUW524414 UES524414 UOO524414 UYK524414 VIG524414 VSC524414 WBY524414 WLU524414 WVQ524414 G589950 JE589950 TA589950 ACW589950 AMS589950 AWO589950 BGK589950 BQG589950 CAC589950 CJY589950 CTU589950 DDQ589950 DNM589950 DXI589950 EHE589950 ERA589950 FAW589950 FKS589950 FUO589950 GEK589950 GOG589950 GYC589950 HHY589950 HRU589950 IBQ589950 ILM589950 IVI589950 JFE589950 JPA589950 JYW589950 KIS589950 KSO589950 LCK589950 LMG589950 LWC589950 MFY589950 MPU589950 MZQ589950 NJM589950 NTI589950 ODE589950 ONA589950 OWW589950 PGS589950 PQO589950 QAK589950 QKG589950 QUC589950 RDY589950 RNU589950 RXQ589950 SHM589950 SRI589950 TBE589950 TLA589950 TUW589950 UES589950 UOO589950 UYK589950 VIG589950 VSC589950 WBY589950 WLU589950 WVQ589950 G655486 JE655486 TA655486 ACW655486 AMS655486 AWO655486 BGK655486 BQG655486 CAC655486 CJY655486 CTU655486 DDQ655486 DNM655486 DXI655486 EHE655486 ERA655486 FAW655486 FKS655486 FUO655486 GEK655486 GOG655486 GYC655486 HHY655486 HRU655486 IBQ655486 ILM655486 IVI655486 JFE655486 JPA655486 JYW655486 KIS655486 KSO655486 LCK655486 LMG655486 LWC655486 MFY655486 MPU655486 MZQ655486 NJM655486 NTI655486 ODE655486 ONA655486 OWW655486 PGS655486 PQO655486 QAK655486 QKG655486 QUC655486 RDY655486 RNU655486 RXQ655486 SHM655486 SRI655486 TBE655486 TLA655486 TUW655486 UES655486 UOO655486 UYK655486 VIG655486 VSC655486 WBY655486 WLU655486 WVQ655486 G721022 JE721022 TA721022 ACW721022 AMS721022 AWO721022 BGK721022 BQG721022 CAC721022 CJY721022 CTU721022 DDQ721022 DNM721022 DXI721022 EHE721022 ERA721022 FAW721022 FKS721022 FUO721022 GEK721022 GOG721022 GYC721022 HHY721022 HRU721022 IBQ721022 ILM721022 IVI721022 JFE721022 JPA721022 JYW721022 KIS721022 KSO721022 LCK721022 LMG721022 LWC721022 MFY721022 MPU721022 MZQ721022 NJM721022 NTI721022 ODE721022 ONA721022 OWW721022 PGS721022 PQO721022 QAK721022 QKG721022 QUC721022 RDY721022 RNU721022 RXQ721022 SHM721022 SRI721022 TBE721022 TLA721022 TUW721022 UES721022 UOO721022 UYK721022 VIG721022 VSC721022 WBY721022 WLU721022 WVQ721022 G786558 JE786558 TA786558 ACW786558 AMS786558 AWO786558 BGK786558 BQG786558 CAC786558 CJY786558 CTU786558 DDQ786558 DNM786558 DXI786558 EHE786558 ERA786558 FAW786558 FKS786558 FUO786558 GEK786558 GOG786558 GYC786558 HHY786558 HRU786558 IBQ786558 ILM786558 IVI786558 JFE786558 JPA786558 JYW786558 KIS786558 KSO786558 LCK786558 LMG786558 LWC786558 MFY786558 MPU786558 MZQ786558 NJM786558 NTI786558 ODE786558 ONA786558 OWW786558 PGS786558 PQO786558 QAK786558 QKG786558 QUC786558 RDY786558 RNU786558 RXQ786558 SHM786558 SRI786558 TBE786558 TLA786558 TUW786558 UES786558 UOO786558 UYK786558 VIG786558 VSC786558 WBY786558 WLU786558 WVQ786558 G852094 JE852094 TA852094 ACW852094 AMS852094 AWO852094 BGK852094 BQG852094 CAC852094 CJY852094 CTU852094 DDQ852094 DNM852094 DXI852094 EHE852094 ERA852094 FAW852094 FKS852094 FUO852094 GEK852094 GOG852094 GYC852094 HHY852094 HRU852094 IBQ852094 ILM852094 IVI852094 JFE852094 JPA852094 JYW852094 KIS852094 KSO852094 LCK852094 LMG852094 LWC852094 MFY852094 MPU852094 MZQ852094 NJM852094 NTI852094 ODE852094 ONA852094 OWW852094 PGS852094 PQO852094 QAK852094 QKG852094 QUC852094 RDY852094 RNU852094 RXQ852094 SHM852094 SRI852094 TBE852094 TLA852094 TUW852094 UES852094 UOO852094 UYK852094 VIG852094 VSC852094 WBY852094 WLU852094 WVQ852094 G917630 JE917630 TA917630 ACW917630 AMS917630 AWO917630 BGK917630 BQG917630 CAC917630 CJY917630 CTU917630 DDQ917630 DNM917630 DXI917630 EHE917630 ERA917630 FAW917630 FKS917630 FUO917630 GEK917630 GOG917630 GYC917630 HHY917630 HRU917630 IBQ917630 ILM917630 IVI917630 JFE917630 JPA917630 JYW917630 KIS917630 KSO917630 LCK917630 LMG917630 LWC917630 MFY917630 MPU917630 MZQ917630 NJM917630 NTI917630 ODE917630 ONA917630 OWW917630 PGS917630 PQO917630 QAK917630 QKG917630 QUC917630 RDY917630 RNU917630 RXQ917630 SHM917630 SRI917630 TBE917630 TLA917630 TUW917630 UES917630 UOO917630 UYK917630 VIG917630 VSC917630 WBY917630 WLU917630 WVQ917630 G983166 JE983166 TA983166 ACW983166 AMS983166 AWO983166 BGK983166 BQG983166 CAC983166 CJY983166 CTU983166 DDQ983166 DNM983166 DXI983166 EHE983166 ERA983166 FAW983166 FKS983166 FUO983166 GEK983166 GOG983166 GYC983166 HHY983166 HRU983166 IBQ983166 ILM983166 IVI983166 JFE983166 JPA983166 JYW983166 KIS983166 KSO983166 LCK983166 LMG983166 LWC983166 MFY983166 MPU983166 MZQ983166 NJM983166 NTI983166 ODE983166 ONA983166 OWW983166 PGS983166 PQO983166 QAK983166 QKG983166 QUC983166 RDY983166 RNU983166 RXQ983166 SHM983166 SRI983166 TBE983166 TLA983166 TUW983166 UES983166 UOO983166 UYK983166 VIG983166 VSC983166 WBY983166 WLU983166 WVQ983166 G134 JE134 TA134 ACW134 AMS134 AWO134 BGK134 BQG134 CAC134 CJY134 CTU134 DDQ134 DNM134 DXI134 EHE134 ERA134 FAW134 FKS134 FUO134 GEK134 GOG134 GYC134 HHY134 HRU134 IBQ134 ILM134 IVI134 JFE134 JPA134 JYW134 KIS134 KSO134 LCK134 LMG134 LWC134 MFY134 MPU134 MZQ134 NJM134 NTI134 ODE134 ONA134 OWW134 PGS134 PQO134 QAK134 QKG134 QUC134 RDY134 RNU134 RXQ134 SHM134 SRI134 TBE134 TLA134 TUW134 UES134 UOO134 UYK134 VIG134 VSC134 WBY134 WLU134 WVQ134 G65670 JE65670 TA65670 ACW65670 AMS65670 AWO65670 BGK65670 BQG65670 CAC65670 CJY65670 CTU65670 DDQ65670 DNM65670 DXI65670 EHE65670 ERA65670 FAW65670 FKS65670 FUO65670 GEK65670 GOG65670 GYC65670 HHY65670 HRU65670 IBQ65670 ILM65670 IVI65670 JFE65670 JPA65670 JYW65670 KIS65670 KSO65670 LCK65670 LMG65670 LWC65670 MFY65670 MPU65670 MZQ65670 NJM65670 NTI65670 ODE65670 ONA65670 OWW65670 PGS65670 PQO65670 QAK65670 QKG65670 QUC65670 RDY65670 RNU65670 RXQ65670 SHM65670 SRI65670 TBE65670 TLA65670 TUW65670 UES65670 UOO65670 UYK65670 VIG65670 VSC65670 WBY65670 WLU65670 WVQ65670 G131206 JE131206 TA131206 ACW131206 AMS131206 AWO131206 BGK131206 BQG131206 CAC131206 CJY131206 CTU131206 DDQ131206 DNM131206 DXI131206 EHE131206 ERA131206 FAW131206 FKS131206 FUO131206 GEK131206 GOG131206 GYC131206 HHY131206 HRU131206 IBQ131206 ILM131206 IVI131206 JFE131206 JPA131206 JYW131206 KIS131206 KSO131206 LCK131206 LMG131206 LWC131206 MFY131206 MPU131206 MZQ131206 NJM131206 NTI131206 ODE131206 ONA131206 OWW131206 PGS131206 PQO131206 QAK131206 QKG131206 QUC131206 RDY131206 RNU131206 RXQ131206 SHM131206 SRI131206 TBE131206 TLA131206 TUW131206 UES131206 UOO131206 UYK131206 VIG131206 VSC131206 WBY131206 WLU131206 WVQ131206 G196742 JE196742 TA196742 ACW196742 AMS196742 AWO196742 BGK196742 BQG196742 CAC196742 CJY196742 CTU196742 DDQ196742 DNM196742 DXI196742 EHE196742 ERA196742 FAW196742 FKS196742 FUO196742 GEK196742 GOG196742 GYC196742 HHY196742 HRU196742 IBQ196742 ILM196742 IVI196742 JFE196742 JPA196742 JYW196742 KIS196742 KSO196742 LCK196742 LMG196742 LWC196742 MFY196742 MPU196742 MZQ196742 NJM196742 NTI196742 ODE196742 ONA196742 OWW196742 PGS196742 PQO196742 QAK196742 QKG196742 QUC196742 RDY196742 RNU196742 RXQ196742 SHM196742 SRI196742 TBE196742 TLA196742 TUW196742 UES196742 UOO196742 UYK196742 VIG196742 VSC196742 WBY196742 WLU196742 WVQ196742 G262278 JE262278 TA262278 ACW262278 AMS262278 AWO262278 BGK262278 BQG262278 CAC262278 CJY262278 CTU262278 DDQ262278 DNM262278 DXI262278 EHE262278 ERA262278 FAW262278 FKS262278 FUO262278 GEK262278 GOG262278 GYC262278 HHY262278 HRU262278 IBQ262278 ILM262278 IVI262278 JFE262278 JPA262278 JYW262278 KIS262278 KSO262278 LCK262278 LMG262278 LWC262278 MFY262278 MPU262278 MZQ262278 NJM262278 NTI262278 ODE262278 ONA262278 OWW262278 PGS262278 PQO262278 QAK262278 QKG262278 QUC262278 RDY262278 RNU262278 RXQ262278 SHM262278 SRI262278 TBE262278 TLA262278 TUW262278 UES262278 UOO262278 UYK262278 VIG262278 VSC262278 WBY262278 WLU262278 WVQ262278 G327814 JE327814 TA327814 ACW327814 AMS327814 AWO327814 BGK327814 BQG327814 CAC327814 CJY327814 CTU327814 DDQ327814 DNM327814 DXI327814 EHE327814 ERA327814 FAW327814 FKS327814 FUO327814 GEK327814 GOG327814 GYC327814 HHY327814 HRU327814 IBQ327814 ILM327814 IVI327814 JFE327814 JPA327814 JYW327814 KIS327814 KSO327814 LCK327814 LMG327814 LWC327814 MFY327814 MPU327814 MZQ327814 NJM327814 NTI327814 ODE327814 ONA327814 OWW327814 PGS327814 PQO327814 QAK327814 QKG327814 QUC327814 RDY327814 RNU327814 RXQ327814 SHM327814 SRI327814 TBE327814 TLA327814 TUW327814 UES327814 UOO327814 UYK327814 VIG327814 VSC327814 WBY327814 WLU327814 WVQ327814 G393350 JE393350 TA393350 ACW393350 AMS393350 AWO393350 BGK393350 BQG393350 CAC393350 CJY393350 CTU393350 DDQ393350 DNM393350 DXI393350 EHE393350 ERA393350 FAW393350 FKS393350 FUO393350 GEK393350 GOG393350 GYC393350 HHY393350 HRU393350 IBQ393350 ILM393350 IVI393350 JFE393350 JPA393350 JYW393350 KIS393350 KSO393350 LCK393350 LMG393350 LWC393350 MFY393350 MPU393350 MZQ393350 NJM393350 NTI393350 ODE393350 ONA393350 OWW393350 PGS393350 PQO393350 QAK393350 QKG393350 QUC393350 RDY393350 RNU393350 RXQ393350 SHM393350 SRI393350 TBE393350 TLA393350 TUW393350 UES393350 UOO393350 UYK393350 VIG393350 VSC393350 WBY393350 WLU393350 WVQ393350 G458886 JE458886 TA458886 ACW458886 AMS458886 AWO458886 BGK458886 BQG458886 CAC458886 CJY458886 CTU458886 DDQ458886 DNM458886 DXI458886 EHE458886 ERA458886 FAW458886 FKS458886 FUO458886 GEK458886 GOG458886 GYC458886 HHY458886 HRU458886 IBQ458886 ILM458886 IVI458886 JFE458886 JPA458886 JYW458886 KIS458886 KSO458886 LCK458886 LMG458886 LWC458886 MFY458886 MPU458886 MZQ458886 NJM458886 NTI458886 ODE458886 ONA458886 OWW458886 PGS458886 PQO458886 QAK458886 QKG458886 QUC458886 RDY458886 RNU458886 RXQ458886 SHM458886 SRI458886 TBE458886 TLA458886 TUW458886 UES458886 UOO458886 UYK458886 VIG458886 VSC458886 WBY458886 WLU458886 WVQ458886 G524422 JE524422 TA524422 ACW524422 AMS524422 AWO524422 BGK524422 BQG524422 CAC524422 CJY524422 CTU524422 DDQ524422 DNM524422 DXI524422 EHE524422 ERA524422 FAW524422 FKS524422 FUO524422 GEK524422 GOG524422 GYC524422 HHY524422 HRU524422 IBQ524422 ILM524422 IVI524422 JFE524422 JPA524422 JYW524422 KIS524422 KSO524422 LCK524422 LMG524422 LWC524422 MFY524422 MPU524422 MZQ524422 NJM524422 NTI524422 ODE524422 ONA524422 OWW524422 PGS524422 PQO524422 QAK524422 QKG524422 QUC524422 RDY524422 RNU524422 RXQ524422 SHM524422 SRI524422 TBE524422 TLA524422 TUW524422 UES524422 UOO524422 UYK524422 VIG524422 VSC524422 WBY524422 WLU524422 WVQ524422 G589958 JE589958 TA589958 ACW589958 AMS589958 AWO589958 BGK589958 BQG589958 CAC589958 CJY589958 CTU589958 DDQ589958 DNM589958 DXI589958 EHE589958 ERA589958 FAW589958 FKS589958 FUO589958 GEK589958 GOG589958 GYC589958 HHY589958 HRU589958 IBQ589958 ILM589958 IVI589958 JFE589958 JPA589958 JYW589958 KIS589958 KSO589958 LCK589958 LMG589958 LWC589958 MFY589958 MPU589958 MZQ589958 NJM589958 NTI589958 ODE589958 ONA589958 OWW589958 PGS589958 PQO589958 QAK589958 QKG589958 QUC589958 RDY589958 RNU589958 RXQ589958 SHM589958 SRI589958 TBE589958 TLA589958 TUW589958 UES589958 UOO589958 UYK589958 VIG589958 VSC589958 WBY589958 WLU589958 WVQ589958 G655494 JE655494 TA655494 ACW655494 AMS655494 AWO655494 BGK655494 BQG655494 CAC655494 CJY655494 CTU655494 DDQ655494 DNM655494 DXI655494 EHE655494 ERA655494 FAW655494 FKS655494 FUO655494 GEK655494 GOG655494 GYC655494 HHY655494 HRU655494 IBQ655494 ILM655494 IVI655494 JFE655494 JPA655494 JYW655494 KIS655494 KSO655494 LCK655494 LMG655494 LWC655494 MFY655494 MPU655494 MZQ655494 NJM655494 NTI655494 ODE655494 ONA655494 OWW655494 PGS655494 PQO655494 QAK655494 QKG655494 QUC655494 RDY655494 RNU655494 RXQ655494 SHM655494 SRI655494 TBE655494 TLA655494 TUW655494 UES655494 UOO655494 UYK655494 VIG655494 VSC655494 WBY655494 WLU655494 WVQ655494 G721030 JE721030 TA721030 ACW721030 AMS721030 AWO721030 BGK721030 BQG721030 CAC721030 CJY721030 CTU721030 DDQ721030 DNM721030 DXI721030 EHE721030 ERA721030 FAW721030 FKS721030 FUO721030 GEK721030 GOG721030 GYC721030 HHY721030 HRU721030 IBQ721030 ILM721030 IVI721030 JFE721030 JPA721030 JYW721030 KIS721030 KSO721030 LCK721030 LMG721030 LWC721030 MFY721030 MPU721030 MZQ721030 NJM721030 NTI721030 ODE721030 ONA721030 OWW721030 PGS721030 PQO721030 QAK721030 QKG721030 QUC721030 RDY721030 RNU721030 RXQ721030 SHM721030 SRI721030 TBE721030 TLA721030 TUW721030 UES721030 UOO721030 UYK721030 VIG721030 VSC721030 WBY721030 WLU721030 WVQ721030 G786566 JE786566 TA786566 ACW786566 AMS786566 AWO786566 BGK786566 BQG786566 CAC786566 CJY786566 CTU786566 DDQ786566 DNM786566 DXI786566 EHE786566 ERA786566 FAW786566 FKS786566 FUO786566 GEK786566 GOG786566 GYC786566 HHY786566 HRU786566 IBQ786566 ILM786566 IVI786566 JFE786566 JPA786566 JYW786566 KIS786566 KSO786566 LCK786566 LMG786566 LWC786566 MFY786566 MPU786566 MZQ786566 NJM786566 NTI786566 ODE786566 ONA786566 OWW786566 PGS786566 PQO786566 QAK786566 QKG786566 QUC786566 RDY786566 RNU786566 RXQ786566 SHM786566 SRI786566 TBE786566 TLA786566 TUW786566 UES786566 UOO786566 UYK786566 VIG786566 VSC786566 WBY786566 WLU786566 WVQ786566 G852102 JE852102 TA852102 ACW852102 AMS852102 AWO852102 BGK852102 BQG852102 CAC852102 CJY852102 CTU852102 DDQ852102 DNM852102 DXI852102 EHE852102 ERA852102 FAW852102 FKS852102 FUO852102 GEK852102 GOG852102 GYC852102 HHY852102 HRU852102 IBQ852102 ILM852102 IVI852102 JFE852102 JPA852102 JYW852102 KIS852102 KSO852102 LCK852102 LMG852102 LWC852102 MFY852102 MPU852102 MZQ852102 NJM852102 NTI852102 ODE852102 ONA852102 OWW852102 PGS852102 PQO852102 QAK852102 QKG852102 QUC852102 RDY852102 RNU852102 RXQ852102 SHM852102 SRI852102 TBE852102 TLA852102 TUW852102 UES852102 UOO852102 UYK852102 VIG852102 VSC852102 WBY852102 WLU852102 WVQ852102 G917638 JE917638 TA917638 ACW917638 AMS917638 AWO917638 BGK917638 BQG917638 CAC917638 CJY917638 CTU917638 DDQ917638 DNM917638 DXI917638 EHE917638 ERA917638 FAW917638 FKS917638 FUO917638 GEK917638 GOG917638 GYC917638 HHY917638 HRU917638 IBQ917638 ILM917638 IVI917638 JFE917638 JPA917638 JYW917638 KIS917638 KSO917638 LCK917638 LMG917638 LWC917638 MFY917638 MPU917638 MZQ917638 NJM917638 NTI917638 ODE917638 ONA917638 OWW917638 PGS917638 PQO917638 QAK917638 QKG917638 QUC917638 RDY917638 RNU917638 RXQ917638 SHM917638 SRI917638 TBE917638 TLA917638 TUW917638 UES917638 UOO917638 UYK917638 VIG917638 VSC917638 WBY917638 WLU917638 WVQ917638 G983174 JE983174 TA983174 ACW983174 AMS983174 AWO983174 BGK983174 BQG983174 CAC983174 CJY983174 CTU983174 DDQ983174 DNM983174 DXI983174 EHE983174 ERA983174 FAW983174 FKS983174 FUO983174 GEK983174 GOG983174 GYC983174 HHY983174 HRU983174 IBQ983174 ILM983174 IVI983174 JFE983174 JPA983174 JYW983174 KIS983174 KSO983174 LCK983174 LMG983174 LWC983174 MFY983174 MPU983174 MZQ983174 NJM983174 NTI983174 ODE983174 ONA983174 OWW983174 PGS983174 PQO983174 QAK983174 QKG983174 QUC983174 RDY983174 RNU983174 RXQ983174 SHM983174 SRI983174 TBE983174 TLA983174 TUW983174 UES983174 UOO983174 UYK983174 VIG983174 VSC983174 WBY983174 WLU983174 WVQ983174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rgb="FFFFC000"/>
  </sheetPr>
  <dimension ref="B1:I59"/>
  <sheetViews>
    <sheetView topLeftCell="A4" zoomScale="60" zoomScaleNormal="60" workbookViewId="0">
      <selection activeCell="C21" sqref="C21"/>
    </sheetView>
  </sheetViews>
  <sheetFormatPr defaultRowHeight="14.25"/>
  <cols>
    <col min="1" max="1" width="12.7109375" style="41" customWidth="1"/>
    <col min="2" max="2" width="76.85546875" style="41" customWidth="1"/>
    <col min="3" max="3" width="79.42578125" style="41" customWidth="1"/>
    <col min="4" max="4" width="22" style="41" customWidth="1"/>
    <col min="5" max="5" width="33.7109375" style="41" customWidth="1"/>
    <col min="6" max="16384" width="9.140625" style="41"/>
  </cols>
  <sheetData>
    <row r="1" spans="2:9" ht="225.75" customHeight="1"/>
    <row r="2" spans="2:9" ht="213.75" customHeight="1">
      <c r="B2" s="672" t="s">
        <v>180</v>
      </c>
      <c r="C2" s="673"/>
    </row>
    <row r="3" spans="2:9" ht="31.5" customHeight="1">
      <c r="B3" s="674" t="s">
        <v>175</v>
      </c>
      <c r="C3" s="674"/>
    </row>
    <row r="4" spans="2:9" ht="31.5" customHeight="1">
      <c r="B4" s="675" t="s">
        <v>177</v>
      </c>
      <c r="C4" s="675"/>
      <c r="D4" s="56"/>
      <c r="E4" s="56"/>
    </row>
    <row r="5" spans="2:9" ht="28.5" customHeight="1">
      <c r="B5" s="676" t="s">
        <v>176</v>
      </c>
      <c r="C5" s="677"/>
      <c r="I5" s="2"/>
    </row>
    <row r="6" spans="2:9" ht="165.75" customHeight="1">
      <c r="I6" s="2"/>
    </row>
    <row r="7" spans="2:9" ht="31.5" customHeight="1">
      <c r="B7" s="1" t="s">
        <v>181</v>
      </c>
      <c r="C7" s="666" t="s">
        <v>97</v>
      </c>
    </row>
    <row r="8" spans="2:9" ht="31.5" customHeight="1">
      <c r="B8" s="1" t="s">
        <v>223</v>
      </c>
      <c r="C8" s="666" t="s">
        <v>162</v>
      </c>
    </row>
    <row r="9" spans="2:9" ht="31.5" customHeight="1">
      <c r="B9" s="1" t="s">
        <v>423</v>
      </c>
      <c r="C9" s="667" t="s">
        <v>95</v>
      </c>
    </row>
    <row r="10" spans="2:9" ht="31.5" customHeight="1">
      <c r="B10" s="1" t="s">
        <v>182</v>
      </c>
      <c r="C10" s="668" t="s">
        <v>6</v>
      </c>
    </row>
    <row r="11" spans="2:9" ht="31.5" customHeight="1">
      <c r="B11" s="1"/>
      <c r="C11" s="667"/>
    </row>
    <row r="12" spans="2:9" ht="31.5" customHeight="1">
      <c r="B12" s="1"/>
      <c r="C12" s="667"/>
    </row>
    <row r="13" spans="2:9" ht="62.25" customHeight="1">
      <c r="B13" s="3" t="s">
        <v>224</v>
      </c>
      <c r="C13" s="42"/>
      <c r="I13" s="2"/>
    </row>
    <row r="14" spans="2:9" ht="20.25">
      <c r="I14" s="43"/>
    </row>
    <row r="15" spans="2:9" ht="20.25">
      <c r="I15" s="43"/>
    </row>
    <row r="16" spans="2:9" ht="20.25">
      <c r="B16" s="55"/>
      <c r="I16" s="43"/>
    </row>
    <row r="20" spans="9:9" ht="20.25">
      <c r="I20" s="2"/>
    </row>
    <row r="22" spans="9:9" ht="20.25">
      <c r="I22" s="2"/>
    </row>
    <row r="26" spans="9:9" ht="3" customHeight="1"/>
    <row r="45" ht="41.25" customHeight="1"/>
    <row r="49" spans="4:4" ht="15">
      <c r="D49" s="67"/>
    </row>
    <row r="51" spans="4:4" ht="44.25" customHeight="1"/>
    <row r="59" spans="4:4" ht="42.75" customHeight="1"/>
  </sheetData>
  <mergeCells count="4">
    <mergeCell ref="B2:C2"/>
    <mergeCell ref="B3:C3"/>
    <mergeCell ref="B4:C4"/>
    <mergeCell ref="B5:C5"/>
  </mergeCells>
  <phoneticPr fontId="80" type="noConversion"/>
  <printOptions horizontalCentered="1"/>
  <pageMargins left="0.23622047244094491" right="0.23622047244094491" top="0.74803149606299213" bottom="0.86" header="0.31496062992125984" footer="0.31496062992125984"/>
  <pageSetup paperSize="9" scale="50"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33" max="16383" man="1"/>
    <brk id="66" max="16383"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W35"/>
  <sheetViews>
    <sheetView zoomScale="55" zoomScaleNormal="55" workbookViewId="0">
      <pane xSplit="4" ySplit="7" topLeftCell="E11" activePane="bottomRight" state="frozen"/>
      <selection pane="topRight" activeCell="E1" sqref="E1"/>
      <selection pane="bottomLeft" activeCell="A6" sqref="A6"/>
      <selection pane="bottomRight" activeCell="R17" sqref="R17"/>
    </sheetView>
  </sheetViews>
  <sheetFormatPr defaultRowHeight="15"/>
  <cols>
    <col min="1" max="1" width="22.140625" style="598" customWidth="1"/>
    <col min="2" max="2" width="31.5703125" style="598" customWidth="1"/>
    <col min="3" max="3" width="28" style="598" customWidth="1"/>
    <col min="4" max="4" width="65.85546875" style="598" customWidth="1"/>
    <col min="5" max="5" width="23.5703125" style="598" bestFit="1" customWidth="1"/>
    <col min="6" max="7" width="23.140625" style="598" customWidth="1"/>
    <col min="8" max="8" width="1.42578125" style="590" customWidth="1"/>
    <col min="9" max="9" width="27.5703125" style="598" customWidth="1"/>
    <col min="10" max="10" width="2" style="598" customWidth="1"/>
    <col min="11" max="11" width="27.5703125" style="598" customWidth="1"/>
    <col min="12" max="12" width="2" style="590" customWidth="1"/>
    <col min="13" max="13" width="21.7109375" style="628" customWidth="1"/>
    <col min="14" max="14" width="21.5703125" style="628" customWidth="1"/>
    <col min="15" max="15" width="17.85546875" style="628" customWidth="1"/>
    <col min="16" max="16" width="16.28515625" style="628" bestFit="1" customWidth="1"/>
    <col min="17" max="17" width="15.28515625" style="628" customWidth="1"/>
    <col min="18" max="18" width="17.85546875" style="628" bestFit="1" customWidth="1"/>
    <col min="19" max="23" width="9.140625" style="590"/>
    <col min="24" max="16384" width="9.140625" style="598"/>
  </cols>
  <sheetData>
    <row r="1" spans="1:20" ht="23.25" customHeight="1">
      <c r="A1" s="590"/>
      <c r="B1" s="590"/>
      <c r="C1" s="590"/>
      <c r="D1" s="591"/>
      <c r="E1" s="590"/>
      <c r="F1" s="590"/>
      <c r="G1" s="590"/>
      <c r="I1" s="1122" t="s">
        <v>16</v>
      </c>
      <c r="J1" s="1122"/>
      <c r="K1" s="1122"/>
      <c r="M1" s="592"/>
      <c r="N1" s="593"/>
      <c r="O1" s="593"/>
      <c r="P1" s="593"/>
      <c r="Q1" s="593"/>
      <c r="R1" s="593"/>
    </row>
    <row r="2" spans="1:20" ht="57" customHeight="1">
      <c r="A2" s="1107" t="s">
        <v>84</v>
      </c>
      <c r="B2" s="1108"/>
      <c r="C2" s="594"/>
      <c r="D2" s="595"/>
      <c r="E2" s="596"/>
      <c r="F2" s="596"/>
      <c r="G2" s="597">
        <f>+'10.a-Cash-flow 1. év'!O15+'10.b-Cash-flow 2. év'!O15</f>
        <v>3333333</v>
      </c>
      <c r="I2" s="1115" t="str">
        <f>IF(G2=G32,"Az elszámolandó költségek képletezése érintetlen, rendben van.","Az elszámolandó költségek képletezése sérült, törlésre került valamelyik hivatkozás. - Kérjük tervezze újra érintetlen képletezéssel a CF táblázatokat.")</f>
        <v>Az elszámolandó költségek képletezése érintetlen, rendben van.</v>
      </c>
      <c r="J2" s="1116"/>
      <c r="K2" s="1117"/>
      <c r="M2" s="592" t="s">
        <v>17</v>
      </c>
      <c r="N2" s="592" t="s">
        <v>18</v>
      </c>
      <c r="O2" s="593"/>
      <c r="P2" s="593"/>
      <c r="Q2" s="593"/>
      <c r="R2" s="593"/>
    </row>
    <row r="3" spans="1:20" ht="57" customHeight="1">
      <c r="A3" s="1108"/>
      <c r="B3" s="1108"/>
      <c r="D3" s="599">
        <f ca="1">NOW()</f>
        <v>43342.435338078707</v>
      </c>
      <c r="E3" s="1113">
        <f>+'10.a-Cash-flow 1. év'!O8+'10.a-Cash-flow 1. év'!O9</f>
        <v>1500000</v>
      </c>
      <c r="F3" s="1113">
        <f>+'10.b-Cash-flow 2. év'!O8+'10.b-Cash-flow 2. év'!O9</f>
        <v>1500000</v>
      </c>
      <c r="G3" s="1114">
        <f>+'10.a-Cash-flow 1. év'!O16+'10.b-Cash-flow 2. év'!O16</f>
        <v>2999999.7</v>
      </c>
      <c r="I3" s="1115" t="str">
        <f>IF((E3+F3)=G3,"A forrásoldalon a Támogató által átutalt támogatás és Támogatási előleg sor tervezése számszakilag rendben van.","HIBA! - tervezze át, mert a forrásoldalon a Támogató által átutalt támogatás sor tervezése számszakilag NINCS RENDBEN!")</f>
        <v>HIBA! - tervezze át, mert a forrásoldalon a Támogató által átutalt támogatás sor tervezése számszakilag NINCS RENDBEN!</v>
      </c>
      <c r="J3" s="1116"/>
      <c r="K3" s="1117"/>
      <c r="M3" s="592" t="s">
        <v>85</v>
      </c>
      <c r="N3" s="592" t="s">
        <v>19</v>
      </c>
      <c r="O3" s="593"/>
      <c r="P3" s="593"/>
      <c r="Q3" s="593"/>
      <c r="R3" s="593"/>
    </row>
    <row r="4" spans="1:20" ht="54.75" customHeight="1">
      <c r="A4" s="1108"/>
      <c r="B4" s="1108"/>
      <c r="C4" s="590"/>
      <c r="D4" s="600" t="str">
        <f>HYPERLINK("https://youtu.be/OMgLQ-bE7v0","Kisvideó - kérjük nézze meg!")</f>
        <v>Kisvideó - kérjük nézze meg!</v>
      </c>
      <c r="E4" s="1113"/>
      <c r="F4" s="1113"/>
      <c r="G4" s="1114"/>
      <c r="I4" s="1118" t="str">
        <f>IF(G3&lt;3000000,"A támogatási összeg nem haladja meg a 3.000.000 Ft-ot.","HIBA! - tervezze át, mert az igényelt támogatás összege több mint 3.000.000 Ft!")</f>
        <v>A támogatási összeg nem haladja meg a 3.000.000 Ft-ot.</v>
      </c>
      <c r="J4" s="1118"/>
      <c r="K4" s="1118"/>
      <c r="M4" s="592" t="s">
        <v>20</v>
      </c>
      <c r="N4" s="592" t="s">
        <v>21</v>
      </c>
      <c r="O4" s="590"/>
      <c r="P4" s="590"/>
      <c r="Q4" s="590"/>
      <c r="R4" s="590"/>
      <c r="T4" s="593"/>
    </row>
    <row r="5" spans="1:20" ht="18.75">
      <c r="A5" s="590"/>
      <c r="B5" s="590"/>
      <c r="C5" s="590"/>
      <c r="D5" s="590"/>
      <c r="E5" s="596"/>
      <c r="F5" s="596"/>
      <c r="G5" s="601">
        <f>+'10.a-Cash-flow 1. év'!O45+'10.b-Cash-flow 2. év'!O45</f>
        <v>2592500</v>
      </c>
      <c r="I5" s="590"/>
      <c r="J5" s="590"/>
      <c r="K5" s="590"/>
      <c r="M5" s="592" t="s">
        <v>86</v>
      </c>
      <c r="N5" s="592"/>
      <c r="O5" s="593"/>
      <c r="P5" s="593"/>
      <c r="Q5" s="602"/>
      <c r="R5" s="593"/>
    </row>
    <row r="6" spans="1:20" ht="18.75">
      <c r="A6" s="590"/>
      <c r="B6" s="590"/>
      <c r="C6" s="590"/>
      <c r="D6" s="590"/>
      <c r="E6" s="603"/>
      <c r="F6" s="603"/>
      <c r="G6" s="601">
        <f>+'10.a-Cash-flow 1. év'!O68+'10.b-Cash-flow 2. év'!O68</f>
        <v>5925833</v>
      </c>
      <c r="I6" s="1104"/>
      <c r="J6" s="1104"/>
      <c r="K6" s="1104"/>
      <c r="M6" s="592" t="s">
        <v>22</v>
      </c>
      <c r="N6" s="592"/>
      <c r="O6" s="593"/>
      <c r="P6" s="593"/>
      <c r="Q6" s="602"/>
      <c r="R6" s="593"/>
    </row>
    <row r="7" spans="1:20">
      <c r="A7" s="590"/>
      <c r="B7" s="590"/>
      <c r="C7" s="590"/>
      <c r="D7" s="590"/>
      <c r="E7" s="590"/>
      <c r="F7" s="590"/>
      <c r="G7" s="590"/>
      <c r="I7" s="590"/>
      <c r="J7" s="590"/>
      <c r="K7" s="590"/>
      <c r="M7" s="592" t="s">
        <v>87</v>
      </c>
      <c r="N7" s="592"/>
      <c r="O7" s="590"/>
      <c r="P7" s="590"/>
      <c r="Q7" s="590"/>
      <c r="R7" s="590"/>
    </row>
    <row r="8" spans="1:20" ht="66">
      <c r="A8" s="1119" t="s">
        <v>23</v>
      </c>
      <c r="B8" s="1119"/>
      <c r="C8" s="604" t="s">
        <v>24</v>
      </c>
      <c r="D8" s="604" t="s">
        <v>25</v>
      </c>
      <c r="E8" s="604" t="s">
        <v>26</v>
      </c>
      <c r="F8" s="604" t="s">
        <v>27</v>
      </c>
      <c r="G8" s="604" t="s">
        <v>28</v>
      </c>
      <c r="I8" s="605" t="s">
        <v>29</v>
      </c>
      <c r="J8" s="606"/>
      <c r="K8" s="605" t="s">
        <v>30</v>
      </c>
      <c r="M8" s="607">
        <v>6.5000000000000002E-2</v>
      </c>
      <c r="N8" s="607"/>
      <c r="O8" s="608" t="s">
        <v>31</v>
      </c>
      <c r="P8" s="609">
        <v>0.15</v>
      </c>
      <c r="Q8" s="609"/>
      <c r="R8" s="610" t="s">
        <v>31</v>
      </c>
    </row>
    <row r="9" spans="1:20" ht="57.75" customHeight="1">
      <c r="A9" s="1102" t="s">
        <v>32</v>
      </c>
      <c r="B9" s="1120" t="s">
        <v>33</v>
      </c>
      <c r="C9" s="1102" t="s">
        <v>34</v>
      </c>
      <c r="D9" s="1102" t="s">
        <v>35</v>
      </c>
      <c r="E9" s="1105">
        <f>+'10.a-Cash-flow 1. év'!O17</f>
        <v>0</v>
      </c>
      <c r="F9" s="1105">
        <f>+'10.b-Cash-flow 2. év'!O17</f>
        <v>0</v>
      </c>
      <c r="G9" s="1105">
        <f>+'10.a-Cash-flow 1. év'!O17+'10.b-Cash-flow 2. év'!O17</f>
        <v>0</v>
      </c>
      <c r="H9" s="611"/>
      <c r="I9" s="612" t="str">
        <f>IF(N9=0,IF(M9&gt;O9,"HIBA! - tervezze át, meghaladja az előírt korlátot.","A tervezési korlát rendben van."),0)</f>
        <v>A tervezési korlát rendben van.</v>
      </c>
      <c r="J9" s="613"/>
      <c r="K9" s="614">
        <f>IF(N9&gt;0,IF(N9&gt;O9,"HIBA! - tervezze át, meghaladja az előírt korlátot.","A tervezési korlát rendben van."),0)</f>
        <v>0</v>
      </c>
      <c r="M9" s="615">
        <f>G9+G11+G26</f>
        <v>90000</v>
      </c>
      <c r="N9" s="615">
        <f>IF($G$30=0,0,M9*1.27)</f>
        <v>0</v>
      </c>
      <c r="O9" s="615">
        <f>G32/100*6.5</f>
        <v>216666.64500000002</v>
      </c>
      <c r="P9" s="590"/>
      <c r="Q9" s="590"/>
      <c r="R9" s="590"/>
    </row>
    <row r="10" spans="1:20" ht="57.75" customHeight="1">
      <c r="A10" s="1103"/>
      <c r="B10" s="1121"/>
      <c r="C10" s="1103"/>
      <c r="D10" s="1103"/>
      <c r="E10" s="1106"/>
      <c r="F10" s="1106"/>
      <c r="G10" s="1106"/>
      <c r="H10" s="611"/>
      <c r="I10" s="612" t="str">
        <f>IF(Q10=0,IF(P10&gt;R10,"HIBA! - tervezze át, meghaladja az előírt korlátot.","A tervezési korlát rendben van."),0)</f>
        <v>A tervezési korlát rendben van.</v>
      </c>
      <c r="J10" s="613"/>
      <c r="K10" s="614">
        <f>IF(Q10&gt;0,IF(Q10&gt;R10,"HIBA! - tervezze át, meghaladja az előírt korlátot.","A tervezési korlát rendben van."),0)</f>
        <v>0</v>
      </c>
      <c r="L10" s="611"/>
      <c r="M10" s="616"/>
      <c r="N10" s="617"/>
      <c r="O10" s="617"/>
      <c r="P10" s="615">
        <f>G11+G26</f>
        <v>90000</v>
      </c>
      <c r="Q10" s="618">
        <f>IF($G$30=0,0,P10*1.27)</f>
        <v>0</v>
      </c>
      <c r="R10" s="615">
        <f>G32*0.15</f>
        <v>499999.94999999995</v>
      </c>
    </row>
    <row r="11" spans="1:20" ht="150">
      <c r="A11" s="619" t="s">
        <v>36</v>
      </c>
      <c r="B11" s="620" t="s">
        <v>37</v>
      </c>
      <c r="C11" s="621" t="s">
        <v>38</v>
      </c>
      <c r="D11" s="618"/>
      <c r="E11" s="622">
        <f>+'10.a-Cash-flow 1. év'!O23</f>
        <v>6000</v>
      </c>
      <c r="F11" s="622">
        <f>+'10.b-Cash-flow 2. év'!O23</f>
        <v>0</v>
      </c>
      <c r="G11" s="622">
        <f>+'10.a-Cash-flow 1. év'!O23+'10.b-Cash-flow 2. év'!O23</f>
        <v>6000</v>
      </c>
      <c r="H11" s="611"/>
      <c r="I11" s="623">
        <f>IF(G11=0,"Nem tervezett kötelezően előírt nyivánosság biztosításához költséget, kérjük tervezzen!",0)</f>
        <v>0</v>
      </c>
      <c r="J11" s="624"/>
      <c r="K11" s="624" t="s">
        <v>39</v>
      </c>
      <c r="L11" s="655"/>
      <c r="M11" s="592" t="s">
        <v>40</v>
      </c>
      <c r="N11" s="592" t="s">
        <v>41</v>
      </c>
      <c r="O11" s="655"/>
      <c r="P11" s="656"/>
      <c r="Q11" s="590"/>
      <c r="R11" s="593"/>
    </row>
    <row r="12" spans="1:20" ht="71.25" customHeight="1">
      <c r="A12" s="1102" t="s">
        <v>44</v>
      </c>
      <c r="B12" s="1102" t="s">
        <v>45</v>
      </c>
      <c r="C12" s="1102" t="s">
        <v>46</v>
      </c>
      <c r="D12" s="1102" t="s">
        <v>47</v>
      </c>
      <c r="E12" s="1100">
        <f>+'10.a-Cash-flow 1. év'!O20</f>
        <v>541500</v>
      </c>
      <c r="F12" s="1100">
        <f>+'10.b-Cash-flow 2. év'!O20</f>
        <v>1624500</v>
      </c>
      <c r="G12" s="1100">
        <f>+'10.a-Cash-flow 1. év'!O20+'10.b-Cash-flow 2. év'!O20</f>
        <v>2166000</v>
      </c>
      <c r="H12" s="611"/>
      <c r="I12" s="625" t="str">
        <f>IF(E12&gt;0,"Az 1. üzleti évre tervezett költséget foglalkoztatásra.","Az 1. üzleti évre NEM tervezett költséget foglalkoztatásra, kérjük pótolja!")</f>
        <v>Az 1. üzleti évre tervezett költséget foglalkoztatásra.</v>
      </c>
      <c r="J12" s="592"/>
      <c r="K12" s="624" t="s">
        <v>93</v>
      </c>
      <c r="L12" s="592"/>
      <c r="M12" s="626" t="str">
        <f>IF(P12&gt;0,"A 3. üzleti évre tervezett költséget foglalkoztatásra.","A 3. üzleti évre NEM tervezett költséget foglalkoztatásra, kérjük pótolja!")</f>
        <v>A 3. üzleti évre tervezett költséget foglalkoztatásra.</v>
      </c>
      <c r="N12" s="592"/>
      <c r="O12" s="627" t="s">
        <v>42</v>
      </c>
      <c r="P12" s="1099">
        <f>+'10.c-Cash-flow 3-4. év'!C20+'10.c-Cash-flow 3-4. év'!C20+'10.c-Cash-flow 3-4. év'!C59+'10.c-Cash-flow 3-4. év'!C60+'10.c-Cash-flow 3-4. év'!C61</f>
        <v>2166000</v>
      </c>
      <c r="Q12" s="1099"/>
      <c r="R12" s="593"/>
    </row>
    <row r="13" spans="1:20" ht="71.25" customHeight="1">
      <c r="A13" s="1103"/>
      <c r="B13" s="1103"/>
      <c r="C13" s="1103"/>
      <c r="D13" s="1103"/>
      <c r="E13" s="1101"/>
      <c r="F13" s="1101"/>
      <c r="G13" s="1101"/>
      <c r="H13" s="611"/>
      <c r="I13" s="625" t="str">
        <f>IF(F12&gt;0,"A 2. üzleti évre tervezett költséget foglalkoztatásra.","A 2. üzleti évre NEM tervezett költséget foglalkoztatásra, kérjük pótolja!")</f>
        <v>A 2. üzleti évre tervezett költséget foglalkoztatásra.</v>
      </c>
      <c r="J13" s="628"/>
      <c r="K13" s="654" t="s">
        <v>52</v>
      </c>
      <c r="L13" s="593"/>
      <c r="M13" s="590"/>
      <c r="N13" s="626" t="str">
        <f>IF(P13&gt;0,"A 4. üzleti évre tervezett költséget foglalkoztatásra.","A 4. üzleti évre NEM tervezett költséget foglalkoztatásra, kérjük pótolja!!")</f>
        <v>A 4. üzleti évre tervezett költséget foglalkoztatásra.</v>
      </c>
      <c r="O13" s="627" t="s">
        <v>43</v>
      </c>
      <c r="P13" s="1099">
        <f>+'10.c-Cash-flow 3-4. év'!D20+'10.c-Cash-flow 3-4. év'!D59+'10.c-Cash-flow 3-4. év'!D60+'10.c-Cash-flow 3-4. év'!D61</f>
        <v>2166000</v>
      </c>
      <c r="Q13" s="1099"/>
    </row>
    <row r="14" spans="1:20" ht="60">
      <c r="A14" s="619" t="s">
        <v>48</v>
      </c>
      <c r="B14" s="619" t="s">
        <v>49</v>
      </c>
      <c r="C14" s="629" t="s">
        <v>50</v>
      </c>
      <c r="D14" s="619" t="s">
        <v>51</v>
      </c>
      <c r="E14" s="630">
        <f>+'10.a-Cash-flow 1. év'!O24</f>
        <v>684739</v>
      </c>
      <c r="F14" s="630">
        <f>+'10.b-Cash-flow 2. év'!O24</f>
        <v>0</v>
      </c>
      <c r="G14" s="630">
        <f>+'10.a-Cash-flow 1. év'!O24+'10.b-Cash-flow 2. év'!O24</f>
        <v>684739</v>
      </c>
      <c r="H14" s="611"/>
      <c r="I14" s="592" t="s">
        <v>52</v>
      </c>
      <c r="J14" s="592"/>
      <c r="K14" s="592" t="s">
        <v>53</v>
      </c>
      <c r="L14" s="592"/>
      <c r="M14" s="592" t="s">
        <v>54</v>
      </c>
      <c r="N14" s="592" t="s">
        <v>55</v>
      </c>
      <c r="O14" s="592"/>
      <c r="P14" s="593"/>
      <c r="Q14" s="593"/>
      <c r="R14" s="593"/>
    </row>
    <row r="15" spans="1:20" ht="30">
      <c r="A15" s="619" t="s">
        <v>56</v>
      </c>
      <c r="B15" s="619" t="s">
        <v>57</v>
      </c>
      <c r="C15" s="631"/>
      <c r="D15" s="618"/>
      <c r="E15" s="630">
        <f>+'10.a-Cash-flow 1. év'!O27</f>
        <v>0</v>
      </c>
      <c r="F15" s="630">
        <f>+'10.b-Cash-flow 2. év'!O27</f>
        <v>0</v>
      </c>
      <c r="G15" s="630">
        <f>+'10.a-Cash-flow 1. év'!O27+'10.b-Cash-flow 2. év'!O27</f>
        <v>0</v>
      </c>
      <c r="H15" s="611"/>
      <c r="I15" s="593"/>
      <c r="J15" s="593"/>
      <c r="K15" s="593"/>
      <c r="L15" s="611"/>
      <c r="M15" s="632">
        <v>0.3</v>
      </c>
      <c r="N15" s="632"/>
      <c r="O15" s="633" t="s">
        <v>31</v>
      </c>
      <c r="P15" s="593"/>
      <c r="Q15" s="593"/>
      <c r="R15" s="593"/>
    </row>
    <row r="16" spans="1:20" ht="45">
      <c r="A16" s="619" t="s">
        <v>58</v>
      </c>
      <c r="B16" s="619" t="s">
        <v>57</v>
      </c>
      <c r="C16" s="634" t="s">
        <v>59</v>
      </c>
      <c r="D16" s="618"/>
      <c r="E16" s="630">
        <f>+'10.a-Cash-flow 1. év'!O28</f>
        <v>0</v>
      </c>
      <c r="F16" s="630">
        <f>+'10.b-Cash-flow 2. év'!O28</f>
        <v>0</v>
      </c>
      <c r="G16" s="630">
        <f>+'10.a-Cash-flow 1. év'!O28+'10.b-Cash-flow 2. év'!O28</f>
        <v>0</v>
      </c>
      <c r="H16" s="611"/>
      <c r="I16" s="612" t="str">
        <f>IF(N16=0,IF(M16&gt;O16,"HIBA! - tervezze át, meghaladja az előírt korlátot.","A tervezési korlát rendben van."),0)</f>
        <v>A tervezési korlát rendben van.</v>
      </c>
      <c r="J16" s="613"/>
      <c r="K16" s="614">
        <f>IF(N16&gt;0,IF(N16&gt;O16,"HIBA! - tervezze át, meghaladja az előírt korlátot.","A tervezési korlát rendben van."),0)</f>
        <v>0</v>
      </c>
      <c r="L16" s="611"/>
      <c r="M16" s="615">
        <f>G16</f>
        <v>0</v>
      </c>
      <c r="N16" s="615">
        <f>IF($G$30=0,0,M16*1.27)</f>
        <v>0</v>
      </c>
      <c r="O16" s="615">
        <f>G32*0.3</f>
        <v>999999.89999999991</v>
      </c>
      <c r="P16" s="593"/>
      <c r="Q16" s="593"/>
      <c r="R16" s="593"/>
    </row>
    <row r="17" spans="1:18" ht="150">
      <c r="A17" s="619" t="s">
        <v>60</v>
      </c>
      <c r="B17" s="619" t="s">
        <v>61</v>
      </c>
      <c r="C17" s="619" t="s">
        <v>62</v>
      </c>
      <c r="D17" s="619" t="s">
        <v>63</v>
      </c>
      <c r="E17" s="630">
        <f>+'10.a-Cash-flow 1. év'!O29</f>
        <v>0</v>
      </c>
      <c r="F17" s="630">
        <f>+'10.b-Cash-flow 2. év'!O29</f>
        <v>0</v>
      </c>
      <c r="G17" s="630">
        <f>+'10.a-Cash-flow 1. év'!O29+'10.b-Cash-flow 2. év'!O29</f>
        <v>0</v>
      </c>
      <c r="H17" s="611"/>
      <c r="I17" s="593"/>
      <c r="J17" s="593"/>
      <c r="K17" s="593"/>
      <c r="L17" s="593"/>
      <c r="M17" s="593"/>
      <c r="N17" s="593"/>
      <c r="O17" s="593"/>
      <c r="P17" s="593"/>
      <c r="Q17" s="593"/>
      <c r="R17" s="593"/>
    </row>
    <row r="18" spans="1:18" ht="75">
      <c r="A18" s="619" t="s">
        <v>64</v>
      </c>
      <c r="B18" s="619" t="s">
        <v>65</v>
      </c>
      <c r="C18" s="631"/>
      <c r="D18" s="619" t="s">
        <v>66</v>
      </c>
      <c r="E18" s="630">
        <f>+'10.a-Cash-flow 1. év'!O32</f>
        <v>0</v>
      </c>
      <c r="F18" s="630">
        <f>+'10.b-Cash-flow 2. év'!O32</f>
        <v>0</v>
      </c>
      <c r="G18" s="630">
        <f>+'10.a-Cash-flow 1. év'!O32+'10.b-Cash-flow 2. év'!O32</f>
        <v>0</v>
      </c>
      <c r="H18" s="611"/>
      <c r="I18" s="593"/>
      <c r="J18" s="593"/>
      <c r="K18" s="593"/>
      <c r="L18" s="611"/>
      <c r="M18" s="635">
        <v>0.3</v>
      </c>
      <c r="N18" s="635"/>
      <c r="O18" s="636" t="s">
        <v>67</v>
      </c>
      <c r="P18" s="593"/>
      <c r="Q18" s="593"/>
      <c r="R18" s="593"/>
    </row>
    <row r="19" spans="1:18" ht="45">
      <c r="A19" s="619" t="s">
        <v>68</v>
      </c>
      <c r="B19" s="619" t="s">
        <v>69</v>
      </c>
      <c r="C19" s="637" t="s">
        <v>59</v>
      </c>
      <c r="D19" s="619" t="s">
        <v>70</v>
      </c>
      <c r="E19" s="630">
        <f>+'10.a-Cash-flow 1. év'!O35</f>
        <v>11283</v>
      </c>
      <c r="F19" s="630">
        <f>+'10.b-Cash-flow 2. év'!O35</f>
        <v>22566</v>
      </c>
      <c r="G19" s="630">
        <f>+'10.a-Cash-flow 1. év'!O35+'10.b-Cash-flow 2. év'!O35</f>
        <v>33849</v>
      </c>
      <c r="H19" s="611"/>
      <c r="I19" s="612" t="str">
        <f>IF(N19=0,IF(M19&gt;O19,"HIBA! - tervezze át, meghaladja az előírt korlátot.","A tervezési korlát rendben van."),0)</f>
        <v>A tervezési korlát rendben van.</v>
      </c>
      <c r="J19" s="613"/>
      <c r="K19" s="614">
        <f>IF(N19&gt;0,IF(N19&gt;O19,"HIBA! - tervezze át, meghaladja az előírt korlátot.","A tervezési korlát rendben van."),0)</f>
        <v>0</v>
      </c>
      <c r="L19" s="611"/>
      <c r="M19" s="615">
        <f>G19</f>
        <v>33849</v>
      </c>
      <c r="N19" s="615">
        <f>IF($G$30=0,0,M19*1.27)</f>
        <v>0</v>
      </c>
      <c r="O19" s="615">
        <f>G32*0.3</f>
        <v>999999.89999999991</v>
      </c>
      <c r="P19" s="593"/>
      <c r="Q19" s="593"/>
      <c r="R19" s="593"/>
    </row>
    <row r="20" spans="1:18" ht="60">
      <c r="A20" s="619" t="s">
        <v>71</v>
      </c>
      <c r="B20" s="619" t="s">
        <v>72</v>
      </c>
      <c r="C20" s="1128" t="s">
        <v>59</v>
      </c>
      <c r="D20" s="619" t="s">
        <v>73</v>
      </c>
      <c r="E20" s="638">
        <f>+'10.a-Cash-flow 1. év'!O36</f>
        <v>0</v>
      </c>
      <c r="F20" s="638">
        <f>+'10.b-Cash-flow 2. év'!O36</f>
        <v>0</v>
      </c>
      <c r="G20" s="638">
        <f>+'10.a-Cash-flow 1. év'!O36+'10.b-Cash-flow 2. év'!O36</f>
        <v>0</v>
      </c>
      <c r="H20" s="611"/>
      <c r="I20" s="593"/>
      <c r="J20" s="593"/>
      <c r="K20" s="593"/>
      <c r="L20" s="611"/>
      <c r="M20" s="639">
        <v>0.3</v>
      </c>
      <c r="N20" s="639"/>
      <c r="O20" s="640" t="s">
        <v>67</v>
      </c>
      <c r="P20" s="593"/>
      <c r="Q20" s="593"/>
      <c r="R20" s="593"/>
    </row>
    <row r="21" spans="1:18" ht="165">
      <c r="A21" s="619" t="s">
        <v>74</v>
      </c>
      <c r="B21" s="619" t="s">
        <v>75</v>
      </c>
      <c r="C21" s="1128"/>
      <c r="D21" s="619" t="s">
        <v>76</v>
      </c>
      <c r="E21" s="638">
        <f>+'10.a-Cash-flow 1. év'!O37</f>
        <v>0</v>
      </c>
      <c r="F21" s="638">
        <f>+'10.b-Cash-flow 2. év'!O37</f>
        <v>0</v>
      </c>
      <c r="G21" s="638">
        <f>+'10.a-Cash-flow 1. év'!O37+'10.b-Cash-flow 2. év'!O37</f>
        <v>0</v>
      </c>
      <c r="H21" s="611"/>
      <c r="I21" s="650" t="str">
        <f>IF(N21=0,IF(M21&gt;O21,"HIBA! - tervezze át, meghaladja az előírt korlátot.","A tervezési korlát rendben van."),0)</f>
        <v>A tervezési korlát rendben van.</v>
      </c>
      <c r="J21" s="613"/>
      <c r="K21" s="651">
        <f>IF(N21&gt;0,IF(N21&gt;O21,"HIBA! - tervezze át, meghaladja az előírt korlátot.","A tervezési korlát rendben van."),0)</f>
        <v>0</v>
      </c>
      <c r="L21" s="611"/>
      <c r="M21" s="615">
        <f>G20+G21</f>
        <v>0</v>
      </c>
      <c r="N21" s="615">
        <f>IF($G$30=0,0,M21*1.27)</f>
        <v>0</v>
      </c>
      <c r="O21" s="615">
        <f>G32*0.3</f>
        <v>999999.89999999991</v>
      </c>
      <c r="P21" s="593"/>
      <c r="Q21" s="592"/>
      <c r="R21" s="593"/>
    </row>
    <row r="22" spans="1:18" ht="37.5" customHeight="1">
      <c r="A22" s="1102" t="s">
        <v>77</v>
      </c>
      <c r="B22" s="1102" t="s">
        <v>78</v>
      </c>
      <c r="C22" s="1125"/>
      <c r="D22" s="1102" t="s">
        <v>79</v>
      </c>
      <c r="E22" s="1100">
        <f>+'10.a-Cash-flow 1. év'!O38</f>
        <v>358745</v>
      </c>
      <c r="F22" s="1100">
        <f>+'10.b-Cash-flow 2. év'!O38</f>
        <v>0</v>
      </c>
      <c r="G22" s="1100">
        <f>+'10.a-Cash-flow 1. év'!O38+'10.b-Cash-flow 2. év'!O38</f>
        <v>358745</v>
      </c>
      <c r="H22" s="611"/>
      <c r="I22" s="1111">
        <f>IF(G22=0,"Nem tervezett anyagköltséget a projektidőszakra, kérjük vizsgálja felül miért nincs szüksége vállalkozásának vásárolt anyagokra.",0)</f>
        <v>0</v>
      </c>
      <c r="J22" s="1111"/>
      <c r="K22" s="1111"/>
      <c r="L22" s="611"/>
      <c r="M22" s="659"/>
      <c r="N22" s="659"/>
      <c r="O22" s="659"/>
      <c r="P22" s="657"/>
      <c r="Q22" s="624" t="s">
        <v>90</v>
      </c>
      <c r="R22" s="658"/>
    </row>
    <row r="23" spans="1:18" ht="37.5">
      <c r="A23" s="1112"/>
      <c r="B23" s="1112"/>
      <c r="C23" s="1126"/>
      <c r="D23" s="1112"/>
      <c r="E23" s="1123"/>
      <c r="F23" s="1123"/>
      <c r="G23" s="1123"/>
      <c r="H23" s="611"/>
      <c r="I23" s="652" t="str">
        <f>IF(N23=0,IF(M23&gt;O23,"HIBA! - tervezze át, meghaladja az előírt korlátot.","A tervezési korlát rendben van."),0)</f>
        <v>A tervezési korlát rendben van.</v>
      </c>
      <c r="J23" s="593"/>
      <c r="K23" s="653">
        <f>IF(N23&gt;0,IF(N23&gt;O23,"HIBA! - tervezze át, meghaladja az előírt korlátot.","A tervezési korlát rendben van."),0)</f>
        <v>0</v>
      </c>
      <c r="L23" s="593"/>
      <c r="M23" s="660">
        <f>+G22</f>
        <v>358745</v>
      </c>
      <c r="N23" s="660">
        <f>IF($G$30=0,0,M23*1.27)</f>
        <v>0</v>
      </c>
      <c r="O23" s="660">
        <f>300000*1.27</f>
        <v>381000</v>
      </c>
      <c r="P23" s="657"/>
      <c r="Q23" s="654"/>
      <c r="R23" s="658"/>
    </row>
    <row r="24" spans="1:18" ht="39.75" customHeight="1">
      <c r="A24" s="1112"/>
      <c r="B24" s="1112"/>
      <c r="C24" s="1126"/>
      <c r="D24" s="1112"/>
      <c r="E24" s="1123"/>
      <c r="F24" s="1123"/>
      <c r="G24" s="1123"/>
      <c r="H24" s="611"/>
      <c r="I24" s="1111">
        <f>IF(M24=0,"Nem tervezett anyagköltséget a 3. üzleti évre, kérjük vizsgálja felül miért nincs szüksége vállalkozásának vásárolt anyagokra.",0)</f>
        <v>0</v>
      </c>
      <c r="J24" s="1111"/>
      <c r="K24" s="1111"/>
      <c r="M24" s="1109">
        <f>+'10.c-Cash-flow 3-4. év'!C50+'10.c-Cash-flow 3-4. év'!C51</f>
        <v>1100000</v>
      </c>
      <c r="N24" s="1110"/>
      <c r="O24" s="1110"/>
      <c r="P24" s="627" t="s">
        <v>88</v>
      </c>
      <c r="Q24" s="654" t="s">
        <v>91</v>
      </c>
      <c r="R24" s="658"/>
    </row>
    <row r="25" spans="1:18" ht="39.75" customHeight="1">
      <c r="A25" s="1103"/>
      <c r="B25" s="1103"/>
      <c r="C25" s="1127"/>
      <c r="D25" s="1103"/>
      <c r="E25" s="1101"/>
      <c r="F25" s="1101"/>
      <c r="G25" s="1101"/>
      <c r="H25" s="611"/>
      <c r="I25" s="1111">
        <f>IF(M25=0,"Nem tervezett anyagköltséget a 4. üzleti évre, kérjük vizsgálja felül miért nincs szüksége vállalkozásának vásárolt anyagokra.",0)</f>
        <v>0</v>
      </c>
      <c r="J25" s="1111"/>
      <c r="K25" s="1111"/>
      <c r="M25" s="1109">
        <f>+'10.c-Cash-flow 3-4. év'!D50+'10.c-Cash-flow 3-4. év'!D51</f>
        <v>1200000</v>
      </c>
      <c r="N25" s="1110"/>
      <c r="O25" s="1110"/>
      <c r="P25" s="627" t="s">
        <v>89</v>
      </c>
      <c r="Q25" s="654" t="s">
        <v>92</v>
      </c>
      <c r="R25" s="658"/>
    </row>
    <row r="26" spans="1:18" ht="150">
      <c r="A26" s="619" t="s">
        <v>80</v>
      </c>
      <c r="B26" s="620" t="s">
        <v>81</v>
      </c>
      <c r="C26" s="621" t="s">
        <v>82</v>
      </c>
      <c r="D26" s="618"/>
      <c r="E26" s="622">
        <f>+'10.a-Cash-flow 1. év'!O39</f>
        <v>21000</v>
      </c>
      <c r="F26" s="622">
        <f>+'10.b-Cash-flow 2. év'!O39</f>
        <v>63000</v>
      </c>
      <c r="G26" s="622">
        <f>+'10.a-Cash-flow 1. év'!O39+'10.b-Cash-flow 2. év'!O39</f>
        <v>84000</v>
      </c>
      <c r="H26" s="611"/>
      <c r="I26" s="593"/>
      <c r="J26" s="593"/>
      <c r="K26" s="593"/>
      <c r="L26" s="593"/>
      <c r="M26" s="593"/>
      <c r="N26" s="593"/>
      <c r="O26" s="593"/>
      <c r="P26" s="593"/>
      <c r="Q26" s="592"/>
      <c r="R26" s="593"/>
    </row>
    <row r="27" spans="1:18" s="641" customFormat="1" ht="18.75">
      <c r="A27" s="1124" t="s">
        <v>652</v>
      </c>
      <c r="B27" s="1124"/>
      <c r="C27" s="1124"/>
      <c r="E27" s="642">
        <f>SUM(E9:E26)</f>
        <v>1623267</v>
      </c>
      <c r="F27" s="642">
        <f>SUM(F9:F26)</f>
        <v>1710066</v>
      </c>
      <c r="G27" s="642">
        <f>SUM(G9:G26)</f>
        <v>3333333</v>
      </c>
      <c r="M27" s="643"/>
      <c r="N27" s="643"/>
      <c r="O27" s="643"/>
      <c r="P27" s="643"/>
      <c r="Q27" s="643"/>
      <c r="R27" s="643"/>
    </row>
    <row r="28" spans="1:18" ht="21">
      <c r="A28" s="590"/>
      <c r="B28" s="644"/>
      <c r="C28" s="644"/>
      <c r="D28" s="645"/>
      <c r="E28" s="646"/>
      <c r="F28" s="646"/>
      <c r="G28" s="646"/>
      <c r="I28" s="590"/>
      <c r="J28" s="590"/>
      <c r="K28" s="590"/>
      <c r="M28" s="593"/>
      <c r="N28" s="593"/>
      <c r="O28" s="593"/>
      <c r="P28" s="593"/>
      <c r="Q28" s="593"/>
      <c r="R28" s="593"/>
    </row>
    <row r="29" spans="1:18" ht="21">
      <c r="A29" s="590"/>
      <c r="B29" s="644"/>
      <c r="C29" s="644"/>
      <c r="D29" s="645"/>
      <c r="E29" s="645"/>
      <c r="F29" s="645"/>
      <c r="G29" s="645"/>
      <c r="I29" s="590"/>
      <c r="J29" s="590"/>
      <c r="K29" s="590"/>
      <c r="M29" s="593"/>
      <c r="N29" s="593"/>
      <c r="O29" s="593"/>
      <c r="P29" s="593"/>
      <c r="Q29" s="593"/>
      <c r="R29" s="593"/>
    </row>
    <row r="30" spans="1:18" ht="21">
      <c r="A30" s="590"/>
      <c r="B30" s="644"/>
      <c r="C30" s="644"/>
      <c r="D30" s="647" t="s">
        <v>83</v>
      </c>
      <c r="E30" s="648">
        <f>+'10.a-Cash-flow 1. év'!O44</f>
        <v>0</v>
      </c>
      <c r="F30" s="648">
        <f>+'10.b-Cash-flow 2. év'!O44</f>
        <v>0</v>
      </c>
      <c r="G30" s="648">
        <f>+F30+E30</f>
        <v>0</v>
      </c>
      <c r="I30" s="590"/>
      <c r="J30" s="590"/>
      <c r="K30" s="590"/>
      <c r="M30" s="593"/>
      <c r="N30" s="593"/>
      <c r="O30" s="593"/>
      <c r="P30" s="593"/>
      <c r="Q30" s="593"/>
      <c r="R30" s="593"/>
    </row>
    <row r="31" spans="1:18" ht="21">
      <c r="A31" s="590"/>
      <c r="B31" s="644"/>
      <c r="C31" s="644"/>
      <c r="D31" s="645"/>
      <c r="E31" s="645"/>
      <c r="F31" s="645"/>
      <c r="G31" s="645"/>
      <c r="I31" s="590"/>
      <c r="J31" s="590"/>
      <c r="K31" s="590"/>
      <c r="M31" s="593"/>
      <c r="N31" s="593"/>
      <c r="O31" s="593"/>
      <c r="P31" s="593"/>
      <c r="Q31" s="593"/>
      <c r="R31" s="593"/>
    </row>
    <row r="32" spans="1:18" ht="21">
      <c r="A32" s="590"/>
      <c r="B32" s="644"/>
      <c r="C32" s="644"/>
      <c r="D32" s="645"/>
      <c r="E32" s="649">
        <f>+E30+E27</f>
        <v>1623267</v>
      </c>
      <c r="F32" s="649">
        <f>+F30+F27</f>
        <v>1710066</v>
      </c>
      <c r="G32" s="649">
        <f>+G30+G27</f>
        <v>3333333</v>
      </c>
      <c r="I32" s="590"/>
      <c r="J32" s="590"/>
      <c r="K32" s="590"/>
      <c r="M32" s="593"/>
      <c r="N32" s="593"/>
      <c r="O32" s="593"/>
      <c r="P32" s="593"/>
      <c r="Q32" s="593"/>
      <c r="R32" s="593"/>
    </row>
    <row r="33" spans="1:18">
      <c r="A33" s="590"/>
      <c r="B33" s="644"/>
      <c r="C33" s="644"/>
      <c r="D33" s="590"/>
      <c r="E33" s="590"/>
      <c r="F33" s="590"/>
      <c r="G33" s="590"/>
      <c r="I33" s="590"/>
      <c r="J33" s="590"/>
      <c r="K33" s="590"/>
      <c r="M33" s="593"/>
      <c r="N33" s="593"/>
      <c r="O33" s="593"/>
      <c r="P33" s="593"/>
      <c r="Q33" s="593"/>
      <c r="R33" s="593"/>
    </row>
    <row r="34" spans="1:18">
      <c r="A34" s="590"/>
      <c r="B34" s="590"/>
      <c r="C34" s="590"/>
      <c r="D34" s="590"/>
      <c r="E34" s="590"/>
      <c r="F34" s="590"/>
      <c r="G34" s="590"/>
      <c r="I34" s="590"/>
      <c r="J34" s="590"/>
      <c r="K34" s="590"/>
      <c r="M34" s="593"/>
      <c r="N34" s="593"/>
      <c r="O34" s="593"/>
      <c r="P34" s="593"/>
      <c r="Q34" s="593"/>
      <c r="R34" s="593"/>
    </row>
    <row r="35" spans="1:18">
      <c r="I35" s="590"/>
      <c r="J35" s="590"/>
      <c r="K35" s="590"/>
      <c r="M35" s="593"/>
      <c r="N35" s="593"/>
      <c r="O35" s="593"/>
      <c r="P35" s="593"/>
      <c r="Q35" s="593"/>
    </row>
  </sheetData>
  <mergeCells count="40">
    <mergeCell ref="A27:C27"/>
    <mergeCell ref="A22:A25"/>
    <mergeCell ref="A12:A13"/>
    <mergeCell ref="B12:B13"/>
    <mergeCell ref="C12:C13"/>
    <mergeCell ref="B22:B25"/>
    <mergeCell ref="C22:C25"/>
    <mergeCell ref="C20:C21"/>
    <mergeCell ref="I1:K1"/>
    <mergeCell ref="I2:K2"/>
    <mergeCell ref="G9:G10"/>
    <mergeCell ref="G22:G25"/>
    <mergeCell ref="E22:E25"/>
    <mergeCell ref="F22:F25"/>
    <mergeCell ref="F12:F13"/>
    <mergeCell ref="A2:B4"/>
    <mergeCell ref="M24:O24"/>
    <mergeCell ref="I22:K22"/>
    <mergeCell ref="I24:K24"/>
    <mergeCell ref="M25:O25"/>
    <mergeCell ref="I25:K25"/>
    <mergeCell ref="D22:D25"/>
    <mergeCell ref="E3:E4"/>
    <mergeCell ref="F3:F4"/>
    <mergeCell ref="G3:G4"/>
    <mergeCell ref="I3:K3"/>
    <mergeCell ref="I4:K4"/>
    <mergeCell ref="A8:B8"/>
    <mergeCell ref="A9:A10"/>
    <mergeCell ref="B9:B10"/>
    <mergeCell ref="C9:C10"/>
    <mergeCell ref="P13:Q13"/>
    <mergeCell ref="E12:E13"/>
    <mergeCell ref="D12:D13"/>
    <mergeCell ref="I6:K6"/>
    <mergeCell ref="G12:G13"/>
    <mergeCell ref="D9:D10"/>
    <mergeCell ref="E9:E10"/>
    <mergeCell ref="F9:F10"/>
    <mergeCell ref="P12:Q12"/>
  </mergeCells>
  <phoneticPr fontId="80" type="noConversion"/>
  <conditionalFormatting sqref="I2 K16 K19 K21 K9:K10 I16 I19 I21:I22 I9:I11">
    <cfRule type="cellIs" dxfId="8" priority="27" operator="equal">
      <formula>$M$6</formula>
    </cfRule>
  </conditionalFormatting>
  <conditionalFormatting sqref="I3">
    <cfRule type="cellIs" dxfId="7" priority="21" operator="equal">
      <formula>$M$6</formula>
    </cfRule>
  </conditionalFormatting>
  <conditionalFormatting sqref="I13">
    <cfRule type="cellIs" dxfId="6" priority="17" operator="equal">
      <formula>$M$6</formula>
    </cfRule>
  </conditionalFormatting>
  <conditionalFormatting sqref="M12">
    <cfRule type="cellIs" dxfId="5" priority="15" operator="equal">
      <formula>$M$11</formula>
    </cfRule>
  </conditionalFormatting>
  <conditionalFormatting sqref="N13">
    <cfRule type="cellIs" dxfId="4" priority="13" operator="equal">
      <formula>$N$11</formula>
    </cfRule>
  </conditionalFormatting>
  <conditionalFormatting sqref="I23">
    <cfRule type="cellIs" dxfId="3" priority="7" operator="equal">
      <formula>$M$6</formula>
    </cfRule>
  </conditionalFormatting>
  <conditionalFormatting sqref="K23">
    <cfRule type="cellIs" dxfId="2" priority="5" operator="equal">
      <formula>$M$6</formula>
    </cfRule>
  </conditionalFormatting>
  <conditionalFormatting sqref="I24">
    <cfRule type="cellIs" dxfId="1" priority="3" operator="equal">
      <formula>$M$6</formula>
    </cfRule>
  </conditionalFormatting>
  <conditionalFormatting sqref="I25">
    <cfRule type="cellIs" dxfId="0" priority="1" operator="equal">
      <formula>$M$6</formula>
    </cfRule>
  </conditionalFormatting>
  <printOptions horizontalCentered="1" verticalCentered="1"/>
  <pageMargins left="0" right="0" top="0" bottom="0" header="0.31496062992125984" footer="0.31496062992125984"/>
  <pageSetup paperSize="9" scale="35" orientation="landscape" verticalDpi="0" r:id="rId1"/>
  <headerFooter>
    <oddHeader>&amp;RGINOP-5.2.2-14-2015-00015
Fiatalok vállalkozóvá válásának támogatása az Észak-Magyarországi Régióban
www.eszakmagyar.mva.hu</oddHeader>
    <oddFooter>&amp;LLezárva: &amp;D.   &amp;T
Munkalap: &amp;A
Fájlnév: &amp;F&amp;R.............................................
a programban részt vevő fiatal szignója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rgb="FFFFC000"/>
  </sheetPr>
  <dimension ref="B2:D58"/>
  <sheetViews>
    <sheetView zoomScale="80" zoomScaleNormal="80" workbookViewId="0">
      <pane ySplit="2" topLeftCell="A3" activePane="bottomLeft" state="frozen"/>
      <selection activeCell="B2" sqref="B2:G2"/>
      <selection pane="bottomLeft" activeCell="B2" sqref="B2:G2"/>
    </sheetView>
  </sheetViews>
  <sheetFormatPr defaultRowHeight="15"/>
  <cols>
    <col min="1" max="1" width="9.140625" style="37"/>
    <col min="2" max="2" width="30.28515625" style="36" customWidth="1"/>
    <col min="3" max="3" width="79.42578125" style="37" customWidth="1"/>
    <col min="4" max="4" width="22" style="38" customWidth="1"/>
    <col min="5" max="16384" width="9.140625" style="37"/>
  </cols>
  <sheetData>
    <row r="2" spans="2:4" ht="70.5" customHeight="1">
      <c r="B2" s="678" t="s">
        <v>628</v>
      </c>
      <c r="C2" s="678"/>
      <c r="D2" s="678"/>
    </row>
    <row r="4" spans="2:4" ht="27" customHeight="1">
      <c r="B4" s="308" t="s">
        <v>665</v>
      </c>
    </row>
    <row r="5" spans="2:4" ht="27" customHeight="1">
      <c r="B5" s="66" t="s">
        <v>677</v>
      </c>
      <c r="D5" s="38">
        <v>1</v>
      </c>
    </row>
    <row r="6" spans="2:4" ht="31.5" customHeight="1">
      <c r="B6" s="66" t="str">
        <f>'1.Vezetői összefoglaló'!B1:E1</f>
        <v xml:space="preserve">1. Vezetői összefoglaló
</v>
      </c>
      <c r="D6" s="38">
        <v>3</v>
      </c>
    </row>
    <row r="7" spans="2:4" ht="31.5" customHeight="1">
      <c r="B7" s="66" t="str">
        <f>'2.Kritikus tényezők'!B1:E1</f>
        <v>2. Kritikus tényezők a vállalkozás indításakor</v>
      </c>
      <c r="C7" s="40"/>
      <c r="D7" s="38">
        <v>4</v>
      </c>
    </row>
    <row r="8" spans="2:4" ht="31.5" customHeight="1">
      <c r="B8" s="66" t="str">
        <f>'3.Vállalkozás bemutatása'!B1:F1</f>
        <v>3. A vállalkozás bemutatása</v>
      </c>
      <c r="D8" s="38">
        <v>6</v>
      </c>
    </row>
    <row r="9" spans="2:4" ht="31.5" customHeight="1">
      <c r="B9" s="66" t="str">
        <f>'4.Vállalkozó bemutatása'!B1:E1</f>
        <v>4. A vállalkozó bemutatása</v>
      </c>
      <c r="D9" s="38">
        <v>8</v>
      </c>
    </row>
    <row r="10" spans="2:4" ht="31.5" customHeight="1">
      <c r="B10" s="66" t="str">
        <f>'5. Működési terv'!B1:G1</f>
        <v>5. Működési terv</v>
      </c>
      <c r="D10" s="38">
        <v>10</v>
      </c>
    </row>
    <row r="11" spans="2:4" ht="31.5" customHeight="1">
      <c r="B11" s="66" t="str">
        <f>'6.GANTT'!B1:N1</f>
        <v>6. GANTT diagram</v>
      </c>
      <c r="D11" s="38">
        <v>13</v>
      </c>
    </row>
    <row r="12" spans="2:4" ht="31.5" customHeight="1">
      <c r="B12" s="66" t="str">
        <f>'7.Piac-,versenytárselemzés'!B1:F1</f>
        <v>7. Piac- és versenytárselemzés</v>
      </c>
      <c r="D12" s="38">
        <v>14</v>
      </c>
    </row>
    <row r="13" spans="2:4" ht="31.5" customHeight="1">
      <c r="B13" s="66" t="str">
        <f>'8.Árazás,értékesítés'!B1:O1</f>
        <v>8. Árazás, értékesítési terv</v>
      </c>
      <c r="D13" s="38">
        <v>19</v>
      </c>
    </row>
    <row r="14" spans="2:4" ht="31.5" customHeight="1">
      <c r="B14" s="66" t="str">
        <f>'9.Kommunikációs terv'!B1:O1</f>
        <v>9. Kommunikációs terv</v>
      </c>
      <c r="D14" s="38">
        <v>21</v>
      </c>
    </row>
    <row r="15" spans="2:4" ht="31.5" customHeight="1">
      <c r="B15" s="66" t="str">
        <f>'10.a-Cash-flow 1. év'!B1:C1</f>
        <v>10.a) Cash-flow előrejelzés 1. év</v>
      </c>
      <c r="D15" s="38">
        <v>23</v>
      </c>
    </row>
    <row r="16" spans="2:4" ht="31.5" customHeight="1">
      <c r="B16" s="585" t="str">
        <f>'10.b-Cash-flow 2. év'!B1:C1</f>
        <v>10.b) Cash-flow előrejelzés 2. év</v>
      </c>
      <c r="D16" s="38">
        <v>26</v>
      </c>
    </row>
    <row r="17" spans="2:4" ht="31.5" customHeight="1">
      <c r="B17" s="585" t="str">
        <f>'10.c-Cash-flow 3-4. év'!B1:D1</f>
        <v>10.c) Cash-flow előrejelzés 3., 4. év</v>
      </c>
      <c r="D17" s="38">
        <v>29</v>
      </c>
    </row>
    <row r="18" spans="2:4" ht="31.5" customHeight="1">
      <c r="B18" s="66" t="str">
        <f>'11.Eredménykimutatás'!B1:D1</f>
        <v>11. Eredménykimutatás</v>
      </c>
      <c r="D18" s="38">
        <v>34</v>
      </c>
    </row>
    <row r="19" spans="2:4" ht="31.5" customHeight="1">
      <c r="B19" s="66" t="str">
        <f>'12.Veszélyforrás, mellékletek'!B1:C1</f>
        <v>12. Veszélyforrások, mellékletek</v>
      </c>
      <c r="D19" s="38">
        <v>35</v>
      </c>
    </row>
    <row r="20" spans="2:4" ht="31.5" customHeight="1">
      <c r="B20" s="66" t="str">
        <f>'12.Veszélyforrás, mellékletek'!B10</f>
        <v xml:space="preserve">Kötelező mellékletek: </v>
      </c>
      <c r="D20" s="38">
        <v>36</v>
      </c>
    </row>
    <row r="21" spans="2:4" ht="31.5" customHeight="1">
      <c r="B21" s="39"/>
    </row>
    <row r="25" spans="2:4" ht="3" customHeight="1"/>
    <row r="44" spans="4:4" ht="41.25" customHeight="1"/>
    <row r="48" spans="4:4">
      <c r="D48" s="35" t="s">
        <v>687</v>
      </c>
    </row>
    <row r="52" ht="44.25" customHeight="1"/>
    <row r="58" ht="42.75" customHeight="1"/>
  </sheetData>
  <mergeCells count="1">
    <mergeCell ref="B2:D2"/>
  </mergeCells>
  <phoneticPr fontId="80" type="noConversion"/>
  <hyperlinks>
    <hyperlink ref="B6" location="'2.Vezetői összefoglaló'!A1" display="Vezetői összefoglaló" xr:uid="{00000000-0004-0000-0200-000000000000}"/>
    <hyperlink ref="B7" location="'3.Kritikus tényezők'!A1" display="Kritikus tényezők a vállalkozás indításakor" xr:uid="{00000000-0004-0000-0200-000001000000}"/>
    <hyperlink ref="B8" location="'4.Vállalkozás bemutatása'!A1" display="A vállalkozás bemutatása" xr:uid="{00000000-0004-0000-0200-000002000000}"/>
    <hyperlink ref="B9" location="'5.Vállalkozó bemutatása'!A1" display="A vállalkozó bemutatása" xr:uid="{00000000-0004-0000-0200-000003000000}"/>
    <hyperlink ref="B10" location="'6. Működési terv'!A1" display="Működési terv" xr:uid="{00000000-0004-0000-0200-000004000000}"/>
    <hyperlink ref="B11" location="'7.GANTT'!A1" display="GANTT diagram" xr:uid="{00000000-0004-0000-0200-000005000000}"/>
    <hyperlink ref="B12" location="'8.Piac-, versenytárselemzés'!A1" display="Piac- és versenytárselemzés" xr:uid="{00000000-0004-0000-0200-000006000000}"/>
    <hyperlink ref="B13" location="'9.Árazás,értékesítés,komm.'!A1" display="Árazás, értékesítési terv, kommunikáció" xr:uid="{00000000-0004-0000-0200-000007000000}"/>
    <hyperlink ref="B14" location="'10.a-Cash-flow 1. év'!A1" display="Cash-flow előrejelzés 1. év" xr:uid="{00000000-0004-0000-0200-000008000000}"/>
    <hyperlink ref="B15" location="'10.b-Cash-flow 2-3. év'!A1" display="Cash-flow előrejelzés 2., 3. év" xr:uid="{00000000-0004-0000-0200-000009000000}"/>
    <hyperlink ref="B18" location="'12.Veszélyforrás, mellékletek'!A1" display="Veszélyforrások, mellékletek" xr:uid="{00000000-0004-0000-0200-00000A000000}"/>
  </hyperlinks>
  <printOptions horizontalCentered="1"/>
  <pageMargins left="0.23622047244094491" right="0.23622047244094491" top="0.74803149606299213" bottom="0.74803149606299213" header="0.31496062992125984" footer="0.31496062992125984"/>
  <pageSetup paperSize="9" scale="50"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34" max="16383" man="1"/>
    <brk id="67"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4">
    <tabColor rgb="FFFFC000"/>
  </sheetPr>
  <dimension ref="A1:F57"/>
  <sheetViews>
    <sheetView view="pageBreakPreview" topLeftCell="B1" zoomScale="71" zoomScaleNormal="60" zoomScaleSheetLayoutView="71" workbookViewId="0">
      <pane ySplit="3" topLeftCell="A4" activePane="bottomLeft" state="frozen"/>
      <selection activeCell="B2" sqref="B2:G2"/>
      <selection pane="bottomLeft" activeCell="F6" sqref="F6:F20"/>
    </sheetView>
  </sheetViews>
  <sheetFormatPr defaultRowHeight="15"/>
  <cols>
    <col min="1" max="1" width="3" style="35" customWidth="1"/>
    <col min="2" max="2" width="32.28515625" style="35" customWidth="1"/>
    <col min="3" max="3" width="53" style="35" customWidth="1"/>
    <col min="4" max="4" width="22" style="35" customWidth="1"/>
    <col min="5" max="5" width="33.7109375" style="35" customWidth="1"/>
    <col min="6" max="6" width="126" style="35" customWidth="1"/>
    <col min="7" max="16384" width="9.140625" style="35"/>
  </cols>
  <sheetData>
    <row r="1" spans="1:6" ht="51.75" customHeight="1">
      <c r="B1" s="679" t="s">
        <v>695</v>
      </c>
      <c r="C1" s="680"/>
      <c r="D1" s="680"/>
      <c r="E1" s="681"/>
      <c r="F1" s="71" t="s">
        <v>708</v>
      </c>
    </row>
    <row r="2" spans="1:6" ht="24.75" customHeight="1" thickBot="1">
      <c r="B2" s="682" t="s">
        <v>287</v>
      </c>
      <c r="C2" s="683"/>
      <c r="D2" s="683"/>
      <c r="E2" s="684"/>
      <c r="F2" s="104" t="s">
        <v>709</v>
      </c>
    </row>
    <row r="3" spans="1:6" ht="32.25" customHeight="1" thickBot="1">
      <c r="A3" s="173">
        <v>5000</v>
      </c>
      <c r="B3" s="45" t="s">
        <v>424</v>
      </c>
      <c r="C3" s="174">
        <f>LEN(B5)</f>
        <v>3244</v>
      </c>
      <c r="D3" s="685" t="str">
        <f>IF(C3&gt;A3,CONCATENATE("Karaktertúllépés! Kérjük, válaszát maximum ",A3," karakterben foglalja össze!"),CONCATENATE("Még beírható karakterek száma:   ",A3-C3))</f>
        <v>Még beírható karakterek száma:   1756</v>
      </c>
      <c r="E3" s="686"/>
      <c r="F3" s="169"/>
    </row>
    <row r="4" spans="1:6" ht="15.75" customHeight="1" thickBot="1">
      <c r="B4" s="170"/>
      <c r="C4" s="68"/>
      <c r="D4" s="69"/>
      <c r="E4" s="171"/>
      <c r="F4" s="6"/>
    </row>
    <row r="5" spans="1:6" ht="327" customHeight="1" thickBot="1">
      <c r="B5" s="690" t="s">
        <v>7</v>
      </c>
      <c r="C5" s="691"/>
      <c r="D5" s="691"/>
      <c r="E5" s="692"/>
      <c r="F5" s="588" t="s">
        <v>291</v>
      </c>
    </row>
    <row r="6" spans="1:6" ht="321.75" customHeight="1">
      <c r="B6" s="693"/>
      <c r="C6" s="694"/>
      <c r="D6" s="694"/>
      <c r="E6" s="695"/>
      <c r="F6" s="687" t="s">
        <v>178</v>
      </c>
    </row>
    <row r="7" spans="1:6">
      <c r="B7" s="693"/>
      <c r="C7" s="694"/>
      <c r="D7" s="694"/>
      <c r="E7" s="695"/>
      <c r="F7" s="688"/>
    </row>
    <row r="8" spans="1:6">
      <c r="B8" s="693"/>
      <c r="C8" s="694"/>
      <c r="D8" s="694"/>
      <c r="E8" s="695"/>
      <c r="F8" s="688"/>
    </row>
    <row r="9" spans="1:6">
      <c r="B9" s="693"/>
      <c r="C9" s="694"/>
      <c r="D9" s="694"/>
      <c r="E9" s="695"/>
      <c r="F9" s="688"/>
    </row>
    <row r="10" spans="1:6">
      <c r="B10" s="693"/>
      <c r="C10" s="694"/>
      <c r="D10" s="694"/>
      <c r="E10" s="695"/>
      <c r="F10" s="688"/>
    </row>
    <row r="11" spans="1:6">
      <c r="B11" s="693"/>
      <c r="C11" s="694"/>
      <c r="D11" s="694"/>
      <c r="E11" s="695"/>
      <c r="F11" s="688"/>
    </row>
    <row r="12" spans="1:6">
      <c r="B12" s="693"/>
      <c r="C12" s="694"/>
      <c r="D12" s="694"/>
      <c r="E12" s="695"/>
      <c r="F12" s="688"/>
    </row>
    <row r="13" spans="1:6">
      <c r="B13" s="693"/>
      <c r="C13" s="694"/>
      <c r="D13" s="694"/>
      <c r="E13" s="695"/>
      <c r="F13" s="688"/>
    </row>
    <row r="14" spans="1:6">
      <c r="B14" s="693"/>
      <c r="C14" s="694"/>
      <c r="D14" s="694"/>
      <c r="E14" s="695"/>
      <c r="F14" s="688"/>
    </row>
    <row r="15" spans="1:6">
      <c r="B15" s="693"/>
      <c r="C15" s="694"/>
      <c r="D15" s="694"/>
      <c r="E15" s="695"/>
      <c r="F15" s="688"/>
    </row>
    <row r="16" spans="1:6">
      <c r="B16" s="693"/>
      <c r="C16" s="694"/>
      <c r="D16" s="694"/>
      <c r="E16" s="695"/>
      <c r="F16" s="688"/>
    </row>
    <row r="17" spans="2:6">
      <c r="B17" s="693"/>
      <c r="C17" s="694"/>
      <c r="D17" s="694"/>
      <c r="E17" s="695"/>
      <c r="F17" s="688"/>
    </row>
    <row r="18" spans="2:6">
      <c r="B18" s="693"/>
      <c r="C18" s="694"/>
      <c r="D18" s="694"/>
      <c r="E18" s="695"/>
      <c r="F18" s="688"/>
    </row>
    <row r="19" spans="2:6">
      <c r="B19" s="693"/>
      <c r="C19" s="694"/>
      <c r="D19" s="694"/>
      <c r="E19" s="695"/>
      <c r="F19" s="688"/>
    </row>
    <row r="20" spans="2:6" ht="15.75" thickBot="1">
      <c r="B20" s="696"/>
      <c r="C20" s="697"/>
      <c r="D20" s="697"/>
      <c r="E20" s="698"/>
      <c r="F20" s="689"/>
    </row>
    <row r="24" spans="2:6" ht="3" customHeight="1"/>
    <row r="43" ht="41.25" customHeight="1"/>
    <row r="49" ht="44.25" customHeight="1"/>
    <row r="57" ht="42.75" customHeight="1"/>
  </sheetData>
  <sheetProtection formatCells="0" formatRows="0"/>
  <mergeCells count="5">
    <mergeCell ref="B1:E1"/>
    <mergeCell ref="B2:E2"/>
    <mergeCell ref="D3:E3"/>
    <mergeCell ref="F6:F20"/>
    <mergeCell ref="B5:E20"/>
  </mergeCells>
  <phoneticPr fontId="80" type="noConversion"/>
  <conditionalFormatting sqref="D3:E3">
    <cfRule type="expression" dxfId="67" priority="1">
      <formula>C3&gt;A3</formula>
    </cfRule>
  </conditionalFormatting>
  <printOptions horizontalCentered="1"/>
  <pageMargins left="0.23622047244094491" right="0.23622047244094491" top="0.74803149606299213" bottom="0.74803149606299213" header="0.31496062992125984" footer="0.31496062992125984"/>
  <pageSetup paperSize="9" scale="50"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31" max="16383" man="1"/>
    <brk id="64"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5">
    <tabColor rgb="FFFFC000"/>
  </sheetPr>
  <dimension ref="A1:F51"/>
  <sheetViews>
    <sheetView view="pageBreakPreview" topLeftCell="B1" zoomScale="70" zoomScaleNormal="60" zoomScaleSheetLayoutView="70" workbookViewId="0">
      <pane ySplit="1" topLeftCell="A2" activePane="bottomLeft" state="frozen"/>
      <selection activeCell="B2" sqref="B2:G2"/>
      <selection pane="bottomLeft" activeCell="B4" sqref="B4:E4"/>
    </sheetView>
  </sheetViews>
  <sheetFormatPr defaultRowHeight="15"/>
  <cols>
    <col min="1" max="1" width="3" style="4" customWidth="1"/>
    <col min="2" max="2" width="30.28515625" style="4" customWidth="1"/>
    <col min="3" max="3" width="37" style="4" customWidth="1"/>
    <col min="4" max="4" width="22" style="4" customWidth="1"/>
    <col min="5" max="5" width="47.42578125" style="4" customWidth="1"/>
    <col min="6" max="6" width="147" style="4" customWidth="1"/>
    <col min="7" max="16384" width="9.140625" style="4"/>
  </cols>
  <sheetData>
    <row r="1" spans="1:6" ht="58.5" customHeight="1" thickBot="1">
      <c r="B1" s="709" t="s">
        <v>666</v>
      </c>
      <c r="C1" s="710"/>
      <c r="D1" s="710"/>
      <c r="E1" s="711"/>
      <c r="F1" s="172" t="s">
        <v>629</v>
      </c>
    </row>
    <row r="2" spans="1:6" ht="37.5" customHeight="1" thickBot="1">
      <c r="B2" s="712" t="s">
        <v>688</v>
      </c>
      <c r="C2" s="713"/>
      <c r="D2" s="713"/>
      <c r="E2" s="714"/>
      <c r="F2" s="105" t="s">
        <v>710</v>
      </c>
    </row>
    <row r="3" spans="1:6" ht="32.25" customHeight="1" thickBot="1">
      <c r="A3" s="220">
        <v>500</v>
      </c>
      <c r="B3" s="45" t="s">
        <v>424</v>
      </c>
      <c r="C3" s="174">
        <f>LEN(B4)</f>
        <v>213</v>
      </c>
      <c r="D3" s="685" t="str">
        <f>IF(C3&gt;A3,CONCATENATE("Karaktertúllépés! Kérjük, válaszát maximum ",A3," karakterben foglalja össze!"),CONCATENATE("Még beírható karakterek száma:   ",A3-C3))</f>
        <v>Még beírható karakterek száma:   287</v>
      </c>
      <c r="E3" s="686"/>
      <c r="F3" s="231"/>
    </row>
    <row r="4" spans="1:6" ht="169.5" customHeight="1" thickBot="1">
      <c r="B4" s="706" t="s">
        <v>0</v>
      </c>
      <c r="C4" s="707"/>
      <c r="D4" s="707"/>
      <c r="E4" s="708"/>
      <c r="F4" s="223" t="s">
        <v>630</v>
      </c>
    </row>
    <row r="5" spans="1:6" ht="13.5" customHeight="1">
      <c r="B5" s="229"/>
      <c r="C5" s="35"/>
      <c r="D5" s="35"/>
      <c r="E5" s="118"/>
      <c r="F5" s="222"/>
    </row>
    <row r="6" spans="1:6" ht="37.5" customHeight="1" thickBot="1">
      <c r="B6" s="703" t="s">
        <v>425</v>
      </c>
      <c r="C6" s="704"/>
      <c r="D6" s="704"/>
      <c r="E6" s="705"/>
      <c r="F6" s="222"/>
    </row>
    <row r="7" spans="1:6" ht="92.25" customHeight="1" thickBot="1">
      <c r="B7" s="718" t="s">
        <v>163</v>
      </c>
      <c r="C7" s="719"/>
      <c r="D7" s="719"/>
      <c r="E7" s="720"/>
      <c r="F7" s="232" t="s">
        <v>419</v>
      </c>
    </row>
    <row r="8" spans="1:6" ht="23.25" customHeight="1" thickBot="1">
      <c r="B8" s="230"/>
      <c r="C8" s="74"/>
      <c r="D8" s="721" t="s">
        <v>420</v>
      </c>
      <c r="E8" s="722"/>
      <c r="F8" s="222"/>
    </row>
    <row r="9" spans="1:6" s="44" customFormat="1" ht="40.5" customHeight="1" thickBot="1">
      <c r="B9" s="216"/>
      <c r="C9" s="723" t="s">
        <v>361</v>
      </c>
      <c r="D9" s="724"/>
      <c r="E9" s="725"/>
      <c r="F9" s="222"/>
    </row>
    <row r="10" spans="1:6" ht="44.25" customHeight="1" thickBot="1">
      <c r="B10" s="715" t="s">
        <v>426</v>
      </c>
      <c r="C10" s="716"/>
      <c r="D10" s="716"/>
      <c r="E10" s="717"/>
      <c r="F10" s="222"/>
    </row>
    <row r="11" spans="1:6" ht="38.25" customHeight="1" thickBot="1">
      <c r="A11" s="220">
        <v>500</v>
      </c>
      <c r="B11" s="45" t="s">
        <v>424</v>
      </c>
      <c r="C11" s="174">
        <f>LEN(B12)</f>
        <v>59</v>
      </c>
      <c r="D11" s="685" t="str">
        <f>IF(C11&gt;A11,CONCATENATE("Karaktertúllépés! Kérjük, válaszát maximum ",A11," karakterben foglalja össze!"),CONCATENATE("Még beírható karakterek száma:   ",A11-C11))</f>
        <v>Még beírható karakterek száma:   441</v>
      </c>
      <c r="E11" s="686"/>
      <c r="F11" s="231"/>
    </row>
    <row r="12" spans="1:6" ht="134.25" customHeight="1" thickBot="1">
      <c r="B12" s="706" t="s">
        <v>142</v>
      </c>
      <c r="C12" s="707"/>
      <c r="D12" s="707"/>
      <c r="E12" s="708"/>
      <c r="F12" s="233" t="s">
        <v>421</v>
      </c>
    </row>
    <row r="13" spans="1:6" ht="9" customHeight="1">
      <c r="B13" s="229"/>
      <c r="C13" s="35"/>
      <c r="D13" s="35"/>
      <c r="E13" s="118"/>
      <c r="F13" s="232"/>
    </row>
    <row r="14" spans="1:6" ht="28.5" customHeight="1" thickBot="1">
      <c r="B14" s="703" t="s">
        <v>430</v>
      </c>
      <c r="C14" s="704"/>
      <c r="D14" s="704"/>
      <c r="E14" s="705"/>
      <c r="F14" s="701" t="s">
        <v>689</v>
      </c>
    </row>
    <row r="15" spans="1:6" ht="27.75" customHeight="1">
      <c r="B15" s="702" t="s">
        <v>427</v>
      </c>
      <c r="C15" s="699"/>
      <c r="D15" s="699" t="s">
        <v>428</v>
      </c>
      <c r="E15" s="700"/>
      <c r="F15" s="701"/>
    </row>
    <row r="16" spans="1:6" ht="139.5" customHeight="1">
      <c r="B16" s="732" t="s">
        <v>94</v>
      </c>
      <c r="C16" s="733"/>
      <c r="D16" s="733" t="s">
        <v>722</v>
      </c>
      <c r="E16" s="734"/>
      <c r="F16" s="234" t="s">
        <v>691</v>
      </c>
    </row>
    <row r="17" spans="2:6" ht="139.5" customHeight="1">
      <c r="B17" s="732" t="s">
        <v>1</v>
      </c>
      <c r="C17" s="733"/>
      <c r="D17" s="733" t="s">
        <v>723</v>
      </c>
      <c r="E17" s="734"/>
      <c r="F17" s="234" t="s">
        <v>693</v>
      </c>
    </row>
    <row r="18" spans="2:6" ht="139.5" customHeight="1" thickBot="1">
      <c r="B18" s="729" t="s">
        <v>164</v>
      </c>
      <c r="C18" s="730"/>
      <c r="D18" s="730" t="s">
        <v>165</v>
      </c>
      <c r="E18" s="731"/>
      <c r="F18" s="235" t="s">
        <v>694</v>
      </c>
    </row>
    <row r="19" spans="2:6" ht="13.5" customHeight="1">
      <c r="B19" s="229"/>
      <c r="C19" s="35"/>
      <c r="D19" s="35"/>
      <c r="E19" s="118"/>
      <c r="F19" s="236"/>
    </row>
    <row r="20" spans="2:6" ht="28.5" customHeight="1" thickBot="1">
      <c r="B20" s="703" t="s">
        <v>429</v>
      </c>
      <c r="C20" s="704"/>
      <c r="D20" s="704"/>
      <c r="E20" s="705"/>
      <c r="F20" s="735" t="s">
        <v>681</v>
      </c>
    </row>
    <row r="21" spans="2:6" ht="33.75" customHeight="1">
      <c r="B21" s="702" t="s">
        <v>427</v>
      </c>
      <c r="C21" s="699"/>
      <c r="D21" s="699" t="s">
        <v>428</v>
      </c>
      <c r="E21" s="700"/>
      <c r="F21" s="735"/>
    </row>
    <row r="22" spans="2:6" ht="135" customHeight="1">
      <c r="B22" s="726" t="s">
        <v>716</v>
      </c>
      <c r="C22" s="727"/>
      <c r="D22" s="727" t="s">
        <v>717</v>
      </c>
      <c r="E22" s="728"/>
      <c r="F22" s="232"/>
    </row>
    <row r="23" spans="2:6" ht="135" customHeight="1">
      <c r="B23" s="732" t="s">
        <v>718</v>
      </c>
      <c r="C23" s="733"/>
      <c r="D23" s="733" t="s">
        <v>719</v>
      </c>
      <c r="E23" s="734"/>
      <c r="F23" s="237" t="s">
        <v>692</v>
      </c>
    </row>
    <row r="24" spans="2:6" ht="135" customHeight="1" thickBot="1">
      <c r="B24" s="729" t="s">
        <v>720</v>
      </c>
      <c r="C24" s="730"/>
      <c r="D24" s="730" t="s">
        <v>721</v>
      </c>
      <c r="E24" s="731"/>
      <c r="F24" s="238" t="s">
        <v>295</v>
      </c>
    </row>
    <row r="37" ht="41.25" customHeight="1"/>
    <row r="39" ht="44.25" customHeight="1"/>
    <row r="51" ht="42.75" customHeight="1"/>
  </sheetData>
  <sheetProtection formatCells="0" formatRows="0"/>
  <mergeCells count="31">
    <mergeCell ref="F20:F21"/>
    <mergeCell ref="D18:E18"/>
    <mergeCell ref="B16:C16"/>
    <mergeCell ref="B18:C18"/>
    <mergeCell ref="B17:C17"/>
    <mergeCell ref="D16:E16"/>
    <mergeCell ref="D17:E17"/>
    <mergeCell ref="B20:E20"/>
    <mergeCell ref="B21:C21"/>
    <mergeCell ref="D21:E21"/>
    <mergeCell ref="B22:C22"/>
    <mergeCell ref="D22:E22"/>
    <mergeCell ref="B24:C24"/>
    <mergeCell ref="D24:E24"/>
    <mergeCell ref="B23:C23"/>
    <mergeCell ref="D23:E23"/>
    <mergeCell ref="B1:E1"/>
    <mergeCell ref="B2:E2"/>
    <mergeCell ref="B4:E4"/>
    <mergeCell ref="B10:E10"/>
    <mergeCell ref="D3:E3"/>
    <mergeCell ref="B6:E6"/>
    <mergeCell ref="B7:E7"/>
    <mergeCell ref="D8:E8"/>
    <mergeCell ref="C9:E9"/>
    <mergeCell ref="D11:E11"/>
    <mergeCell ref="D15:E15"/>
    <mergeCell ref="F14:F15"/>
    <mergeCell ref="B15:C15"/>
    <mergeCell ref="B14:E14"/>
    <mergeCell ref="B12:E12"/>
  </mergeCells>
  <phoneticPr fontId="80" type="noConversion"/>
  <conditionalFormatting sqref="D3:E3">
    <cfRule type="expression" dxfId="66" priority="2">
      <formula>C3&gt;A3</formula>
    </cfRule>
  </conditionalFormatting>
  <conditionalFormatting sqref="D11:E11">
    <cfRule type="expression" dxfId="65" priority="1">
      <formula>C11&gt;A11</formula>
    </cfRule>
  </conditionalFormatting>
  <hyperlinks>
    <hyperlink ref="D8" r:id="rId1" xr:uid="{00000000-0004-0000-0400-000000000000}"/>
  </hyperlinks>
  <printOptions horizontalCentered="1"/>
  <pageMargins left="0.23622047244094491" right="0.23622047244094491" top="0.74803149606299213" bottom="0.74803149606299213" header="0.31496062992125984" footer="0.31496062992125984"/>
  <pageSetup paperSize="9" scale="50" fitToHeight="2" orientation="portrait" r:id="rId2"/>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3" manualBreakCount="3">
    <brk id="13" max="16383" man="1"/>
    <brk id="25" max="16383" man="1"/>
    <brk id="58"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1">
    <tabColor rgb="FFFFC000"/>
  </sheetPr>
  <dimension ref="A1:I54"/>
  <sheetViews>
    <sheetView view="pageBreakPreview" topLeftCell="A40" zoomScale="70" zoomScaleNormal="80" workbookViewId="0">
      <selection activeCell="D14" sqref="D14:F14"/>
    </sheetView>
  </sheetViews>
  <sheetFormatPr defaultRowHeight="15"/>
  <cols>
    <col min="1" max="1" width="4.28515625" style="4" customWidth="1"/>
    <col min="2" max="2" width="30.28515625" style="88" customWidth="1"/>
    <col min="3" max="3" width="7.5703125" style="4" customWidth="1"/>
    <col min="4" max="4" width="22.28515625" style="4" customWidth="1"/>
    <col min="5" max="5" width="23.42578125" style="4" customWidth="1"/>
    <col min="6" max="6" width="33.7109375" style="4" customWidth="1"/>
    <col min="7" max="7" width="81.5703125" style="4" customWidth="1"/>
    <col min="8" max="16384" width="9.140625" style="4"/>
  </cols>
  <sheetData>
    <row r="1" spans="1:9" ht="27.75">
      <c r="B1" s="773" t="s">
        <v>667</v>
      </c>
      <c r="C1" s="680"/>
      <c r="D1" s="680"/>
      <c r="E1" s="680"/>
      <c r="F1" s="681"/>
      <c r="G1" s="172" t="s">
        <v>629</v>
      </c>
    </row>
    <row r="2" spans="1:9" ht="13.5" customHeight="1" thickBot="1">
      <c r="B2" s="164"/>
      <c r="C2" s="165"/>
      <c r="D2" s="165"/>
      <c r="E2" s="165"/>
      <c r="F2" s="167"/>
      <c r="G2" s="222"/>
    </row>
    <row r="3" spans="1:9" ht="30" customHeight="1" thickBot="1">
      <c r="B3" s="175" t="s">
        <v>431</v>
      </c>
      <c r="C3" s="178"/>
      <c r="D3" s="178"/>
      <c r="E3" s="178"/>
      <c r="F3" s="179"/>
      <c r="G3" s="259" t="s">
        <v>713</v>
      </c>
    </row>
    <row r="4" spans="1:9" ht="31.5" customHeight="1" thickBot="1">
      <c r="B4" s="80" t="s">
        <v>432</v>
      </c>
      <c r="C4" s="743" t="s">
        <v>95</v>
      </c>
      <c r="D4" s="743"/>
      <c r="E4" s="743"/>
      <c r="F4" s="744"/>
      <c r="G4" s="133" t="s">
        <v>711</v>
      </c>
    </row>
    <row r="5" spans="1:9" ht="32.25" customHeight="1" thickBot="1">
      <c r="B5" s="176" t="s">
        <v>433</v>
      </c>
      <c r="C5" s="747" t="s">
        <v>96</v>
      </c>
      <c r="D5" s="748"/>
      <c r="E5" s="748"/>
      <c r="F5" s="749"/>
      <c r="G5" s="133" t="s">
        <v>631</v>
      </c>
    </row>
    <row r="6" spans="1:9" ht="56.25" customHeight="1" thickBot="1">
      <c r="B6" s="177" t="s">
        <v>434</v>
      </c>
      <c r="C6" s="750" t="s">
        <v>377</v>
      </c>
      <c r="D6" s="751"/>
      <c r="E6" s="751"/>
      <c r="F6" s="752"/>
      <c r="G6" s="133" t="s">
        <v>632</v>
      </c>
    </row>
    <row r="7" spans="1:9" ht="24" customHeight="1">
      <c r="A7" s="206" t="s">
        <v>334</v>
      </c>
      <c r="B7" s="755" t="s">
        <v>435</v>
      </c>
      <c r="C7" s="190" t="s">
        <v>334</v>
      </c>
      <c r="D7" s="745" t="s">
        <v>196</v>
      </c>
      <c r="E7" s="745"/>
      <c r="F7" s="746"/>
      <c r="G7" s="770" t="s">
        <v>365</v>
      </c>
      <c r="I7" s="81"/>
    </row>
    <row r="8" spans="1:9" ht="24" customHeight="1">
      <c r="B8" s="756"/>
      <c r="C8" s="191"/>
      <c r="D8" s="742" t="s">
        <v>197</v>
      </c>
      <c r="E8" s="738"/>
      <c r="F8" s="739"/>
      <c r="G8" s="771"/>
    </row>
    <row r="9" spans="1:9" ht="24" customHeight="1">
      <c r="B9" s="756"/>
      <c r="C9" s="191"/>
      <c r="D9" s="738" t="s">
        <v>194</v>
      </c>
      <c r="E9" s="738"/>
      <c r="F9" s="739"/>
      <c r="G9" s="771"/>
    </row>
    <row r="10" spans="1:9" ht="24" customHeight="1">
      <c r="B10" s="756"/>
      <c r="C10" s="191"/>
      <c r="D10" s="738" t="s">
        <v>195</v>
      </c>
      <c r="E10" s="738"/>
      <c r="F10" s="739"/>
      <c r="G10" s="771"/>
    </row>
    <row r="11" spans="1:9" ht="24" customHeight="1" thickBot="1">
      <c r="B11" s="754"/>
      <c r="C11" s="193"/>
      <c r="D11" s="760"/>
      <c r="E11" s="760"/>
      <c r="F11" s="761"/>
      <c r="G11" s="772"/>
    </row>
    <row r="12" spans="1:9" ht="24" customHeight="1">
      <c r="A12" s="206" t="s">
        <v>334</v>
      </c>
      <c r="B12" s="777" t="s">
        <v>664</v>
      </c>
      <c r="C12" s="190" t="s">
        <v>334</v>
      </c>
      <c r="D12" s="745" t="s">
        <v>369</v>
      </c>
      <c r="E12" s="745"/>
      <c r="F12" s="746"/>
      <c r="G12" s="770" t="s">
        <v>364</v>
      </c>
    </row>
    <row r="13" spans="1:9" ht="24" customHeight="1">
      <c r="B13" s="778"/>
      <c r="C13" s="191"/>
      <c r="D13" s="738" t="s">
        <v>370</v>
      </c>
      <c r="E13" s="738"/>
      <c r="F13" s="739"/>
      <c r="G13" s="771"/>
    </row>
    <row r="14" spans="1:9" ht="24" customHeight="1">
      <c r="B14" s="778"/>
      <c r="C14" s="191"/>
      <c r="D14" s="738" t="s">
        <v>371</v>
      </c>
      <c r="E14" s="738"/>
      <c r="F14" s="739"/>
      <c r="G14" s="771"/>
    </row>
    <row r="15" spans="1:9" ht="24" customHeight="1" thickBot="1">
      <c r="B15" s="779"/>
      <c r="C15" s="192"/>
      <c r="D15" s="766" t="s">
        <v>372</v>
      </c>
      <c r="E15" s="766"/>
      <c r="F15" s="767"/>
      <c r="G15" s="772"/>
    </row>
    <row r="16" spans="1:9" ht="76.5" customHeight="1" thickBot="1">
      <c r="B16" s="80" t="s">
        <v>448</v>
      </c>
      <c r="C16" s="757" t="s">
        <v>133</v>
      </c>
      <c r="D16" s="758"/>
      <c r="E16" s="758"/>
      <c r="F16" s="759"/>
      <c r="G16" s="265" t="s">
        <v>193</v>
      </c>
    </row>
    <row r="17" spans="1:9" ht="122.25" customHeight="1" thickBot="1">
      <c r="B17" s="753" t="s">
        <v>449</v>
      </c>
      <c r="C17" s="690" t="s">
        <v>377</v>
      </c>
      <c r="D17" s="691"/>
      <c r="E17" s="691"/>
      <c r="F17" s="692"/>
      <c r="G17" s="265" t="s">
        <v>363</v>
      </c>
    </row>
    <row r="18" spans="1:9" ht="17.25" customHeight="1" thickBot="1">
      <c r="B18" s="754"/>
      <c r="C18" s="696"/>
      <c r="D18" s="697"/>
      <c r="E18" s="697"/>
      <c r="F18" s="698"/>
      <c r="G18" s="266" t="s">
        <v>712</v>
      </c>
    </row>
    <row r="19" spans="1:9" ht="17.25" customHeight="1" thickBot="1">
      <c r="B19" s="224"/>
      <c r="C19" s="260"/>
      <c r="D19" s="260"/>
      <c r="E19" s="260"/>
      <c r="F19" s="269"/>
      <c r="G19" s="267" t="s">
        <v>381</v>
      </c>
    </row>
    <row r="20" spans="1:9" ht="36" customHeight="1" thickBot="1">
      <c r="A20" s="220">
        <v>250</v>
      </c>
      <c r="B20" s="45" t="s">
        <v>424</v>
      </c>
      <c r="C20" s="50">
        <f>LEN(C21)</f>
        <v>220</v>
      </c>
      <c r="D20" s="685" t="str">
        <f>IF(C20&gt;A20,CONCATENATE("Karaktertúllépés! Kérjük, válaszát maximum ",A20," karakterben foglalja össze!"),CONCATENATE("Még beírható karakterek száma:   ",A20-C20))</f>
        <v>Még beírható karakterek száma:   30</v>
      </c>
      <c r="E20" s="765"/>
      <c r="F20" s="686"/>
      <c r="G20" s="268" t="s">
        <v>382</v>
      </c>
    </row>
    <row r="21" spans="1:9" ht="72.75" customHeight="1" thickBot="1">
      <c r="B21" s="80" t="s">
        <v>322</v>
      </c>
      <c r="C21" s="762" t="s">
        <v>160</v>
      </c>
      <c r="D21" s="763"/>
      <c r="E21" s="763"/>
      <c r="F21" s="764"/>
      <c r="G21" s="133" t="s">
        <v>443</v>
      </c>
    </row>
    <row r="22" spans="1:9" ht="21.75" customHeight="1">
      <c r="A22" s="206" t="s">
        <v>334</v>
      </c>
      <c r="B22" s="774" t="s">
        <v>379</v>
      </c>
      <c r="C22" s="190" t="s">
        <v>334</v>
      </c>
      <c r="D22" s="745" t="s">
        <v>373</v>
      </c>
      <c r="E22" s="745"/>
      <c r="F22" s="746"/>
      <c r="G22" s="770" t="s">
        <v>362</v>
      </c>
      <c r="I22" s="81"/>
    </row>
    <row r="23" spans="1:9" ht="21.75" customHeight="1">
      <c r="B23" s="775"/>
      <c r="C23" s="191"/>
      <c r="D23" s="738" t="s">
        <v>378</v>
      </c>
      <c r="E23" s="738"/>
      <c r="F23" s="739"/>
      <c r="G23" s="771"/>
    </row>
    <row r="24" spans="1:9" ht="21.75" customHeight="1">
      <c r="B24" s="775"/>
      <c r="C24" s="191"/>
      <c r="D24" s="738" t="s">
        <v>374</v>
      </c>
      <c r="E24" s="738"/>
      <c r="F24" s="739"/>
      <c r="G24" s="771"/>
    </row>
    <row r="25" spans="1:9" ht="21.75" customHeight="1">
      <c r="B25" s="775"/>
      <c r="C25" s="191"/>
      <c r="D25" s="738" t="s">
        <v>375</v>
      </c>
      <c r="E25" s="738"/>
      <c r="F25" s="739"/>
      <c r="G25" s="771"/>
    </row>
    <row r="26" spans="1:9" ht="21.75" customHeight="1">
      <c r="B26" s="775"/>
      <c r="C26" s="191"/>
      <c r="D26" s="738" t="s">
        <v>376</v>
      </c>
      <c r="E26" s="738"/>
      <c r="F26" s="739"/>
      <c r="G26" s="771"/>
    </row>
    <row r="27" spans="1:9" ht="21.75" customHeight="1" thickBot="1">
      <c r="B27" s="776"/>
      <c r="C27" s="192"/>
      <c r="D27" s="766" t="s">
        <v>377</v>
      </c>
      <c r="E27" s="766"/>
      <c r="F27" s="767"/>
      <c r="G27" s="772"/>
    </row>
    <row r="28" spans="1:9" ht="12" customHeight="1">
      <c r="B28" s="224"/>
      <c r="C28" s="260"/>
      <c r="D28" s="260"/>
      <c r="E28" s="260"/>
      <c r="F28" s="269"/>
      <c r="G28" s="223"/>
    </row>
    <row r="29" spans="1:9" ht="21" customHeight="1" thickBot="1">
      <c r="B29" s="261" t="s">
        <v>436</v>
      </c>
      <c r="C29" s="260"/>
      <c r="D29" s="260"/>
      <c r="E29" s="260"/>
      <c r="F29" s="269"/>
      <c r="G29" s="222"/>
    </row>
    <row r="30" spans="1:9" ht="34.5" customHeight="1" thickBot="1">
      <c r="B30" s="80"/>
      <c r="C30" s="768" t="s">
        <v>437</v>
      </c>
      <c r="D30" s="769"/>
      <c r="E30" s="84" t="s">
        <v>445</v>
      </c>
      <c r="F30" s="214" t="s">
        <v>444</v>
      </c>
      <c r="G30" s="770" t="s">
        <v>634</v>
      </c>
    </row>
    <row r="31" spans="1:9" ht="47.25" customHeight="1" thickBot="1">
      <c r="B31" s="177" t="s">
        <v>438</v>
      </c>
      <c r="C31" s="780" t="s">
        <v>97</v>
      </c>
      <c r="D31" s="781"/>
      <c r="E31" s="128">
        <v>1</v>
      </c>
      <c r="F31" s="129">
        <v>1</v>
      </c>
      <c r="G31" s="771"/>
    </row>
    <row r="32" spans="1:9" ht="47.25" customHeight="1" thickBot="1">
      <c r="B32" s="177" t="s">
        <v>439</v>
      </c>
      <c r="C32" s="736"/>
      <c r="D32" s="737"/>
      <c r="E32" s="128"/>
      <c r="F32" s="129"/>
      <c r="G32" s="771"/>
    </row>
    <row r="33" spans="1:7" ht="47.25" customHeight="1" thickBot="1">
      <c r="B33" s="176" t="s">
        <v>440</v>
      </c>
      <c r="C33" s="740"/>
      <c r="D33" s="741"/>
      <c r="E33" s="130"/>
      <c r="F33" s="131"/>
      <c r="G33" s="772"/>
    </row>
    <row r="34" spans="1:7" s="132" customFormat="1" ht="11.25" customHeight="1">
      <c r="B34" s="262"/>
      <c r="C34" s="263"/>
      <c r="D34" s="263"/>
      <c r="E34" s="263"/>
      <c r="F34" s="270"/>
      <c r="G34" s="264"/>
    </row>
    <row r="35" spans="1:7" ht="25.5" customHeight="1" thickBot="1">
      <c r="B35" s="261" t="s">
        <v>441</v>
      </c>
      <c r="C35" s="260"/>
      <c r="D35" s="260"/>
      <c r="E35" s="260"/>
      <c r="F35" s="269"/>
      <c r="G35" s="223"/>
    </row>
    <row r="36" spans="1:7" ht="33.75" customHeight="1" thickBot="1">
      <c r="A36" s="220">
        <v>500</v>
      </c>
      <c r="B36" s="45" t="s">
        <v>424</v>
      </c>
      <c r="C36" s="50">
        <f>LEN(C37)</f>
        <v>299</v>
      </c>
      <c r="D36" s="685" t="str">
        <f>IF(C36&gt;A36,CONCATENATE("Karaktertúllépés! Kérjük, válaszát maximum ",A36," karakterben foglalja össze!"),CONCATENATE("Még beírható karakterek száma:   ",A36-C36))</f>
        <v>Még beírható karakterek száma:   201</v>
      </c>
      <c r="E36" s="765"/>
      <c r="F36" s="686"/>
      <c r="G36" s="133"/>
    </row>
    <row r="37" spans="1:7" ht="144" customHeight="1" thickBot="1">
      <c r="B37" s="80" t="s">
        <v>446</v>
      </c>
      <c r="C37" s="706" t="s">
        <v>161</v>
      </c>
      <c r="D37" s="707"/>
      <c r="E37" s="707"/>
      <c r="F37" s="708"/>
      <c r="G37" s="133" t="s">
        <v>633</v>
      </c>
    </row>
    <row r="38" spans="1:7" ht="15.75">
      <c r="B38" s="224"/>
      <c r="C38" s="260"/>
      <c r="D38" s="260"/>
      <c r="E38" s="260"/>
      <c r="F38" s="269"/>
      <c r="G38" s="222"/>
    </row>
    <row r="39" spans="1:7" ht="21" thickBot="1">
      <c r="B39" s="261" t="s">
        <v>442</v>
      </c>
      <c r="C39" s="260"/>
      <c r="D39" s="260"/>
      <c r="E39" s="260"/>
      <c r="F39" s="269"/>
      <c r="G39" s="222"/>
    </row>
    <row r="40" spans="1:7" ht="30.75" customHeight="1" thickBot="1">
      <c r="A40" s="220">
        <v>250</v>
      </c>
      <c r="B40" s="45" t="s">
        <v>424</v>
      </c>
      <c r="C40" s="50">
        <f>LEN(C41)</f>
        <v>164</v>
      </c>
      <c r="D40" s="685" t="str">
        <f>IF(C40&gt;A40,CONCATENATE("Karaktertúllépés! Kérjük, válaszát maximum ",A40," karakterben foglalja össze!"),CONCATENATE("Még beírható karakterek száma:   ",A40-C40))</f>
        <v>Még beírható karakterek száma:   86</v>
      </c>
      <c r="E40" s="765"/>
      <c r="F40" s="686"/>
      <c r="G40" s="133"/>
    </row>
    <row r="41" spans="1:7" ht="122.25" customHeight="1" thickBot="1">
      <c r="B41" s="80" t="s">
        <v>697</v>
      </c>
      <c r="C41" s="706" t="s">
        <v>730</v>
      </c>
      <c r="D41" s="707"/>
      <c r="E41" s="707"/>
      <c r="F41" s="708"/>
      <c r="G41" s="133" t="s">
        <v>696</v>
      </c>
    </row>
    <row r="42" spans="1:7" ht="21" thickBot="1">
      <c r="B42" s="261"/>
      <c r="C42" s="260"/>
      <c r="D42" s="260"/>
      <c r="E42" s="260"/>
      <c r="F42" s="269"/>
      <c r="G42" s="223"/>
    </row>
    <row r="43" spans="1:7" ht="30.75" customHeight="1" thickBot="1">
      <c r="A43" s="220">
        <v>250</v>
      </c>
      <c r="B43" s="45" t="s">
        <v>424</v>
      </c>
      <c r="C43" s="50">
        <f>LEN(C44)</f>
        <v>170</v>
      </c>
      <c r="D43" s="685" t="str">
        <f>IF(C43&gt;A43,CONCATENATE("Karaktertúllépés! Kérjük, válaszát maximum ",A43," karakterben foglalja össze!"),CONCATENATE("Még beírható karakterek száma:   ",A43-C43))</f>
        <v>Még beírható karakterek száma:   80</v>
      </c>
      <c r="E43" s="765"/>
      <c r="F43" s="686"/>
      <c r="G43" s="133"/>
    </row>
    <row r="44" spans="1:7" ht="126.75" customHeight="1" thickBot="1">
      <c r="B44" s="80" t="s">
        <v>447</v>
      </c>
      <c r="C44" s="706" t="s">
        <v>731</v>
      </c>
      <c r="D44" s="707"/>
      <c r="E44" s="707"/>
      <c r="F44" s="708"/>
      <c r="G44" s="133" t="s">
        <v>394</v>
      </c>
    </row>
    <row r="54" ht="42.75" customHeight="1"/>
  </sheetData>
  <sheetProtection formatCells="0" formatRows="0"/>
  <mergeCells count="41">
    <mergeCell ref="G30:G33"/>
    <mergeCell ref="G22:G27"/>
    <mergeCell ref="G7:G11"/>
    <mergeCell ref="G12:G15"/>
    <mergeCell ref="B1:F1"/>
    <mergeCell ref="D20:F20"/>
    <mergeCell ref="D22:F22"/>
    <mergeCell ref="D23:F23"/>
    <mergeCell ref="B22:B27"/>
    <mergeCell ref="B12:B15"/>
    <mergeCell ref="C31:D31"/>
    <mergeCell ref="D24:F24"/>
    <mergeCell ref="D25:F25"/>
    <mergeCell ref="D7:F7"/>
    <mergeCell ref="D9:F9"/>
    <mergeCell ref="D10:F10"/>
    <mergeCell ref="B17:B18"/>
    <mergeCell ref="B7:B11"/>
    <mergeCell ref="C16:F16"/>
    <mergeCell ref="D11:F11"/>
    <mergeCell ref="C44:F44"/>
    <mergeCell ref="C21:F21"/>
    <mergeCell ref="D40:F40"/>
    <mergeCell ref="D36:F36"/>
    <mergeCell ref="D43:F43"/>
    <mergeCell ref="C41:F41"/>
    <mergeCell ref="D15:F15"/>
    <mergeCell ref="D27:F27"/>
    <mergeCell ref="C30:D30"/>
    <mergeCell ref="C17:F18"/>
    <mergeCell ref="C37:F37"/>
    <mergeCell ref="D14:F14"/>
    <mergeCell ref="C32:D32"/>
    <mergeCell ref="D26:F26"/>
    <mergeCell ref="C33:D33"/>
    <mergeCell ref="D8:F8"/>
    <mergeCell ref="C4:F4"/>
    <mergeCell ref="D13:F13"/>
    <mergeCell ref="D12:F12"/>
    <mergeCell ref="C5:F5"/>
    <mergeCell ref="C6:F6"/>
  </mergeCells>
  <phoneticPr fontId="80" type="noConversion"/>
  <conditionalFormatting sqref="E40:F40 E43:F43">
    <cfRule type="expression" dxfId="64" priority="14">
      <formula>C56&gt;A56</formula>
    </cfRule>
  </conditionalFormatting>
  <conditionalFormatting sqref="D20">
    <cfRule type="expression" dxfId="63" priority="15">
      <formula>C20&gt;A20</formula>
    </cfRule>
  </conditionalFormatting>
  <conditionalFormatting sqref="D36">
    <cfRule type="expression" dxfId="62" priority="4">
      <formula>C36&gt;A36</formula>
    </cfRule>
  </conditionalFormatting>
  <conditionalFormatting sqref="D40">
    <cfRule type="expression" dxfId="61" priority="3">
      <formula>C40&gt;A40</formula>
    </cfRule>
  </conditionalFormatting>
  <conditionalFormatting sqref="D43">
    <cfRule type="expression" dxfId="60" priority="2">
      <formula>C43&gt;A43</formula>
    </cfRule>
  </conditionalFormatting>
  <dataValidations count="3">
    <dataValidation type="list" allowBlank="1" showInputMessage="1" showErrorMessage="1" errorTitle="Ikszeljen!" error="Ebbe a cellába csak X-et írhat!" sqref="C22:C27" xr:uid="{00000000-0002-0000-0500-000000000000}">
      <formula1>$A$22</formula1>
    </dataValidation>
    <dataValidation type="list" allowBlank="1" showInputMessage="1" showErrorMessage="1" errorTitle="Ikszeljen!" error="Ebbe a cellába csak X-et írhat!" sqref="C12:C15" xr:uid="{00000000-0002-0000-0500-000001000000}">
      <formula1>$A$12</formula1>
    </dataValidation>
    <dataValidation type="list" allowBlank="1" showInputMessage="1" showErrorMessage="1" errorTitle="Ikszeljen!" error="Ebbe a cellába csak X-et írhat!" sqref="C7:C11" xr:uid="{00000000-0002-0000-0500-000002000000}">
      <formula1>$A$7</formula1>
    </dataValidation>
  </dataValidations>
  <hyperlinks>
    <hyperlink ref="G18" r:id="rId1" xr:uid="{00000000-0004-0000-0500-000000000000}"/>
    <hyperlink ref="G19" r:id="rId2" xr:uid="{00000000-0004-0000-0500-000001000000}"/>
    <hyperlink ref="G20" r:id="rId3" xr:uid="{00000000-0004-0000-0500-000002000000}"/>
  </hyperlinks>
  <printOptions horizontalCentered="1"/>
  <pageMargins left="0.23622047244094491" right="0.23622047244094491" top="0.74803149606299213" bottom="0.74803149606299213" header="0.31496062992125984" footer="0.31496062992125984"/>
  <pageSetup paperSize="9" scale="50" orientation="portrait" r:id="rId4"/>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28" max="16383" man="1"/>
    <brk id="62" max="16383"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Munka6">
    <tabColor rgb="FFFFC000"/>
  </sheetPr>
  <dimension ref="A1:IV66"/>
  <sheetViews>
    <sheetView view="pageBreakPreview" topLeftCell="A14" zoomScale="70" zoomScaleNormal="70" zoomScaleSheetLayoutView="70" workbookViewId="0">
      <selection activeCell="D21" sqref="D21:E21"/>
    </sheetView>
  </sheetViews>
  <sheetFormatPr defaultRowHeight="15"/>
  <cols>
    <col min="1" max="1" width="2" style="4" customWidth="1"/>
    <col min="2" max="2" width="30.28515625" style="88" customWidth="1"/>
    <col min="3" max="3" width="48.7109375" style="4" customWidth="1"/>
    <col min="4" max="4" width="22" style="4" customWidth="1"/>
    <col min="5" max="5" width="28" style="4" customWidth="1"/>
    <col min="6" max="6" width="116.140625" style="4" customWidth="1"/>
    <col min="7" max="16384" width="9.140625" style="4"/>
  </cols>
  <sheetData>
    <row r="1" spans="1:256" s="79" customFormat="1" ht="48.75" customHeight="1" thickBot="1">
      <c r="B1" s="773" t="s">
        <v>668</v>
      </c>
      <c r="C1" s="680"/>
      <c r="D1" s="680"/>
      <c r="E1" s="681"/>
      <c r="F1" s="172" t="s">
        <v>629</v>
      </c>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row>
    <row r="2" spans="1:256" ht="31.5" customHeight="1" thickBot="1">
      <c r="B2" s="175" t="s">
        <v>450</v>
      </c>
      <c r="C2" s="86"/>
      <c r="D2" s="86"/>
      <c r="E2" s="239"/>
      <c r="F2" s="105" t="s">
        <v>713</v>
      </c>
    </row>
    <row r="3" spans="1:256" ht="57" customHeight="1" thickBot="1">
      <c r="B3" s="93" t="s">
        <v>451</v>
      </c>
      <c r="C3" s="782" t="s">
        <v>97</v>
      </c>
      <c r="D3" s="783"/>
      <c r="E3" s="784"/>
      <c r="F3" s="794" t="s">
        <v>366</v>
      </c>
    </row>
    <row r="4" spans="1:256" ht="50.25" customHeight="1" thickBot="1">
      <c r="B4" s="80" t="s">
        <v>323</v>
      </c>
      <c r="C4" s="800">
        <v>32670</v>
      </c>
      <c r="D4" s="783"/>
      <c r="E4" s="784"/>
      <c r="F4" s="795"/>
    </row>
    <row r="5" spans="1:256" ht="53.25" customHeight="1" thickBot="1">
      <c r="B5" s="80" t="s">
        <v>324</v>
      </c>
      <c r="C5" s="782">
        <v>8447211878</v>
      </c>
      <c r="D5" s="783"/>
      <c r="E5" s="784"/>
      <c r="F5" s="795"/>
    </row>
    <row r="6" spans="1:256" ht="33" customHeight="1" thickBot="1">
      <c r="B6" s="80" t="s">
        <v>452</v>
      </c>
      <c r="C6" s="782" t="s">
        <v>99</v>
      </c>
      <c r="D6" s="783"/>
      <c r="E6" s="784"/>
      <c r="F6" s="795"/>
    </row>
    <row r="7" spans="1:256" ht="33" customHeight="1" thickBot="1">
      <c r="B7" s="80" t="s">
        <v>453</v>
      </c>
      <c r="C7" s="793" t="s">
        <v>728</v>
      </c>
      <c r="D7" s="783"/>
      <c r="E7" s="784"/>
      <c r="F7" s="795"/>
    </row>
    <row r="8" spans="1:256" ht="33" customHeight="1" thickBot="1">
      <c r="B8" s="80" t="s">
        <v>454</v>
      </c>
      <c r="C8" s="782" t="s">
        <v>729</v>
      </c>
      <c r="D8" s="783"/>
      <c r="E8" s="784"/>
      <c r="F8" s="89"/>
    </row>
    <row r="9" spans="1:256" ht="54.75" customHeight="1" thickBot="1">
      <c r="B9" s="80" t="s">
        <v>455</v>
      </c>
      <c r="C9" s="782" t="s">
        <v>98</v>
      </c>
      <c r="D9" s="783"/>
      <c r="E9" s="784"/>
      <c r="F9" s="89"/>
    </row>
    <row r="10" spans="1:256" ht="9" customHeight="1" thickBot="1">
      <c r="B10" s="227"/>
      <c r="C10" s="136"/>
      <c r="D10" s="136"/>
      <c r="E10" s="215"/>
      <c r="F10" s="89"/>
    </row>
    <row r="11" spans="1:256" ht="36" customHeight="1" thickBot="1">
      <c r="B11" s="175" t="s">
        <v>456</v>
      </c>
      <c r="C11" s="86"/>
      <c r="D11" s="86"/>
      <c r="E11" s="239"/>
      <c r="F11" s="89"/>
    </row>
    <row r="12" spans="1:256" ht="36" customHeight="1" thickBot="1">
      <c r="B12" s="80" t="s">
        <v>451</v>
      </c>
      <c r="C12" s="782" t="str">
        <f>C3</f>
        <v>Lászlovszki Ingrid Flóra</v>
      </c>
      <c r="D12" s="783"/>
      <c r="E12" s="784"/>
      <c r="F12" s="133" t="s">
        <v>635</v>
      </c>
    </row>
    <row r="13" spans="1:256" ht="18" customHeight="1" thickBot="1">
      <c r="B13" s="228"/>
      <c r="C13" s="35"/>
      <c r="D13" s="35"/>
      <c r="E13" s="118"/>
      <c r="F13" s="89"/>
    </row>
    <row r="14" spans="1:256" ht="32.25" customHeight="1" thickBot="1">
      <c r="A14" s="220">
        <v>250</v>
      </c>
      <c r="B14" s="45" t="s">
        <v>424</v>
      </c>
      <c r="C14" s="174">
        <f>LEN(C15)</f>
        <v>112</v>
      </c>
      <c r="D14" s="796" t="str">
        <f>IF(C14&gt;A14,CONCATENATE("Karaktertúllépés! Kérjük, válaszát maximum ",A14," karakterben foglalja össze!"),CONCATENATE("Még beírható karakterek száma:   ",A14-C14))</f>
        <v>Még beírható karakterek száma:   138</v>
      </c>
      <c r="E14" s="797"/>
      <c r="F14" s="89"/>
    </row>
    <row r="15" spans="1:256" ht="84" customHeight="1" thickBot="1">
      <c r="B15" s="80" t="s">
        <v>698</v>
      </c>
      <c r="C15" s="782" t="s">
        <v>732</v>
      </c>
      <c r="D15" s="783"/>
      <c r="E15" s="784"/>
      <c r="F15" s="89"/>
    </row>
    <row r="16" spans="1:256" ht="18" customHeight="1" thickBot="1">
      <c r="B16" s="224"/>
      <c r="C16" s="35"/>
      <c r="D16" s="35"/>
      <c r="E16" s="118"/>
      <c r="F16" s="89"/>
    </row>
    <row r="17" spans="1:6" ht="32.25" customHeight="1" thickBot="1">
      <c r="A17" s="220">
        <v>250</v>
      </c>
      <c r="B17" s="45" t="s">
        <v>424</v>
      </c>
      <c r="C17" s="174">
        <f>LEN(C18)</f>
        <v>200</v>
      </c>
      <c r="D17" s="796" t="str">
        <f>IF(C17&gt;A17,CONCATENATE("Karaktertúllépés! Kérjük, válaszát maximum ",A17," karakterben foglalja össze!"),CONCATENATE("Még beírható karakterek száma:   ",A17-C17))</f>
        <v>Még beírható karakterek száma:   50</v>
      </c>
      <c r="E17" s="797"/>
      <c r="F17" s="89"/>
    </row>
    <row r="18" spans="1:6" ht="101.25" customHeight="1" thickBot="1">
      <c r="B18" s="93" t="s">
        <v>461</v>
      </c>
      <c r="C18" s="782" t="s">
        <v>733</v>
      </c>
      <c r="D18" s="783"/>
      <c r="E18" s="784"/>
      <c r="F18" s="89"/>
    </row>
    <row r="19" spans="1:6" ht="13.5" customHeight="1" thickBot="1">
      <c r="B19" s="224"/>
      <c r="C19" s="35"/>
      <c r="D19" s="35"/>
      <c r="E19" s="118"/>
      <c r="F19" s="89"/>
    </row>
    <row r="20" spans="1:6" ht="42" customHeight="1">
      <c r="B20" s="791" t="s">
        <v>457</v>
      </c>
      <c r="C20" s="108" t="s">
        <v>659</v>
      </c>
      <c r="D20" s="699" t="s">
        <v>100</v>
      </c>
      <c r="E20" s="700"/>
      <c r="F20" s="89"/>
    </row>
    <row r="21" spans="1:6" ht="42" customHeight="1" thickBot="1">
      <c r="B21" s="792"/>
      <c r="C21" s="670">
        <v>4185000</v>
      </c>
      <c r="D21" s="801">
        <v>4330000</v>
      </c>
      <c r="E21" s="802"/>
      <c r="F21" s="89"/>
    </row>
    <row r="22" spans="1:6" ht="27" customHeight="1" thickBot="1">
      <c r="B22" s="224"/>
      <c r="C22" s="35"/>
      <c r="D22" s="35"/>
      <c r="E22" s="118"/>
      <c r="F22" s="89"/>
    </row>
    <row r="23" spans="1:6" ht="25.5" customHeight="1" thickBot="1">
      <c r="B23" s="175" t="s">
        <v>458</v>
      </c>
      <c r="C23" s="86"/>
      <c r="D23" s="86"/>
      <c r="E23" s="239"/>
      <c r="F23" s="789" t="s">
        <v>700</v>
      </c>
    </row>
    <row r="24" spans="1:6" ht="45" customHeight="1" thickBot="1">
      <c r="B24" s="97"/>
      <c r="C24" s="109" t="s">
        <v>459</v>
      </c>
      <c r="D24" s="787" t="s">
        <v>460</v>
      </c>
      <c r="E24" s="788"/>
      <c r="F24" s="790"/>
    </row>
    <row r="25" spans="1:6" ht="45" customHeight="1" thickBot="1">
      <c r="A25" s="220">
        <v>500</v>
      </c>
      <c r="B25" s="45" t="s">
        <v>424</v>
      </c>
      <c r="C25" s="174">
        <f>LEN(C26)+LEN(D26)</f>
        <v>89</v>
      </c>
      <c r="D25" s="796" t="str">
        <f>IF(C25&gt;A25,CONCATENATE("Karaktertúllépés! Kérjük, válaszát maximum ",A25," karakterben foglalja össze!"),CONCATENATE("Még beírható karakterek száma:   ",A25-C25))</f>
        <v>Még beírható karakterek száma:   411</v>
      </c>
      <c r="E25" s="797"/>
      <c r="F25" s="258" t="s">
        <v>689</v>
      </c>
    </row>
    <row r="26" spans="1:6" s="24" customFormat="1" ht="157.5" customHeight="1" thickBot="1">
      <c r="B26" s="98" t="s">
        <v>655</v>
      </c>
      <c r="C26" s="135" t="s">
        <v>101</v>
      </c>
      <c r="D26" s="782" t="s">
        <v>131</v>
      </c>
      <c r="E26" s="784"/>
      <c r="F26" s="237" t="s">
        <v>690</v>
      </c>
    </row>
    <row r="27" spans="1:6" ht="27.75" customHeight="1" thickBot="1">
      <c r="A27" s="220">
        <v>500</v>
      </c>
      <c r="B27" s="45" t="s">
        <v>424</v>
      </c>
      <c r="C27" s="174">
        <f>LEN(C28)+LEN(D28)</f>
        <v>133</v>
      </c>
      <c r="D27" s="796" t="str">
        <f>IF(C27&gt;A27,CONCATENATE("Karaktertúllépés! Kérjük, válaszát maximum ",A27," karakterben foglalja össze!"),CONCATENATE("Még beírható karakterek száma:   ",A27-C27))</f>
        <v>Még beírható karakterek száma:   367</v>
      </c>
      <c r="E27" s="797"/>
      <c r="F27" s="222"/>
    </row>
    <row r="28" spans="1:6" s="24" customFormat="1" ht="160.5" customHeight="1" thickBot="1">
      <c r="B28" s="98" t="s">
        <v>656</v>
      </c>
      <c r="C28" s="135" t="s">
        <v>102</v>
      </c>
      <c r="D28" s="782" t="s">
        <v>734</v>
      </c>
      <c r="E28" s="784"/>
      <c r="F28" s="234" t="s">
        <v>699</v>
      </c>
    </row>
    <row r="29" spans="1:6" ht="27.75" customHeight="1" thickBot="1">
      <c r="A29" s="220">
        <v>500</v>
      </c>
      <c r="B29" s="45" t="s">
        <v>424</v>
      </c>
      <c r="C29" s="174">
        <f>LEN(C30)+LEN(D30)</f>
        <v>129</v>
      </c>
      <c r="D29" s="796" t="str">
        <f>IF(C29&gt;A29,CONCATENATE("Karaktertúllépés! Kérjük, válaszát maximum ",A29," karakterben foglalja össze!"),CONCATENATE("Még beírható karakterek száma:   ",A29-C29))</f>
        <v>Még beírható karakterek száma:   371</v>
      </c>
      <c r="E29" s="797"/>
      <c r="F29" s="222"/>
    </row>
    <row r="30" spans="1:6" s="24" customFormat="1" ht="147.75" customHeight="1" thickBot="1">
      <c r="B30" s="98" t="s">
        <v>658</v>
      </c>
      <c r="C30" s="135" t="s">
        <v>736</v>
      </c>
      <c r="D30" s="782" t="s">
        <v>103</v>
      </c>
      <c r="E30" s="784"/>
      <c r="F30" s="234" t="s">
        <v>407</v>
      </c>
    </row>
    <row r="31" spans="1:6" ht="24.75" customHeight="1" thickBot="1">
      <c r="A31" s="220">
        <v>500</v>
      </c>
      <c r="B31" s="45" t="s">
        <v>424</v>
      </c>
      <c r="C31" s="174">
        <f>LEN(C32)+LEN(D32)</f>
        <v>86</v>
      </c>
      <c r="D31" s="796" t="str">
        <f>IF(C31&gt;A31,CONCATENATE("Karaktertúllépés! Kérjük, válaszát maximum ",A31," karakterben foglalja össze!"),CONCATENATE("Még beírható karakterek száma:   ",A31-C31))</f>
        <v>Még beírható karakterek száma:   414</v>
      </c>
      <c r="E31" s="797"/>
      <c r="F31" s="222"/>
    </row>
    <row r="32" spans="1:6" s="24" customFormat="1" ht="150.75" customHeight="1" thickBot="1">
      <c r="B32" s="98" t="s">
        <v>657</v>
      </c>
      <c r="C32" s="135" t="s">
        <v>735</v>
      </c>
      <c r="D32" s="782" t="s">
        <v>737</v>
      </c>
      <c r="E32" s="784"/>
      <c r="F32" s="238" t="s">
        <v>408</v>
      </c>
    </row>
    <row r="33" spans="2:6" ht="18.75" customHeight="1">
      <c r="B33" s="82"/>
    </row>
    <row r="34" spans="2:6" ht="11.25" hidden="1" customHeight="1">
      <c r="B34" s="82"/>
    </row>
    <row r="35" spans="2:6" ht="44.25" hidden="1" customHeight="1" thickBot="1">
      <c r="B35" s="803" t="s">
        <v>325</v>
      </c>
      <c r="C35" s="803"/>
      <c r="D35" s="803"/>
      <c r="E35" s="803"/>
      <c r="F35" s="105"/>
    </row>
    <row r="36" spans="2:6" ht="57" hidden="1" customHeight="1" thickBot="1">
      <c r="B36" s="93" t="s">
        <v>451</v>
      </c>
      <c r="C36" s="782"/>
      <c r="D36" s="783"/>
      <c r="E36" s="784"/>
      <c r="F36" s="133"/>
    </row>
    <row r="37" spans="2:6" ht="50.25" hidden="1" customHeight="1" thickBot="1">
      <c r="B37" s="80" t="s">
        <v>323</v>
      </c>
      <c r="C37" s="782"/>
      <c r="D37" s="783"/>
      <c r="E37" s="784"/>
      <c r="F37" s="89"/>
    </row>
    <row r="38" spans="2:6" ht="53.25" hidden="1" customHeight="1" thickBot="1">
      <c r="B38" s="80" t="s">
        <v>324</v>
      </c>
      <c r="C38" s="782"/>
      <c r="D38" s="783"/>
      <c r="E38" s="784"/>
      <c r="F38" s="89"/>
    </row>
    <row r="39" spans="2:6" ht="33" hidden="1" customHeight="1" thickBot="1">
      <c r="B39" s="80" t="s">
        <v>452</v>
      </c>
      <c r="C39" s="782"/>
      <c r="D39" s="783"/>
      <c r="E39" s="784"/>
      <c r="F39" s="89"/>
    </row>
    <row r="40" spans="2:6" ht="33" hidden="1" customHeight="1" thickBot="1">
      <c r="B40" s="80" t="s">
        <v>453</v>
      </c>
      <c r="C40" s="782"/>
      <c r="D40" s="783"/>
      <c r="E40" s="784"/>
      <c r="F40" s="89"/>
    </row>
    <row r="41" spans="2:6" ht="33" hidden="1" customHeight="1" thickBot="1">
      <c r="B41" s="80" t="s">
        <v>454</v>
      </c>
      <c r="C41" s="782"/>
      <c r="D41" s="783"/>
      <c r="E41" s="784"/>
      <c r="F41" s="89"/>
    </row>
    <row r="42" spans="2:6" ht="54.75" hidden="1" customHeight="1" thickBot="1">
      <c r="B42" s="80" t="s">
        <v>455</v>
      </c>
      <c r="C42" s="782"/>
      <c r="D42" s="783"/>
      <c r="E42" s="784"/>
      <c r="F42" s="89"/>
    </row>
    <row r="43" spans="2:6" ht="9" hidden="1" customHeight="1">
      <c r="B43" s="103"/>
      <c r="C43" s="136"/>
      <c r="D43" s="136"/>
      <c r="E43" s="136"/>
      <c r="F43" s="89"/>
    </row>
    <row r="44" spans="2:6" ht="33.75" hidden="1" customHeight="1" thickBot="1">
      <c r="B44" s="83" t="s">
        <v>456</v>
      </c>
      <c r="F44" s="89"/>
    </row>
    <row r="45" spans="2:6" ht="36" hidden="1" customHeight="1" thickBot="1">
      <c r="B45" s="80" t="s">
        <v>451</v>
      </c>
      <c r="C45" s="782">
        <f>C36</f>
        <v>0</v>
      </c>
      <c r="D45" s="783"/>
      <c r="E45" s="783"/>
      <c r="F45" s="91"/>
    </row>
    <row r="46" spans="2:6" ht="18" hidden="1" customHeight="1" thickBot="1">
      <c r="B46" s="94"/>
      <c r="F46" s="89"/>
    </row>
    <row r="47" spans="2:6" ht="25.5" hidden="1" customHeight="1" thickBot="1">
      <c r="B47" s="95" t="s">
        <v>424</v>
      </c>
      <c r="C47" s="50">
        <f>LEN(C48)</f>
        <v>0</v>
      </c>
      <c r="D47" s="86"/>
      <c r="E47" s="96"/>
      <c r="F47" s="89"/>
    </row>
    <row r="48" spans="2:6" ht="94.5" hidden="1" customHeight="1" thickBot="1">
      <c r="B48" s="80" t="s">
        <v>698</v>
      </c>
      <c r="C48" s="782"/>
      <c r="D48" s="783"/>
      <c r="E48" s="784"/>
      <c r="F48" s="89"/>
    </row>
    <row r="49" spans="2:6" ht="18" hidden="1" customHeight="1" thickBot="1">
      <c r="B49" s="82"/>
      <c r="F49" s="89"/>
    </row>
    <row r="50" spans="2:6" ht="25.5" hidden="1" customHeight="1" thickBot="1">
      <c r="B50" s="95" t="s">
        <v>424</v>
      </c>
      <c r="C50" s="50">
        <f>LEN(C51)</f>
        <v>0</v>
      </c>
      <c r="D50" s="86"/>
      <c r="E50" s="87"/>
      <c r="F50" s="89"/>
    </row>
    <row r="51" spans="2:6" ht="123.75" hidden="1" customHeight="1" thickBot="1">
      <c r="B51" s="93" t="s">
        <v>461</v>
      </c>
      <c r="C51" s="782"/>
      <c r="D51" s="783"/>
      <c r="E51" s="784"/>
      <c r="F51" s="89"/>
    </row>
    <row r="52" spans="2:6" ht="24" hidden="1" customHeight="1" thickBot="1">
      <c r="B52" s="82"/>
      <c r="F52" s="89"/>
    </row>
    <row r="53" spans="2:6" ht="42" hidden="1" customHeight="1">
      <c r="B53" s="791" t="s">
        <v>457</v>
      </c>
      <c r="C53" s="108" t="s">
        <v>547</v>
      </c>
      <c r="D53" s="699" t="s">
        <v>659</v>
      </c>
      <c r="E53" s="700"/>
      <c r="F53" s="89"/>
    </row>
    <row r="54" spans="2:6" ht="48.75" hidden="1" customHeight="1" thickBot="1">
      <c r="B54" s="792"/>
      <c r="C54" s="134"/>
      <c r="D54" s="798"/>
      <c r="E54" s="799"/>
      <c r="F54" s="89"/>
    </row>
    <row r="55" spans="2:6" ht="35.25" hidden="1" customHeight="1">
      <c r="B55" s="82"/>
      <c r="F55" s="89"/>
    </row>
    <row r="56" spans="2:6" ht="25.5" hidden="1" customHeight="1" thickBot="1">
      <c r="B56" s="83" t="s">
        <v>458</v>
      </c>
      <c r="F56" s="785"/>
    </row>
    <row r="57" spans="2:6" ht="76.5" hidden="1" customHeight="1" thickBot="1">
      <c r="B57" s="97"/>
      <c r="C57" s="109" t="s">
        <v>459</v>
      </c>
      <c r="D57" s="787" t="s">
        <v>460</v>
      </c>
      <c r="E57" s="788"/>
      <c r="F57" s="786"/>
    </row>
    <row r="58" spans="2:6" ht="28.5" hidden="1" customHeight="1" thickBot="1">
      <c r="B58" s="95" t="s">
        <v>424</v>
      </c>
      <c r="C58" s="85">
        <f>LEN(C59)+LEN(D59)</f>
        <v>0</v>
      </c>
      <c r="D58" s="86"/>
      <c r="E58" s="96"/>
      <c r="F58" s="99"/>
    </row>
    <row r="59" spans="2:6" s="24" customFormat="1" ht="159" hidden="1" customHeight="1" thickBot="1">
      <c r="B59" s="98" t="s">
        <v>655</v>
      </c>
      <c r="C59" s="135"/>
      <c r="D59" s="782"/>
      <c r="E59" s="784"/>
      <c r="F59" s="77"/>
    </row>
    <row r="60" spans="2:6" ht="25.5" hidden="1" customHeight="1" thickBot="1">
      <c r="B60" s="95" t="s">
        <v>424</v>
      </c>
      <c r="C60" s="85">
        <f>LEN(C61)+LEN(D61)</f>
        <v>0</v>
      </c>
      <c r="D60" s="86"/>
      <c r="E60" s="96"/>
      <c r="F60" s="75"/>
    </row>
    <row r="61" spans="2:6" s="24" customFormat="1" ht="159" hidden="1" customHeight="1" thickBot="1">
      <c r="B61" s="98" t="s">
        <v>656</v>
      </c>
      <c r="C61" s="135"/>
      <c r="D61" s="782"/>
      <c r="E61" s="784"/>
      <c r="F61" s="76"/>
    </row>
    <row r="62" spans="2:6" ht="25.5" hidden="1" customHeight="1" thickBot="1">
      <c r="B62" s="95" t="s">
        <v>424</v>
      </c>
      <c r="C62" s="85">
        <f>LEN(C63)+LEN(D63)</f>
        <v>0</v>
      </c>
      <c r="D62" s="86"/>
      <c r="E62" s="96"/>
      <c r="F62" s="75"/>
    </row>
    <row r="63" spans="2:6" s="24" customFormat="1" ht="160.5" hidden="1" customHeight="1" thickBot="1">
      <c r="B63" s="98" t="s">
        <v>658</v>
      </c>
      <c r="C63" s="135"/>
      <c r="D63" s="782"/>
      <c r="E63" s="784"/>
      <c r="F63" s="76"/>
    </row>
    <row r="64" spans="2:6" ht="25.5" hidden="1" customHeight="1" thickBot="1">
      <c r="B64" s="95" t="s">
        <v>424</v>
      </c>
      <c r="C64" s="85">
        <f>LEN(C65)+LEN(D65)</f>
        <v>0</v>
      </c>
      <c r="D64" s="86"/>
      <c r="E64" s="96"/>
      <c r="F64" s="75"/>
    </row>
    <row r="65" spans="2:6" s="24" customFormat="1" ht="159" hidden="1" customHeight="1" thickBot="1">
      <c r="B65" s="98" t="s">
        <v>657</v>
      </c>
      <c r="C65" s="135"/>
      <c r="D65" s="782"/>
      <c r="E65" s="784"/>
      <c r="F65" s="100"/>
    </row>
    <row r="66" spans="2:6" ht="13.5" customHeight="1">
      <c r="B66" s="82"/>
    </row>
  </sheetData>
  <sheetProtection formatCells="0" formatRows="0"/>
  <mergeCells count="47">
    <mergeCell ref="D20:E20"/>
    <mergeCell ref="B20:B21"/>
    <mergeCell ref="C51:E51"/>
    <mergeCell ref="B35:E35"/>
    <mergeCell ref="D29:E29"/>
    <mergeCell ref="D31:E31"/>
    <mergeCell ref="D27:E27"/>
    <mergeCell ref="C36:E36"/>
    <mergeCell ref="C41:E41"/>
    <mergeCell ref="C45:E45"/>
    <mergeCell ref="C42:E42"/>
    <mergeCell ref="C37:E37"/>
    <mergeCell ref="C38:E38"/>
    <mergeCell ref="C39:E39"/>
    <mergeCell ref="D25:E25"/>
    <mergeCell ref="D17:E17"/>
    <mergeCell ref="C8:E8"/>
    <mergeCell ref="C3:E3"/>
    <mergeCell ref="D65:E65"/>
    <mergeCell ref="C48:E48"/>
    <mergeCell ref="D59:E59"/>
    <mergeCell ref="D54:E54"/>
    <mergeCell ref="D63:E63"/>
    <mergeCell ref="D61:E61"/>
    <mergeCell ref="D53:E53"/>
    <mergeCell ref="C4:E4"/>
    <mergeCell ref="C5:E5"/>
    <mergeCell ref="C6:E6"/>
    <mergeCell ref="D24:E24"/>
    <mergeCell ref="D21:E21"/>
    <mergeCell ref="C18:E18"/>
    <mergeCell ref="C9:E9"/>
    <mergeCell ref="F56:F57"/>
    <mergeCell ref="D57:E57"/>
    <mergeCell ref="B1:E1"/>
    <mergeCell ref="D28:E28"/>
    <mergeCell ref="C40:E40"/>
    <mergeCell ref="F23:F24"/>
    <mergeCell ref="D32:E32"/>
    <mergeCell ref="B53:B54"/>
    <mergeCell ref="C12:E12"/>
    <mergeCell ref="C7:E7"/>
    <mergeCell ref="D26:E26"/>
    <mergeCell ref="D30:E30"/>
    <mergeCell ref="C15:E15"/>
    <mergeCell ref="F3:F7"/>
    <mergeCell ref="D14:E14"/>
  </mergeCells>
  <phoneticPr fontId="80" type="noConversion"/>
  <conditionalFormatting sqref="D14:E14">
    <cfRule type="expression" dxfId="59" priority="12">
      <formula>C14&gt;A14</formula>
    </cfRule>
  </conditionalFormatting>
  <conditionalFormatting sqref="D14:E14">
    <cfRule type="expression" dxfId="58" priority="11">
      <formula>C14&gt;A14</formula>
    </cfRule>
  </conditionalFormatting>
  <conditionalFormatting sqref="D17:E17">
    <cfRule type="expression" dxfId="57" priority="10">
      <formula>C17&gt;A17</formula>
    </cfRule>
  </conditionalFormatting>
  <conditionalFormatting sqref="D17:E17">
    <cfRule type="expression" dxfId="56" priority="9">
      <formula>C17&gt;A17</formula>
    </cfRule>
  </conditionalFormatting>
  <conditionalFormatting sqref="D25:E25">
    <cfRule type="expression" dxfId="55" priority="8">
      <formula>C25&gt;A25</formula>
    </cfRule>
  </conditionalFormatting>
  <conditionalFormatting sqref="D25:E25">
    <cfRule type="expression" dxfId="54" priority="7">
      <formula>C25&gt;A25</formula>
    </cfRule>
  </conditionalFormatting>
  <conditionalFormatting sqref="D27:E27">
    <cfRule type="expression" dxfId="53" priority="6">
      <formula>C27&gt;A27</formula>
    </cfRule>
  </conditionalFormatting>
  <conditionalFormatting sqref="D27:E27">
    <cfRule type="expression" dxfId="52" priority="5">
      <formula>C27&gt;A27</formula>
    </cfRule>
  </conditionalFormatting>
  <conditionalFormatting sqref="D29:E29">
    <cfRule type="expression" dxfId="51" priority="4">
      <formula>C29&gt;A29</formula>
    </cfRule>
  </conditionalFormatting>
  <conditionalFormatting sqref="D29:E29">
    <cfRule type="expression" dxfId="50" priority="3">
      <formula>C29&gt;A29</formula>
    </cfRule>
  </conditionalFormatting>
  <conditionalFormatting sqref="D31:E31">
    <cfRule type="expression" dxfId="49" priority="2">
      <formula>C31&gt;A31</formula>
    </cfRule>
  </conditionalFormatting>
  <conditionalFormatting sqref="D31:E31">
    <cfRule type="expression" dxfId="48" priority="1">
      <formula>C31&gt;A31</formula>
    </cfRule>
  </conditionalFormatting>
  <hyperlinks>
    <hyperlink ref="C7" r:id="rId1" xr:uid="{00000000-0004-0000-0600-000000000000}"/>
  </hyperlinks>
  <printOptions horizontalCentered="1"/>
  <pageMargins left="0.23622047244094491" right="0.23622047244094491" top="0.74803149606299213" bottom="0.74803149606299213" header="0.31496062992125984" footer="0.31496062992125984"/>
  <pageSetup paperSize="9" scale="50" orientation="portrait" r:id="rId2"/>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1" manualBreakCount="1">
    <brk id="22" max="16383"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7">
    <tabColor rgb="FFFFC000"/>
  </sheetPr>
  <dimension ref="A1:H85"/>
  <sheetViews>
    <sheetView view="pageBreakPreview" topLeftCell="A56" zoomScale="60" zoomScaleNormal="70" workbookViewId="0">
      <selection activeCell="G22" sqref="G22"/>
    </sheetView>
  </sheetViews>
  <sheetFormatPr defaultRowHeight="15"/>
  <cols>
    <col min="1" max="1" width="3.5703125" style="4" customWidth="1"/>
    <col min="2" max="2" width="29.28515625" style="88" customWidth="1"/>
    <col min="3" max="3" width="47.28515625" style="4" customWidth="1"/>
    <col min="4" max="4" width="46.7109375" style="4" customWidth="1"/>
    <col min="5" max="5" width="29.28515625" style="4" customWidth="1"/>
    <col min="6" max="6" width="27.42578125" style="4" customWidth="1"/>
    <col min="7" max="7" width="27.42578125" style="101" customWidth="1"/>
    <col min="8" max="8" width="36.5703125" style="4" customWidth="1"/>
    <col min="9" max="16384" width="9.140625" style="4"/>
  </cols>
  <sheetData>
    <row r="1" spans="2:8" ht="29.25" thickTop="1" thickBot="1">
      <c r="B1" s="804" t="s">
        <v>669</v>
      </c>
      <c r="C1" s="805"/>
      <c r="D1" s="805"/>
      <c r="E1" s="805"/>
      <c r="F1" s="805"/>
      <c r="G1" s="806"/>
      <c r="H1" s="240" t="s">
        <v>629</v>
      </c>
    </row>
    <row r="2" spans="2:8" ht="30" customHeight="1" thickBot="1">
      <c r="B2" s="341" t="s">
        <v>463</v>
      </c>
      <c r="C2" s="115"/>
      <c r="D2" s="115"/>
      <c r="E2" s="115"/>
      <c r="F2" s="115"/>
      <c r="G2" s="342"/>
      <c r="H2" s="119" t="s">
        <v>710</v>
      </c>
    </row>
    <row r="3" spans="2:8" s="102" customFormat="1" ht="45.75" customHeight="1" thickBot="1">
      <c r="B3" s="343"/>
      <c r="C3" s="57" t="s">
        <v>464</v>
      </c>
      <c r="D3" s="57" t="s">
        <v>465</v>
      </c>
      <c r="E3" s="57" t="s">
        <v>484</v>
      </c>
      <c r="F3" s="157" t="s">
        <v>466</v>
      </c>
      <c r="G3" s="344" t="s">
        <v>485</v>
      </c>
      <c r="H3" s="810" t="s">
        <v>383</v>
      </c>
    </row>
    <row r="4" spans="2:8" ht="30" customHeight="1" thickBot="1">
      <c r="B4" s="345" t="s">
        <v>467</v>
      </c>
      <c r="C4" s="180" t="s">
        <v>310</v>
      </c>
      <c r="D4" s="158"/>
      <c r="E4" s="158"/>
      <c r="F4" s="158"/>
      <c r="G4" s="346">
        <f>SUM(G5:G16)</f>
        <v>0</v>
      </c>
      <c r="H4" s="811"/>
    </row>
    <row r="5" spans="2:8" ht="45" customHeight="1" thickBot="1">
      <c r="B5" s="347" t="s">
        <v>468</v>
      </c>
      <c r="C5" s="201" t="s">
        <v>108</v>
      </c>
      <c r="D5" s="138" t="s">
        <v>153</v>
      </c>
      <c r="E5" s="138"/>
      <c r="F5" s="663">
        <v>43374</v>
      </c>
      <c r="G5" s="348">
        <v>0</v>
      </c>
      <c r="H5" s="811"/>
    </row>
    <row r="6" spans="2:8" ht="45" hidden="1" customHeight="1">
      <c r="B6" s="349" t="s">
        <v>468</v>
      </c>
      <c r="C6" s="202"/>
      <c r="D6" s="137"/>
      <c r="E6" s="137"/>
      <c r="F6" s="137"/>
      <c r="G6" s="350"/>
      <c r="H6" s="811"/>
    </row>
    <row r="7" spans="2:8" ht="45" hidden="1" customHeight="1">
      <c r="B7" s="349" t="s">
        <v>468</v>
      </c>
      <c r="C7" s="202"/>
      <c r="D7" s="137"/>
      <c r="E7" s="137"/>
      <c r="F7" s="137"/>
      <c r="G7" s="350"/>
      <c r="H7" s="811"/>
    </row>
    <row r="8" spans="2:8" ht="45" hidden="1" customHeight="1" thickBot="1">
      <c r="B8" s="351" t="s">
        <v>468</v>
      </c>
      <c r="C8" s="203"/>
      <c r="D8" s="140"/>
      <c r="E8" s="140"/>
      <c r="F8" s="140"/>
      <c r="G8" s="352"/>
      <c r="H8" s="811"/>
    </row>
    <row r="9" spans="2:8" ht="45" customHeight="1" thickBot="1">
      <c r="B9" s="347" t="s">
        <v>486</v>
      </c>
      <c r="C9" s="201"/>
      <c r="D9" s="138"/>
      <c r="E9" s="138"/>
      <c r="F9" s="138"/>
      <c r="G9" s="348"/>
      <c r="H9" s="811"/>
    </row>
    <row r="10" spans="2:8" ht="45" hidden="1" customHeight="1">
      <c r="B10" s="349" t="s">
        <v>486</v>
      </c>
      <c r="C10" s="202"/>
      <c r="D10" s="137"/>
      <c r="E10" s="137"/>
      <c r="F10" s="137"/>
      <c r="G10" s="350"/>
      <c r="H10" s="811"/>
    </row>
    <row r="11" spans="2:8" ht="45" hidden="1" customHeight="1">
      <c r="B11" s="349" t="s">
        <v>486</v>
      </c>
      <c r="C11" s="202"/>
      <c r="D11" s="137"/>
      <c r="E11" s="137"/>
      <c r="F11" s="137"/>
      <c r="G11" s="350"/>
      <c r="H11" s="811"/>
    </row>
    <row r="12" spans="2:8" ht="45" hidden="1" customHeight="1" thickBot="1">
      <c r="B12" s="351" t="s">
        <v>486</v>
      </c>
      <c r="C12" s="203"/>
      <c r="D12" s="140"/>
      <c r="E12" s="140"/>
      <c r="F12" s="140"/>
      <c r="G12" s="352"/>
      <c r="H12" s="811"/>
    </row>
    <row r="13" spans="2:8" ht="45" customHeight="1" thickBot="1">
      <c r="B13" s="347" t="s">
        <v>487</v>
      </c>
      <c r="C13" s="204"/>
      <c r="D13" s="205"/>
      <c r="E13" s="205"/>
      <c r="F13" s="205"/>
      <c r="G13" s="353"/>
      <c r="H13" s="811"/>
    </row>
    <row r="14" spans="2:8" ht="45" hidden="1" customHeight="1">
      <c r="B14" s="354" t="s">
        <v>487</v>
      </c>
      <c r="C14" s="200"/>
      <c r="D14" s="200"/>
      <c r="E14" s="200"/>
      <c r="F14" s="200"/>
      <c r="G14" s="355"/>
      <c r="H14" s="811"/>
    </row>
    <row r="15" spans="2:8" ht="45" hidden="1" customHeight="1">
      <c r="B15" s="354" t="s">
        <v>487</v>
      </c>
      <c r="C15" s="137"/>
      <c r="D15" s="137"/>
      <c r="E15" s="137"/>
      <c r="F15" s="137"/>
      <c r="G15" s="350"/>
      <c r="H15" s="811"/>
    </row>
    <row r="16" spans="2:8" ht="45" hidden="1" customHeight="1" thickBot="1">
      <c r="B16" s="356" t="s">
        <v>487</v>
      </c>
      <c r="C16" s="139"/>
      <c r="D16" s="139"/>
      <c r="E16" s="139"/>
      <c r="F16" s="139"/>
      <c r="G16" s="357"/>
      <c r="H16" s="811"/>
    </row>
    <row r="17" spans="2:8" ht="31.5" customHeight="1" thickBot="1">
      <c r="B17" s="330" t="s">
        <v>469</v>
      </c>
      <c r="C17" s="180" t="s">
        <v>310</v>
      </c>
      <c r="D17" s="156"/>
      <c r="E17" s="156"/>
      <c r="F17" s="156"/>
      <c r="G17" s="358">
        <f>SUM(G18:G38)</f>
        <v>684739</v>
      </c>
      <c r="H17" s="811"/>
    </row>
    <row r="18" spans="2:8" ht="55.5" customHeight="1" thickBot="1">
      <c r="B18" s="347" t="s">
        <v>470</v>
      </c>
      <c r="C18" s="201"/>
      <c r="D18" s="138"/>
      <c r="E18" s="138"/>
      <c r="F18" s="138"/>
      <c r="G18" s="348"/>
      <c r="H18" s="811"/>
    </row>
    <row r="19" spans="2:8" ht="44.25" hidden="1" customHeight="1">
      <c r="B19" s="349" t="s">
        <v>470</v>
      </c>
      <c r="C19" s="202"/>
      <c r="D19" s="137"/>
      <c r="E19" s="137"/>
      <c r="F19" s="137"/>
      <c r="G19" s="350"/>
      <c r="H19" s="811"/>
    </row>
    <row r="20" spans="2:8" ht="44.25" hidden="1" customHeight="1">
      <c r="B20" s="349" t="s">
        <v>470</v>
      </c>
      <c r="C20" s="202"/>
      <c r="D20" s="137"/>
      <c r="E20" s="137"/>
      <c r="F20" s="137"/>
      <c r="G20" s="350"/>
      <c r="H20" s="811"/>
    </row>
    <row r="21" spans="2:8" ht="44.25" hidden="1" customHeight="1" thickBot="1">
      <c r="B21" s="351" t="s">
        <v>470</v>
      </c>
      <c r="C21" s="203"/>
      <c r="D21" s="140"/>
      <c r="E21" s="140"/>
      <c r="F21" s="140"/>
      <c r="G21" s="352"/>
      <c r="H21" s="811"/>
    </row>
    <row r="22" spans="2:8" ht="44.25" customHeight="1">
      <c r="B22" s="664" t="s">
        <v>643</v>
      </c>
      <c r="C22" s="664" t="s">
        <v>154</v>
      </c>
      <c r="D22" s="137" t="s">
        <v>155</v>
      </c>
      <c r="E22" s="137" t="s">
        <v>156</v>
      </c>
      <c r="F22" s="663">
        <v>43374</v>
      </c>
      <c r="G22" s="665">
        <v>299900</v>
      </c>
      <c r="H22" s="811"/>
    </row>
    <row r="23" spans="2:8" ht="44.25" hidden="1" customHeight="1">
      <c r="B23" s="349" t="s">
        <v>643</v>
      </c>
      <c r="C23" s="202"/>
      <c r="D23" s="137"/>
      <c r="E23" s="137"/>
      <c r="F23" s="137"/>
      <c r="G23" s="350"/>
      <c r="H23" s="811"/>
    </row>
    <row r="24" spans="2:8" ht="44.25" hidden="1" customHeight="1">
      <c r="B24" s="349" t="s">
        <v>643</v>
      </c>
      <c r="C24" s="202"/>
      <c r="D24" s="137"/>
      <c r="E24" s="137"/>
      <c r="F24" s="137"/>
      <c r="G24" s="350"/>
      <c r="H24" s="811"/>
    </row>
    <row r="25" spans="2:8" ht="44.25" hidden="1" customHeight="1" thickBot="1">
      <c r="B25" s="351" t="s">
        <v>643</v>
      </c>
      <c r="C25" s="203"/>
      <c r="D25" s="140"/>
      <c r="E25" s="140"/>
      <c r="F25" s="140"/>
      <c r="G25" s="352"/>
      <c r="H25" s="811"/>
    </row>
    <row r="26" spans="2:8" ht="44.25" customHeight="1">
      <c r="B26" s="664" t="s">
        <v>471</v>
      </c>
      <c r="C26" s="137" t="s">
        <v>171</v>
      </c>
      <c r="D26" s="137" t="s">
        <v>155</v>
      </c>
      <c r="E26" s="137" t="s">
        <v>156</v>
      </c>
      <c r="F26" s="669">
        <v>43374</v>
      </c>
      <c r="G26" s="665">
        <v>31185</v>
      </c>
      <c r="H26" s="811"/>
    </row>
    <row r="27" spans="2:8" ht="44.25" customHeight="1">
      <c r="B27" s="664" t="s">
        <v>471</v>
      </c>
      <c r="C27" s="137" t="s">
        <v>170</v>
      </c>
      <c r="D27" s="137" t="s">
        <v>155</v>
      </c>
      <c r="E27" s="137" t="s">
        <v>156</v>
      </c>
      <c r="F27" s="669">
        <v>43374</v>
      </c>
      <c r="G27" s="665">
        <v>54265</v>
      </c>
      <c r="H27" s="811"/>
    </row>
    <row r="28" spans="2:8" ht="44.25" customHeight="1">
      <c r="B28" s="664" t="s">
        <v>471</v>
      </c>
      <c r="C28" s="137" t="s">
        <v>169</v>
      </c>
      <c r="D28" s="137" t="s">
        <v>155</v>
      </c>
      <c r="E28" s="137" t="s">
        <v>156</v>
      </c>
      <c r="F28" s="669">
        <v>43374</v>
      </c>
      <c r="G28" s="665">
        <v>20389</v>
      </c>
      <c r="H28" s="811"/>
    </row>
    <row r="29" spans="2:8" ht="44.25" customHeight="1">
      <c r="B29" s="664" t="s">
        <v>471</v>
      </c>
      <c r="C29" s="137" t="s">
        <v>168</v>
      </c>
      <c r="D29" s="137" t="s">
        <v>155</v>
      </c>
      <c r="E29" s="137" t="s">
        <v>156</v>
      </c>
      <c r="F29" s="669">
        <v>43374</v>
      </c>
      <c r="G29" s="665">
        <v>80000</v>
      </c>
      <c r="H29" s="811"/>
    </row>
    <row r="30" spans="2:8" ht="44.25" customHeight="1" thickBot="1">
      <c r="B30" s="664" t="s">
        <v>471</v>
      </c>
      <c r="C30" s="137" t="s">
        <v>166</v>
      </c>
      <c r="D30" s="137" t="s">
        <v>155</v>
      </c>
      <c r="E30" s="137" t="s">
        <v>156</v>
      </c>
      <c r="F30" s="669">
        <v>43374</v>
      </c>
      <c r="G30" s="665">
        <v>199000</v>
      </c>
      <c r="H30" s="811"/>
    </row>
    <row r="31" spans="2:8" ht="44.25" hidden="1" customHeight="1">
      <c r="B31" s="349" t="s">
        <v>471</v>
      </c>
      <c r="C31" s="202"/>
      <c r="D31" s="137"/>
      <c r="E31" s="137"/>
      <c r="F31" s="137"/>
      <c r="G31" s="350"/>
      <c r="H31" s="811"/>
    </row>
    <row r="32" spans="2:8" ht="44.25" hidden="1" customHeight="1">
      <c r="B32" s="349" t="s">
        <v>471</v>
      </c>
      <c r="C32" s="202"/>
      <c r="D32" s="137"/>
      <c r="E32" s="137"/>
      <c r="F32" s="137"/>
      <c r="G32" s="350"/>
      <c r="H32" s="811"/>
    </row>
    <row r="33" spans="1:8" ht="44.25" hidden="1" customHeight="1" thickBot="1">
      <c r="B33" s="351" t="s">
        <v>471</v>
      </c>
      <c r="C33" s="203"/>
      <c r="D33" s="140"/>
      <c r="E33" s="140"/>
      <c r="F33" s="140"/>
      <c r="G33" s="352"/>
      <c r="H33" s="811"/>
    </row>
    <row r="34" spans="1:8" ht="44.25" customHeight="1" thickBot="1">
      <c r="B34" s="359" t="s">
        <v>472</v>
      </c>
      <c r="C34" s="204"/>
      <c r="D34" s="205"/>
      <c r="E34" s="205"/>
      <c r="F34" s="205"/>
      <c r="G34" s="353"/>
      <c r="H34" s="811"/>
    </row>
    <row r="35" spans="1:8" ht="44.25" hidden="1" customHeight="1">
      <c r="B35" s="360" t="s">
        <v>472</v>
      </c>
      <c r="C35" s="200"/>
      <c r="D35" s="200"/>
      <c r="E35" s="200"/>
      <c r="F35" s="200"/>
      <c r="G35" s="355"/>
      <c r="H35" s="811"/>
    </row>
    <row r="36" spans="1:8" ht="44.25" hidden="1" customHeight="1">
      <c r="B36" s="361" t="s">
        <v>472</v>
      </c>
      <c r="C36" s="137"/>
      <c r="D36" s="137"/>
      <c r="E36" s="137"/>
      <c r="F36" s="137"/>
      <c r="G36" s="350"/>
      <c r="H36" s="811"/>
    </row>
    <row r="37" spans="1:8" ht="44.25" hidden="1" customHeight="1" thickBot="1">
      <c r="B37" s="362" t="s">
        <v>472</v>
      </c>
      <c r="C37" s="139"/>
      <c r="D37" s="139"/>
      <c r="E37" s="139"/>
      <c r="F37" s="139"/>
      <c r="G37" s="357"/>
      <c r="H37" s="812"/>
    </row>
    <row r="38" spans="1:8" ht="16.5" customHeight="1" thickBot="1">
      <c r="B38" s="363"/>
      <c r="C38" s="35"/>
      <c r="D38" s="35"/>
      <c r="E38" s="35"/>
      <c r="F38" s="35"/>
      <c r="G38" s="364"/>
      <c r="H38" s="340"/>
    </row>
    <row r="39" spans="1:8" ht="88.5" customHeight="1" thickBot="1">
      <c r="B39" s="365" t="s">
        <v>473</v>
      </c>
      <c r="C39" s="807" t="s">
        <v>167</v>
      </c>
      <c r="D39" s="808"/>
      <c r="E39" s="808"/>
      <c r="F39" s="808"/>
      <c r="G39" s="809"/>
      <c r="H39" s="222"/>
    </row>
    <row r="40" spans="1:8" ht="15.75" customHeight="1" thickTop="1" thickBot="1">
      <c r="B40" s="224"/>
      <c r="C40" s="35"/>
      <c r="D40" s="35"/>
      <c r="E40" s="35"/>
      <c r="F40" s="35"/>
      <c r="G40" s="225"/>
      <c r="H40" s="309"/>
    </row>
    <row r="41" spans="1:8" ht="53.25" customHeight="1" thickTop="1" thickBot="1">
      <c r="B41" s="813" t="s">
        <v>474</v>
      </c>
      <c r="C41" s="814"/>
      <c r="D41" s="814"/>
      <c r="E41" s="814"/>
      <c r="F41" s="814"/>
      <c r="G41" s="815"/>
      <c r="H41" s="241" t="s">
        <v>702</v>
      </c>
    </row>
    <row r="42" spans="1:8" ht="35.25" customHeight="1" thickBot="1">
      <c r="A42" s="173">
        <v>3000</v>
      </c>
      <c r="B42" s="339" t="s">
        <v>424</v>
      </c>
      <c r="C42" s="50">
        <f>LEN(C43)</f>
        <v>12</v>
      </c>
      <c r="D42" s="685" t="str">
        <f>IF(C42&gt;A42,CONCATENATE("Karaktertúllépés! Kérjük, válaszát maximum ",A42," karakterben foglalja össze!"),CONCATENATE("Még beírható karakterek száma:   ",A42-C42))</f>
        <v>Még beírható karakterek száma:   2988</v>
      </c>
      <c r="E42" s="765"/>
      <c r="F42" s="765"/>
      <c r="G42" s="821"/>
      <c r="H42" s="242"/>
    </row>
    <row r="43" spans="1:8" ht="270.75" customHeight="1">
      <c r="B43" s="816" t="s">
        <v>642</v>
      </c>
      <c r="C43" s="822" t="s">
        <v>150</v>
      </c>
      <c r="D43" s="823"/>
      <c r="E43" s="823"/>
      <c r="F43" s="823"/>
      <c r="G43" s="824"/>
      <c r="H43" s="770" t="s">
        <v>384</v>
      </c>
    </row>
    <row r="44" spans="1:8" ht="315" customHeight="1" thickBot="1">
      <c r="B44" s="817"/>
      <c r="C44" s="825"/>
      <c r="D44" s="826"/>
      <c r="E44" s="826"/>
      <c r="F44" s="826"/>
      <c r="G44" s="827"/>
      <c r="H44" s="772"/>
    </row>
    <row r="45" spans="1:8" ht="11.25" customHeight="1" thickTop="1" thickBot="1">
      <c r="B45" s="224"/>
      <c r="C45" s="35"/>
      <c r="D45" s="35"/>
      <c r="E45" s="35"/>
      <c r="F45" s="35"/>
      <c r="G45" s="225"/>
      <c r="H45" s="89"/>
    </row>
    <row r="46" spans="1:8" ht="35.25" customHeight="1" thickTop="1" thickBot="1">
      <c r="A46" s="173">
        <v>3000</v>
      </c>
      <c r="B46" s="337" t="s">
        <v>424</v>
      </c>
      <c r="C46" s="338">
        <f>LEN(C47)</f>
        <v>1048</v>
      </c>
      <c r="D46" s="818" t="str">
        <f>IF(C46&gt;A46,CONCATENATE("Karaktertúllépés! Kérjük, válaszát maximum ",A46," karakterben foglalja össze!"),CONCATENATE("Még beírható karakterek száma:   ",A46-C46))</f>
        <v>Még beírható karakterek száma:   1952</v>
      </c>
      <c r="E46" s="819"/>
      <c r="F46" s="819"/>
      <c r="G46" s="820"/>
      <c r="H46" s="242"/>
    </row>
    <row r="47" spans="1:8" ht="243.75" customHeight="1">
      <c r="B47" s="816" t="s">
        <v>488</v>
      </c>
      <c r="C47" s="828" t="s">
        <v>2</v>
      </c>
      <c r="D47" s="823"/>
      <c r="E47" s="823"/>
      <c r="F47" s="823"/>
      <c r="G47" s="824"/>
      <c r="H47" s="89"/>
    </row>
    <row r="48" spans="1:8" ht="360" customHeight="1" thickBot="1">
      <c r="B48" s="817"/>
      <c r="C48" s="825"/>
      <c r="D48" s="826"/>
      <c r="E48" s="826"/>
      <c r="F48" s="826"/>
      <c r="G48" s="827"/>
      <c r="H48" s="89"/>
    </row>
    <row r="49" spans="1:8" ht="17.25" thickTop="1" thickBot="1">
      <c r="B49" s="224"/>
      <c r="C49" s="35"/>
      <c r="D49" s="35"/>
      <c r="E49" s="35"/>
      <c r="F49" s="35"/>
      <c r="G49" s="225"/>
      <c r="H49" s="89"/>
    </row>
    <row r="50" spans="1:8" ht="30" customHeight="1">
      <c r="B50" s="245" t="s">
        <v>475</v>
      </c>
      <c r="C50" s="115"/>
      <c r="D50" s="115"/>
      <c r="E50" s="115"/>
      <c r="F50" s="115"/>
      <c r="G50" s="246"/>
      <c r="H50" s="90"/>
    </row>
    <row r="51" spans="1:8" ht="16.5" thickBot="1">
      <c r="B51" s="247" t="s">
        <v>644</v>
      </c>
      <c r="C51" s="161"/>
      <c r="D51" s="161"/>
      <c r="E51" s="161"/>
      <c r="F51" s="161"/>
      <c r="G51" s="226"/>
      <c r="H51" s="90"/>
    </row>
    <row r="52" spans="1:8" ht="35.25" customHeight="1" thickBot="1">
      <c r="A52" s="173">
        <v>1000</v>
      </c>
      <c r="B52" s="45" t="s">
        <v>424</v>
      </c>
      <c r="C52" s="50">
        <f>LEN(C53)</f>
        <v>189</v>
      </c>
      <c r="D52" s="685" t="str">
        <f>IF(C52&gt;A52,CONCATENATE("Karaktertúllépés! Kérjük, válaszát maximum ",A52," karakterben foglalja össze!"),CONCATENATE("Még beírható karakterek száma:   ",A52-C52))</f>
        <v>Még beírható karakterek száma:   811</v>
      </c>
      <c r="E52" s="765"/>
      <c r="F52" s="765"/>
      <c r="G52" s="686"/>
      <c r="H52" s="241"/>
    </row>
    <row r="53" spans="1:8" ht="201.75" customHeight="1" thickBot="1">
      <c r="B53" s="98" t="s">
        <v>701</v>
      </c>
      <c r="C53" s="782" t="s">
        <v>755</v>
      </c>
      <c r="D53" s="783"/>
      <c r="E53" s="783"/>
      <c r="F53" s="783"/>
      <c r="G53" s="784"/>
      <c r="H53" s="243" t="s">
        <v>703</v>
      </c>
    </row>
    <row r="54" spans="1:8" ht="21.75" customHeight="1" thickBot="1">
      <c r="B54" s="224"/>
      <c r="C54" s="35"/>
      <c r="D54" s="35"/>
      <c r="E54" s="35"/>
      <c r="F54" s="35"/>
      <c r="G54" s="225"/>
      <c r="H54" s="89"/>
    </row>
    <row r="55" spans="1:8" ht="23.25" customHeight="1" thickTop="1">
      <c r="B55" s="325" t="s">
        <v>476</v>
      </c>
      <c r="C55" s="326"/>
      <c r="D55" s="326"/>
      <c r="E55" s="326"/>
      <c r="F55" s="326"/>
      <c r="G55" s="327"/>
      <c r="H55" s="92"/>
    </row>
    <row r="56" spans="1:8" ht="22.5" customHeight="1" thickBot="1">
      <c r="B56" s="328" t="s">
        <v>477</v>
      </c>
      <c r="C56" s="161"/>
      <c r="D56" s="161"/>
      <c r="E56" s="161"/>
      <c r="F56" s="161"/>
      <c r="G56" s="329"/>
      <c r="H56" s="90"/>
    </row>
    <row r="57" spans="1:8" ht="87" customHeight="1" thickBot="1">
      <c r="B57" s="330" t="s">
        <v>478</v>
      </c>
      <c r="C57" s="155" t="s">
        <v>437</v>
      </c>
      <c r="D57" s="155" t="s">
        <v>479</v>
      </c>
      <c r="E57" s="84" t="s">
        <v>704</v>
      </c>
      <c r="F57" s="84" t="s">
        <v>707</v>
      </c>
      <c r="G57" s="331" t="s">
        <v>705</v>
      </c>
      <c r="H57" s="795" t="s">
        <v>409</v>
      </c>
    </row>
    <row r="58" spans="1:8" ht="36" customHeight="1" thickBot="1">
      <c r="B58" s="332" t="s">
        <v>480</v>
      </c>
      <c r="C58" s="211" t="s">
        <v>97</v>
      </c>
      <c r="D58" s="211" t="s">
        <v>751</v>
      </c>
      <c r="E58" s="211" t="s">
        <v>104</v>
      </c>
      <c r="F58" s="211" t="s">
        <v>105</v>
      </c>
      <c r="G58" s="333" t="s">
        <v>106</v>
      </c>
      <c r="H58" s="795"/>
    </row>
    <row r="59" spans="1:8" ht="36" customHeight="1" thickBot="1">
      <c r="B59" s="332" t="s">
        <v>481</v>
      </c>
      <c r="C59" s="211"/>
      <c r="D59" s="211"/>
      <c r="E59" s="211"/>
      <c r="F59" s="211"/>
      <c r="G59" s="333"/>
      <c r="H59" s="795"/>
    </row>
    <row r="60" spans="1:8" ht="36" customHeight="1" thickBot="1">
      <c r="B60" s="332"/>
      <c r="C60" s="212"/>
      <c r="D60" s="212"/>
      <c r="E60" s="211"/>
      <c r="F60" s="211"/>
      <c r="G60" s="333"/>
      <c r="H60" s="795"/>
    </row>
    <row r="61" spans="1:8" ht="36" customHeight="1" thickBot="1">
      <c r="B61" s="332"/>
      <c r="C61" s="212"/>
      <c r="D61" s="212"/>
      <c r="E61" s="211"/>
      <c r="F61" s="211"/>
      <c r="G61" s="333"/>
      <c r="H61" s="795"/>
    </row>
    <row r="62" spans="1:8" ht="36" customHeight="1" thickBot="1">
      <c r="B62" s="332"/>
      <c r="C62" s="211"/>
      <c r="D62" s="211"/>
      <c r="E62" s="211"/>
      <c r="F62" s="211"/>
      <c r="G62" s="333"/>
      <c r="H62" s="795"/>
    </row>
    <row r="63" spans="1:8" ht="36" customHeight="1" thickBot="1">
      <c r="B63" s="334"/>
      <c r="C63" s="335"/>
      <c r="D63" s="335"/>
      <c r="E63" s="335"/>
      <c r="F63" s="335"/>
      <c r="G63" s="336"/>
      <c r="H63" s="795"/>
    </row>
    <row r="64" spans="1:8" ht="9" customHeight="1" thickTop="1" thickBot="1">
      <c r="B64" s="228"/>
      <c r="C64" s="70"/>
      <c r="D64" s="70"/>
      <c r="E64" s="70"/>
      <c r="F64" s="70"/>
      <c r="G64" s="244"/>
      <c r="H64" s="89"/>
    </row>
    <row r="65" spans="2:8" ht="30.75" customHeight="1" thickTop="1" thickBot="1">
      <c r="B65" s="314" t="s">
        <v>482</v>
      </c>
      <c r="C65" s="315"/>
      <c r="D65" s="315"/>
      <c r="E65" s="326"/>
      <c r="F65" s="326"/>
      <c r="G65" s="327"/>
      <c r="H65" s="795" t="s">
        <v>706</v>
      </c>
    </row>
    <row r="66" spans="2:8" ht="30" customHeight="1" thickBot="1">
      <c r="B66" s="316"/>
      <c r="C66" s="248">
        <v>2018</v>
      </c>
      <c r="D66" s="249">
        <v>2019</v>
      </c>
      <c r="E66" s="57">
        <v>2020</v>
      </c>
      <c r="F66" s="840">
        <v>2021</v>
      </c>
      <c r="G66" s="840"/>
      <c r="H66" s="795"/>
    </row>
    <row r="67" spans="2:8" ht="36.75" customHeight="1" thickBot="1">
      <c r="B67" s="317" t="s">
        <v>483</v>
      </c>
      <c r="C67" s="212">
        <v>1</v>
      </c>
      <c r="D67" s="515">
        <v>1</v>
      </c>
      <c r="E67" s="516">
        <v>1</v>
      </c>
      <c r="F67" s="841">
        <v>1</v>
      </c>
      <c r="G67" s="841"/>
      <c r="H67" s="795"/>
    </row>
    <row r="68" spans="2:8" ht="36.75" customHeight="1" thickBot="1">
      <c r="B68" s="318"/>
      <c r="C68" s="70"/>
      <c r="D68" s="70"/>
      <c r="E68" s="27"/>
      <c r="F68" s="27"/>
      <c r="G68" s="319"/>
      <c r="H68" s="795"/>
    </row>
    <row r="69" spans="2:8" ht="24" thickBot="1">
      <c r="B69" s="320" t="s">
        <v>683</v>
      </c>
      <c r="C69" s="86"/>
      <c r="D69" s="86"/>
      <c r="E69" s="86"/>
      <c r="F69" s="86"/>
      <c r="G69" s="321"/>
      <c r="H69" s="90"/>
    </row>
    <row r="70" spans="2:8" ht="24.75" customHeight="1" thickBot="1">
      <c r="B70" s="322"/>
      <c r="C70" s="305" t="s">
        <v>326</v>
      </c>
      <c r="D70" s="306" t="s">
        <v>328</v>
      </c>
      <c r="E70" s="831" t="s">
        <v>327</v>
      </c>
      <c r="F70" s="831"/>
      <c r="G70" s="832"/>
      <c r="H70" s="795" t="s">
        <v>385</v>
      </c>
    </row>
    <row r="71" spans="2:8" ht="18" customHeight="1">
      <c r="B71" s="829" t="s">
        <v>682</v>
      </c>
      <c r="C71" s="310" t="s">
        <v>329</v>
      </c>
      <c r="D71" s="311">
        <v>0</v>
      </c>
      <c r="E71" s="762" t="s">
        <v>157</v>
      </c>
      <c r="F71" s="763"/>
      <c r="G71" s="833"/>
      <c r="H71" s="795"/>
    </row>
    <row r="72" spans="2:8" ht="18" customHeight="1">
      <c r="B72" s="829"/>
      <c r="C72" s="312" t="s">
        <v>330</v>
      </c>
      <c r="D72" s="313">
        <v>0</v>
      </c>
      <c r="E72" s="834"/>
      <c r="F72" s="835"/>
      <c r="G72" s="836"/>
      <c r="H72" s="795"/>
    </row>
    <row r="73" spans="2:8" ht="18" customHeight="1">
      <c r="B73" s="829"/>
      <c r="C73" s="312" t="s">
        <v>331</v>
      </c>
      <c r="D73" s="313">
        <v>0</v>
      </c>
      <c r="E73" s="834"/>
      <c r="F73" s="835"/>
      <c r="G73" s="836"/>
      <c r="H73" s="795"/>
    </row>
    <row r="74" spans="2:8" ht="18" customHeight="1">
      <c r="B74" s="829"/>
      <c r="C74" s="312" t="s">
        <v>107</v>
      </c>
      <c r="D74" s="313">
        <v>7000</v>
      </c>
      <c r="E74" s="834"/>
      <c r="F74" s="835"/>
      <c r="G74" s="836"/>
      <c r="H74" s="795"/>
    </row>
    <row r="75" spans="2:8" ht="18" customHeight="1">
      <c r="B75" s="829"/>
      <c r="C75" s="312" t="s">
        <v>756</v>
      </c>
      <c r="D75" s="313">
        <v>80000</v>
      </c>
      <c r="E75" s="834"/>
      <c r="F75" s="835"/>
      <c r="G75" s="836"/>
      <c r="H75" s="795"/>
    </row>
    <row r="76" spans="2:8" ht="18" customHeight="1">
      <c r="B76" s="829"/>
      <c r="C76" s="312" t="s">
        <v>757</v>
      </c>
      <c r="D76" s="313">
        <v>50000</v>
      </c>
      <c r="E76" s="834"/>
      <c r="F76" s="835"/>
      <c r="G76" s="836"/>
      <c r="H76" s="795"/>
    </row>
    <row r="77" spans="2:8" ht="18" customHeight="1">
      <c r="B77" s="829"/>
      <c r="C77" s="312"/>
      <c r="D77" s="313"/>
      <c r="E77" s="834"/>
      <c r="F77" s="835"/>
      <c r="G77" s="836"/>
      <c r="H77" s="795"/>
    </row>
    <row r="78" spans="2:8" ht="18" customHeight="1">
      <c r="B78" s="829"/>
      <c r="C78" s="312"/>
      <c r="D78" s="313"/>
      <c r="E78" s="834"/>
      <c r="F78" s="835"/>
      <c r="G78" s="836"/>
      <c r="H78" s="795"/>
    </row>
    <row r="79" spans="2:8" ht="18" customHeight="1">
      <c r="B79" s="829"/>
      <c r="C79" s="312"/>
      <c r="D79" s="313"/>
      <c r="E79" s="834"/>
      <c r="F79" s="835"/>
      <c r="G79" s="836"/>
      <c r="H79" s="795"/>
    </row>
    <row r="80" spans="2:8" ht="18" customHeight="1">
      <c r="B80" s="829"/>
      <c r="C80" s="312"/>
      <c r="D80" s="313"/>
      <c r="E80" s="834"/>
      <c r="F80" s="835"/>
      <c r="G80" s="836"/>
      <c r="H80" s="795"/>
    </row>
    <row r="81" spans="2:8" ht="18" customHeight="1">
      <c r="B81" s="829"/>
      <c r="C81" s="312"/>
      <c r="D81" s="313"/>
      <c r="E81" s="834"/>
      <c r="F81" s="835"/>
      <c r="G81" s="836"/>
      <c r="H81" s="795"/>
    </row>
    <row r="82" spans="2:8" ht="18" customHeight="1">
      <c r="B82" s="829"/>
      <c r="C82" s="312"/>
      <c r="D82" s="313"/>
      <c r="E82" s="834"/>
      <c r="F82" s="835"/>
      <c r="G82" s="836"/>
      <c r="H82" s="795"/>
    </row>
    <row r="83" spans="2:8" ht="18" customHeight="1">
      <c r="B83" s="829"/>
      <c r="C83" s="312"/>
      <c r="D83" s="313"/>
      <c r="E83" s="834"/>
      <c r="F83" s="835"/>
      <c r="G83" s="836"/>
      <c r="H83" s="795"/>
    </row>
    <row r="84" spans="2:8" ht="18" customHeight="1" thickBot="1">
      <c r="B84" s="830"/>
      <c r="C84" s="323" t="s">
        <v>310</v>
      </c>
      <c r="D84" s="324">
        <f>SUM(D71:D83)</f>
        <v>137000</v>
      </c>
      <c r="E84" s="837"/>
      <c r="F84" s="838"/>
      <c r="G84" s="839"/>
      <c r="H84" s="795"/>
    </row>
    <row r="85" spans="2:8" ht="15.75" thickTop="1"/>
  </sheetData>
  <sheetProtection formatCells="0" formatRows="0"/>
  <mergeCells count="21">
    <mergeCell ref="H70:H84"/>
    <mergeCell ref="B47:B48"/>
    <mergeCell ref="B71:B84"/>
    <mergeCell ref="E70:G70"/>
    <mergeCell ref="E71:G84"/>
    <mergeCell ref="F66:G66"/>
    <mergeCell ref="F67:G67"/>
    <mergeCell ref="D52:G52"/>
    <mergeCell ref="D46:G46"/>
    <mergeCell ref="D42:G42"/>
    <mergeCell ref="H65:H68"/>
    <mergeCell ref="H57:H63"/>
    <mergeCell ref="C43:G44"/>
    <mergeCell ref="C47:G48"/>
    <mergeCell ref="C53:G53"/>
    <mergeCell ref="B1:G1"/>
    <mergeCell ref="C39:G39"/>
    <mergeCell ref="H3:H37"/>
    <mergeCell ref="H43:H44"/>
    <mergeCell ref="B41:G41"/>
    <mergeCell ref="B43:B44"/>
  </mergeCells>
  <phoneticPr fontId="80" type="noConversion"/>
  <conditionalFormatting sqref="D52 D46 D42">
    <cfRule type="expression" dxfId="47" priority="3">
      <formula>C42&gt;A42</formula>
    </cfRule>
  </conditionalFormatting>
  <printOptions horizontalCentered="1"/>
  <pageMargins left="0.23622047244094491" right="0.23622047244094491" top="0.74803149606299213" bottom="0.74803149606299213" header="0.31496062992125984" footer="0.31496062992125984"/>
  <pageSetup paperSize="9" scale="47"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45" max="16383" man="1"/>
    <brk id="64"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8">
    <tabColor rgb="FFFFC000"/>
  </sheetPr>
  <dimension ref="A1:O57"/>
  <sheetViews>
    <sheetView view="pageBreakPreview" zoomScale="60" zoomScaleNormal="70" workbookViewId="0">
      <selection activeCell="E16" sqref="E16:F16"/>
    </sheetView>
  </sheetViews>
  <sheetFormatPr defaultRowHeight="25.5"/>
  <cols>
    <col min="1" max="1" width="5.7109375" style="4" customWidth="1"/>
    <col min="2" max="2" width="44.28515625" style="4" customWidth="1"/>
    <col min="3" max="3" width="10.85546875" style="4" customWidth="1"/>
    <col min="4" max="9" width="10.7109375" style="4" customWidth="1"/>
    <col min="10" max="12" width="10.7109375" style="9" customWidth="1"/>
    <col min="13" max="14" width="10.7109375" style="4" customWidth="1"/>
    <col min="15" max="15" width="57.28515625" style="4" customWidth="1"/>
    <col min="16" max="16384" width="9.140625" style="4"/>
  </cols>
  <sheetData>
    <row r="1" spans="1:15" ht="35.25" customHeight="1" thickTop="1" thickBot="1">
      <c r="A1" s="5"/>
      <c r="B1" s="848" t="s">
        <v>670</v>
      </c>
      <c r="C1" s="849"/>
      <c r="D1" s="849"/>
      <c r="E1" s="849"/>
      <c r="F1" s="849"/>
      <c r="G1" s="849"/>
      <c r="H1" s="849"/>
      <c r="I1" s="849"/>
      <c r="J1" s="849"/>
      <c r="K1" s="849"/>
      <c r="L1" s="849"/>
      <c r="M1" s="849"/>
      <c r="N1" s="850"/>
      <c r="O1" s="120" t="s">
        <v>629</v>
      </c>
    </row>
    <row r="2" spans="1:15" ht="9" customHeight="1" thickBot="1">
      <c r="A2" s="5"/>
      <c r="B2" s="844"/>
      <c r="C2" s="845"/>
      <c r="D2" s="845"/>
      <c r="E2" s="845"/>
      <c r="F2" s="845"/>
      <c r="G2" s="845"/>
      <c r="H2" s="845"/>
      <c r="I2" s="845"/>
      <c r="J2" s="846"/>
      <c r="K2" s="845"/>
      <c r="L2" s="845"/>
      <c r="M2" s="845"/>
      <c r="N2" s="847"/>
      <c r="O2" s="366"/>
    </row>
    <row r="3" spans="1:15" ht="28.5" customHeight="1" thickBot="1">
      <c r="A3" s="5"/>
      <c r="B3" s="842" t="s">
        <v>489</v>
      </c>
      <c r="C3" s="831"/>
      <c r="D3" s="831"/>
      <c r="E3" s="831"/>
      <c r="F3" s="831"/>
      <c r="G3" s="831"/>
      <c r="H3" s="831"/>
      <c r="I3" s="831"/>
      <c r="J3" s="843"/>
      <c r="K3" s="831"/>
      <c r="L3" s="831"/>
      <c r="M3" s="831"/>
      <c r="N3" s="832"/>
      <c r="O3" s="119" t="s">
        <v>710</v>
      </c>
    </row>
    <row r="4" spans="1:15" ht="30" customHeight="1" thickBot="1">
      <c r="A4" s="5"/>
      <c r="B4" s="367" t="s">
        <v>490</v>
      </c>
      <c r="C4" s="59">
        <v>1</v>
      </c>
      <c r="D4" s="59">
        <v>2</v>
      </c>
      <c r="E4" s="60">
        <v>3</v>
      </c>
      <c r="F4" s="58">
        <v>4</v>
      </c>
      <c r="G4" s="31">
        <v>5</v>
      </c>
      <c r="H4" s="31">
        <v>6</v>
      </c>
      <c r="I4" s="32">
        <v>7</v>
      </c>
      <c r="J4" s="32">
        <v>8</v>
      </c>
      <c r="K4" s="32">
        <v>9</v>
      </c>
      <c r="L4" s="32">
        <v>10</v>
      </c>
      <c r="M4" s="31">
        <v>11</v>
      </c>
      <c r="N4" s="368">
        <v>12</v>
      </c>
      <c r="O4" s="770" t="s">
        <v>410</v>
      </c>
    </row>
    <row r="5" spans="1:15" ht="30.75" customHeight="1" thickBot="1">
      <c r="A5" s="5"/>
      <c r="B5" s="369" t="s">
        <v>333</v>
      </c>
      <c r="C5" s="154">
        <v>10</v>
      </c>
      <c r="D5" s="154">
        <v>11</v>
      </c>
      <c r="E5" s="154">
        <v>12</v>
      </c>
      <c r="F5" s="154">
        <v>1</v>
      </c>
      <c r="G5" s="154">
        <v>2</v>
      </c>
      <c r="H5" s="154">
        <v>3</v>
      </c>
      <c r="I5" s="154">
        <v>4</v>
      </c>
      <c r="J5" s="154">
        <v>5</v>
      </c>
      <c r="K5" s="154">
        <v>6</v>
      </c>
      <c r="L5" s="154">
        <v>7</v>
      </c>
      <c r="M5" s="154">
        <v>8</v>
      </c>
      <c r="N5" s="154">
        <v>9</v>
      </c>
      <c r="O5" s="771"/>
    </row>
    <row r="6" spans="1:15" ht="33" customHeight="1">
      <c r="A6" s="5"/>
      <c r="B6" s="374" t="s">
        <v>108</v>
      </c>
      <c r="C6" s="375" t="s">
        <v>334</v>
      </c>
      <c r="D6" s="375"/>
      <c r="E6" s="375"/>
      <c r="F6" s="375"/>
      <c r="G6" s="375"/>
      <c r="H6" s="375"/>
      <c r="I6" s="375"/>
      <c r="J6" s="375"/>
      <c r="K6" s="375"/>
      <c r="L6" s="375"/>
      <c r="M6" s="375"/>
      <c r="N6" s="376"/>
      <c r="O6" s="771"/>
    </row>
    <row r="7" spans="1:15" ht="33" customHeight="1">
      <c r="A7" s="5"/>
      <c r="B7" s="370" t="s">
        <v>109</v>
      </c>
      <c r="C7" s="377" t="s">
        <v>334</v>
      </c>
      <c r="D7" s="377"/>
      <c r="E7" s="377"/>
      <c r="F7" s="377"/>
      <c r="G7" s="377"/>
      <c r="H7" s="377"/>
      <c r="I7" s="377"/>
      <c r="J7" s="377"/>
      <c r="K7" s="377"/>
      <c r="L7" s="377"/>
      <c r="M7" s="377"/>
      <c r="N7" s="378"/>
      <c r="O7" s="771"/>
    </row>
    <row r="8" spans="1:15" ht="33" customHeight="1">
      <c r="A8" s="5"/>
      <c r="B8" s="370" t="s">
        <v>110</v>
      </c>
      <c r="C8" s="377" t="s">
        <v>334</v>
      </c>
      <c r="D8" s="377"/>
      <c r="E8" s="377"/>
      <c r="F8" s="377"/>
      <c r="G8" s="377"/>
      <c r="H8" s="377"/>
      <c r="I8" s="377"/>
      <c r="J8" s="377"/>
      <c r="K8" s="377"/>
      <c r="L8" s="377"/>
      <c r="M8" s="377"/>
      <c r="N8" s="378"/>
      <c r="O8" s="771"/>
    </row>
    <row r="9" spans="1:15" ht="33" customHeight="1">
      <c r="A9" s="5"/>
      <c r="B9" s="370" t="s">
        <v>152</v>
      </c>
      <c r="C9" s="377" t="s">
        <v>334</v>
      </c>
      <c r="D9" s="377"/>
      <c r="E9" s="377"/>
      <c r="F9" s="377"/>
      <c r="G9" s="377"/>
      <c r="H9" s="377" t="s">
        <v>334</v>
      </c>
      <c r="I9" s="377"/>
      <c r="J9" s="377"/>
      <c r="K9" s="377"/>
      <c r="L9" s="377" t="s">
        <v>334</v>
      </c>
      <c r="M9" s="377"/>
      <c r="N9" s="662"/>
      <c r="O9" s="771"/>
    </row>
    <row r="10" spans="1:15" ht="33" customHeight="1">
      <c r="A10" s="5"/>
      <c r="B10" s="370" t="s">
        <v>111</v>
      </c>
      <c r="C10" s="377" t="s">
        <v>334</v>
      </c>
      <c r="D10" s="377" t="s">
        <v>334</v>
      </c>
      <c r="E10" s="377" t="s">
        <v>334</v>
      </c>
      <c r="F10" s="377" t="s">
        <v>334</v>
      </c>
      <c r="G10" s="377" t="s">
        <v>334</v>
      </c>
      <c r="H10" s="377" t="s">
        <v>334</v>
      </c>
      <c r="I10" s="377" t="s">
        <v>334</v>
      </c>
      <c r="J10" s="377" t="s">
        <v>334</v>
      </c>
      <c r="K10" s="377" t="s">
        <v>334</v>
      </c>
      <c r="L10" s="377" t="s">
        <v>334</v>
      </c>
      <c r="M10" s="377" t="s">
        <v>334</v>
      </c>
      <c r="N10" s="377" t="s">
        <v>334</v>
      </c>
      <c r="O10" s="771"/>
    </row>
    <row r="11" spans="1:15" ht="33" customHeight="1">
      <c r="A11" s="5"/>
      <c r="B11" s="370" t="s">
        <v>112</v>
      </c>
      <c r="C11" s="377" t="s">
        <v>334</v>
      </c>
      <c r="D11" s="377" t="s">
        <v>334</v>
      </c>
      <c r="E11" s="377" t="s">
        <v>334</v>
      </c>
      <c r="F11" s="377" t="s">
        <v>334</v>
      </c>
      <c r="G11" s="377" t="s">
        <v>334</v>
      </c>
      <c r="H11" s="377" t="s">
        <v>334</v>
      </c>
      <c r="I11" s="377" t="s">
        <v>334</v>
      </c>
      <c r="J11" s="377" t="s">
        <v>334</v>
      </c>
      <c r="K11" s="377" t="s">
        <v>334</v>
      </c>
      <c r="L11" s="377" t="s">
        <v>334</v>
      </c>
      <c r="M11" s="377" t="s">
        <v>334</v>
      </c>
      <c r="N11" s="377" t="s">
        <v>334</v>
      </c>
      <c r="O11" s="771"/>
    </row>
    <row r="12" spans="1:15" ht="33" customHeight="1">
      <c r="A12" s="5"/>
      <c r="B12" s="370" t="s">
        <v>113</v>
      </c>
      <c r="C12" s="377"/>
      <c r="D12" s="377"/>
      <c r="E12" s="377" t="s">
        <v>334</v>
      </c>
      <c r="F12" s="377"/>
      <c r="G12" s="377"/>
      <c r="H12" s="377"/>
      <c r="I12" s="377"/>
      <c r="J12" s="377"/>
      <c r="K12" s="377"/>
      <c r="L12" s="377"/>
      <c r="M12" s="377"/>
      <c r="N12" s="378"/>
      <c r="O12" s="771"/>
    </row>
    <row r="13" spans="1:15" ht="33" customHeight="1">
      <c r="A13" s="5"/>
      <c r="B13" s="370" t="s">
        <v>758</v>
      </c>
      <c r="C13" s="377" t="s">
        <v>334</v>
      </c>
      <c r="D13" s="377" t="s">
        <v>334</v>
      </c>
      <c r="E13" s="377"/>
      <c r="F13" s="377"/>
      <c r="G13" s="377"/>
      <c r="H13" s="377"/>
      <c r="I13" s="377"/>
      <c r="J13" s="377"/>
      <c r="K13" s="377"/>
      <c r="L13" s="377"/>
      <c r="M13" s="377"/>
      <c r="N13" s="378"/>
      <c r="O13" s="771"/>
    </row>
    <row r="14" spans="1:15" ht="33" customHeight="1">
      <c r="A14" s="5"/>
      <c r="B14" s="370" t="s">
        <v>151</v>
      </c>
      <c r="C14" s="377"/>
      <c r="D14" s="377"/>
      <c r="E14" s="377"/>
      <c r="F14" s="377" t="s">
        <v>334</v>
      </c>
      <c r="G14" s="377"/>
      <c r="H14" s="377"/>
      <c r="I14" s="377"/>
      <c r="J14" s="377"/>
      <c r="K14" s="377"/>
      <c r="L14" s="377"/>
      <c r="M14" s="377"/>
      <c r="N14" s="378"/>
      <c r="O14" s="771"/>
    </row>
    <row r="15" spans="1:15" ht="33" customHeight="1">
      <c r="A15" s="5"/>
      <c r="B15" s="370" t="s">
        <v>114</v>
      </c>
      <c r="C15" s="377"/>
      <c r="D15" s="377"/>
      <c r="E15" s="377"/>
      <c r="F15" s="377"/>
      <c r="G15" s="377"/>
      <c r="H15" s="377"/>
      <c r="I15" s="377"/>
      <c r="J15" s="377"/>
      <c r="K15" s="377"/>
      <c r="L15" s="377"/>
      <c r="M15" s="377"/>
      <c r="N15" s="378" t="s">
        <v>334</v>
      </c>
      <c r="O15" s="771"/>
    </row>
    <row r="16" spans="1:15" ht="33" customHeight="1">
      <c r="A16" s="5"/>
      <c r="B16" s="370" t="s">
        <v>115</v>
      </c>
      <c r="C16" s="377"/>
      <c r="D16" s="377"/>
      <c r="E16" s="377"/>
      <c r="F16" s="377"/>
      <c r="G16" s="377"/>
      <c r="H16" s="377"/>
      <c r="I16" s="377"/>
      <c r="J16" s="377"/>
      <c r="K16" s="377"/>
      <c r="L16" s="377"/>
      <c r="M16" s="377"/>
      <c r="N16" s="378" t="s">
        <v>334</v>
      </c>
      <c r="O16" s="771"/>
    </row>
    <row r="17" spans="1:15" ht="33" customHeight="1">
      <c r="A17" s="5"/>
      <c r="B17" s="370" t="s">
        <v>645</v>
      </c>
      <c r="C17" s="377"/>
      <c r="D17" s="377"/>
      <c r="E17" s="377"/>
      <c r="F17" s="377"/>
      <c r="G17" s="377"/>
      <c r="H17" s="377"/>
      <c r="I17" s="377"/>
      <c r="J17" s="377"/>
      <c r="K17" s="377"/>
      <c r="L17" s="377"/>
      <c r="M17" s="377"/>
      <c r="N17" s="378"/>
      <c r="O17" s="771"/>
    </row>
    <row r="18" spans="1:15" ht="33" customHeight="1" thickBot="1">
      <c r="A18" s="5"/>
      <c r="B18" s="371" t="s">
        <v>646</v>
      </c>
      <c r="C18" s="372"/>
      <c r="D18" s="372"/>
      <c r="E18" s="372"/>
      <c r="F18" s="372"/>
      <c r="G18" s="372"/>
      <c r="H18" s="372"/>
      <c r="I18" s="372"/>
      <c r="J18" s="372"/>
      <c r="K18" s="372"/>
      <c r="L18" s="372"/>
      <c r="M18" s="372"/>
      <c r="N18" s="373"/>
      <c r="O18" s="772"/>
    </row>
    <row r="19" spans="1:15" ht="26.25" thickTop="1">
      <c r="B19" s="10"/>
    </row>
    <row r="24" spans="1:15" ht="3" customHeight="1"/>
    <row r="43" ht="41.25" customHeight="1"/>
    <row r="50" ht="44.25" customHeight="1"/>
    <row r="57" ht="42.75" customHeight="1"/>
  </sheetData>
  <sheetProtection formatCells="0" formatRows="0"/>
  <mergeCells count="4">
    <mergeCell ref="B3:N3"/>
    <mergeCell ref="B2:N2"/>
    <mergeCell ref="B1:N1"/>
    <mergeCell ref="O4:O18"/>
  </mergeCells>
  <phoneticPr fontId="80" type="noConversion"/>
  <printOptions horizontalCentered="1"/>
  <pageMargins left="0.23622047244094491" right="0.23622047244094491" top="0.74803149606299213" bottom="0.74803149606299213" header="0.31496062992125984" footer="0.31496062992125984"/>
  <pageSetup paperSize="9" scale="50" orientation="portrait" r:id="rId1"/>
  <headerFooter differentFirst="1" scaleWithDoc="0">
    <oddHeader>&amp;L&amp;"Arial,Normál"&amp;9&amp;G&amp;R&amp;"Arial,Normál"&amp;9GINOP-5.2.2-14-2015-00015
Fiatalok vállalkozóvá válásának támogatása az Észak-Magyarországi Régióban
www.eszakmagyar.mva.hu</oddHeader>
    <oddFooter>&amp;L&amp;"Arial,Normál"&amp;9Lezárva: &amp;D.   &amp;T
Munkalap: &amp;A
Fájlnév: &amp;F&amp;C&amp;"Arial,Normál"&amp;9&amp;P/&amp;N
&amp;R&amp;"Arial,Normál"&amp;9.............................................
a programban részt vevő fiatal szignója</oddFooter>
    <firstHeader>&amp;L&amp;"Arial,Normál"&amp;9&amp;G&amp;R&amp;"Arial,Normál"&amp;9GINOP-5.2.2-14-2015-00015
Fiatalok vállalkozóvá válásának támogatása az Észak-Magyarországi Régióban
www.eszakmagyar.mva.hu</firstHeader>
    <firstFooter>&amp;L&amp;"Arial,Normál"&amp;9Lezárva: &amp;D.   &amp;T
Munkalap: &amp;A
Fájlnév: &amp;F&amp;C&amp;"Arial,Normál"&amp;9&amp;P/&amp;N
&amp;R&amp;"Arial,Normál"&amp;9.............................................
a programban részt vevő fiatal szignója</firstFooter>
  </headerFooter>
  <rowBreaks count="2" manualBreakCount="2">
    <brk id="30" max="16383" man="1"/>
    <brk id="6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20</vt:i4>
      </vt:variant>
      <vt:variant>
        <vt:lpstr>Névvel ellátott tartományok</vt:lpstr>
      </vt:variant>
      <vt:variant>
        <vt:i4>25</vt:i4>
      </vt:variant>
    </vt:vector>
  </HeadingPairs>
  <TitlesOfParts>
    <vt:vector size="45" baseType="lpstr">
      <vt:lpstr>Kitöltési Útmutató</vt:lpstr>
      <vt:lpstr>0. Fedlap</vt:lpstr>
      <vt:lpstr>1.a Tartalomjegyzék</vt:lpstr>
      <vt:lpstr>1.Vezetői összefoglaló</vt:lpstr>
      <vt:lpstr>2.Kritikus tényezők</vt:lpstr>
      <vt:lpstr>3.Vállalkozás bemutatása</vt:lpstr>
      <vt:lpstr>4.Vállalkozó bemutatása</vt:lpstr>
      <vt:lpstr>5. Működési terv</vt:lpstr>
      <vt:lpstr>6.GANTT</vt:lpstr>
      <vt:lpstr>7.Piac-,versenytárselemzés</vt:lpstr>
      <vt:lpstr>8.Árazás,értékesítés</vt:lpstr>
      <vt:lpstr>9.Kommunikációs terv</vt:lpstr>
      <vt:lpstr>10.a-Cash-flow 1. év</vt:lpstr>
      <vt:lpstr>10.b-Cash-flow 2. év</vt:lpstr>
      <vt:lpstr>10.c-Cash-flow 3-4. év</vt:lpstr>
      <vt:lpstr>11.Eredménykimutatás</vt:lpstr>
      <vt:lpstr>12.Veszélyforrás, mellékletek</vt:lpstr>
      <vt:lpstr>13.Beküldés-Nyilatkozat</vt:lpstr>
      <vt:lpstr>A.Pontozás_1.értékelő</vt:lpstr>
      <vt:lpstr>CF_kontroll</vt:lpstr>
      <vt:lpstr>'10.a-Cash-flow 1. év'!Nyomtatási_cím</vt:lpstr>
      <vt:lpstr>'10.b-Cash-flow 2. év'!Nyomtatási_cím</vt:lpstr>
      <vt:lpstr>'10.c-Cash-flow 3-4. év'!Nyomtatási_cím</vt:lpstr>
      <vt:lpstr>'2.Kritikus tényezők'!Nyomtatási_cím</vt:lpstr>
      <vt:lpstr>'7.Piac-,versenytárselemzés'!Nyomtatási_cím</vt:lpstr>
      <vt:lpstr>'9.Kommunikációs terv'!Nyomtatási_cím</vt:lpstr>
      <vt:lpstr>'0. Fedlap'!Nyomtatási_terület</vt:lpstr>
      <vt:lpstr>'1.a Tartalomjegyzék'!Nyomtatási_terület</vt:lpstr>
      <vt:lpstr>'1.Vezetői összefoglaló'!Nyomtatási_terület</vt:lpstr>
      <vt:lpstr>'10.a-Cash-flow 1. év'!Nyomtatási_terület</vt:lpstr>
      <vt:lpstr>'10.b-Cash-flow 2. év'!Nyomtatási_terület</vt:lpstr>
      <vt:lpstr>'10.c-Cash-flow 3-4. év'!Nyomtatási_terület</vt:lpstr>
      <vt:lpstr>'11.Eredménykimutatás'!Nyomtatási_terület</vt:lpstr>
      <vt:lpstr>'12.Veszélyforrás, mellékletek'!Nyomtatási_terület</vt:lpstr>
      <vt:lpstr>'13.Beküldés-Nyilatkozat'!Nyomtatási_terület</vt:lpstr>
      <vt:lpstr>'2.Kritikus tényezők'!Nyomtatási_terület</vt:lpstr>
      <vt:lpstr>'3.Vállalkozás bemutatása'!Nyomtatási_terület</vt:lpstr>
      <vt:lpstr>'4.Vállalkozó bemutatása'!Nyomtatási_terület</vt:lpstr>
      <vt:lpstr>'5. Működési terv'!Nyomtatási_terület</vt:lpstr>
      <vt:lpstr>'6.GANTT'!Nyomtatási_terület</vt:lpstr>
      <vt:lpstr>'7.Piac-,versenytárselemzés'!Nyomtatási_terület</vt:lpstr>
      <vt:lpstr>'8.Árazás,értékesítés'!Nyomtatási_terület</vt:lpstr>
      <vt:lpstr>'9.Kommunikációs terv'!Nyomtatási_terület</vt:lpstr>
      <vt:lpstr>CF_kontroll!Nyomtatási_terület</vt:lpstr>
      <vt:lpstr>'Kitöltési Útmutató'!Nyomtatási_terület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Gbr</dc:creator>
  <cp:lastModifiedBy>Dudás Tímea</cp:lastModifiedBy>
  <cp:lastPrinted>2017-06-16T13:13:49Z</cp:lastPrinted>
  <dcterms:created xsi:type="dcterms:W3CDTF">2015-11-18T05:15:47Z</dcterms:created>
  <dcterms:modified xsi:type="dcterms:W3CDTF">2018-08-30T10:04:46Z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d686b1c6-2e03-416b-bd57-565294788507</vt:lpwstr>
  </property>
</Properties>
</file>