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Almási Ádám\vÜT\2018.08.09 újrapontozás\"/>
    </mc:Choice>
  </mc:AlternateContent>
  <bookViews>
    <workbookView xWindow="0" yWindow="0" windowWidth="20490" windowHeight="7155"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workbook>
</file>

<file path=xl/calcChain.xml><?xml version="1.0" encoding="utf-8"?>
<calcChain xmlns="http://schemas.openxmlformats.org/spreadsheetml/2006/main">
  <c r="G385" i="34" l="1"/>
  <c r="G378" i="34"/>
  <c r="G370" i="34"/>
  <c r="G361" i="34"/>
  <c r="G353" i="34"/>
  <c r="I348" i="34"/>
  <c r="F348" i="34"/>
  <c r="I347" i="34"/>
  <c r="G340" i="34"/>
  <c r="G332" i="34"/>
  <c r="I327" i="34" s="1"/>
  <c r="T6" i="34" s="1"/>
  <c r="G319" i="34"/>
  <c r="G311" i="34"/>
  <c r="I306" i="34"/>
  <c r="T5" i="34" s="1"/>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G28" i="34"/>
  <c r="M14" i="34"/>
  <c r="N14" i="34" s="1"/>
  <c r="P9" i="34"/>
  <c r="S8" i="34"/>
  <c r="S9" i="34" s="1"/>
  <c r="P8" i="34"/>
  <c r="M8" i="34"/>
  <c r="M9" i="34" s="1"/>
  <c r="C7" i="34"/>
  <c r="Q6" i="34"/>
  <c r="C6" i="34"/>
  <c r="C5" i="34"/>
  <c r="Q4" i="34"/>
  <c r="Q10" i="34" s="1"/>
  <c r="Q11" i="34" s="1"/>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T6" i="32" s="1"/>
  <c r="I302" i="32"/>
  <c r="E281" i="32"/>
  <c r="E280" i="32"/>
  <c r="E279" i="32"/>
  <c r="E278" i="32"/>
  <c r="E277" i="32"/>
  <c r="I240" i="32"/>
  <c r="T4" i="32" s="1"/>
  <c r="I228" i="32"/>
  <c r="I172" i="32"/>
  <c r="Q4" i="32" s="1"/>
  <c r="Q10" i="32" s="1"/>
  <c r="Q11" i="32" s="1"/>
  <c r="I142" i="32"/>
  <c r="N7" i="32" s="1"/>
  <c r="E129" i="32"/>
  <c r="E128" i="32"/>
  <c r="E127" i="32"/>
  <c r="I84" i="32"/>
  <c r="N6" i="32" s="1"/>
  <c r="I83" i="32"/>
  <c r="I48" i="32"/>
  <c r="I28" i="32"/>
  <c r="N4" i="32" s="1"/>
  <c r="F28" i="32"/>
  <c r="H24" i="32"/>
  <c r="G24" i="32"/>
  <c r="M14" i="32"/>
  <c r="N14" i="32" s="1"/>
  <c r="P9" i="32"/>
  <c r="S8" i="32"/>
  <c r="S9" i="32" s="1"/>
  <c r="P8" i="32"/>
  <c r="M8" i="32"/>
  <c r="M9" i="32" s="1"/>
  <c r="C7" i="32"/>
  <c r="Q6" i="32"/>
  <c r="C6" i="32"/>
  <c r="T5" i="32"/>
  <c r="Q5" i="32"/>
  <c r="C5" i="32"/>
  <c r="T10" i="32" l="1"/>
  <c r="T11" i="32" s="1"/>
  <c r="I24" i="32"/>
  <c r="T11" i="34"/>
  <c r="B30" i="34"/>
  <c r="N4" i="34"/>
  <c r="N10" i="34" s="1"/>
  <c r="N11" i="34" s="1"/>
  <c r="M12" i="34" s="1"/>
  <c r="N5" i="33"/>
  <c r="N10" i="33" s="1"/>
  <c r="N11" i="33" s="1"/>
  <c r="M12" i="33" s="1"/>
  <c r="N5" i="32"/>
  <c r="N10" i="32" s="1"/>
  <c r="N11" i="32" s="1"/>
  <c r="M12" i="32" s="1"/>
  <c r="N12" i="34" l="1"/>
  <c r="H12" i="34"/>
  <c r="D16" i="34"/>
  <c r="E12" i="34"/>
  <c r="N12" i="33"/>
  <c r="H12" i="33"/>
  <c r="D16" i="33"/>
  <c r="E12" i="33"/>
  <c r="N12" i="32"/>
  <c r="H12" i="32"/>
  <c r="D16" i="32" s="1"/>
  <c r="E12" i="32"/>
  <c r="D68" i="25" l="1"/>
  <c r="D11" i="25" l="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N70" i="13" s="1"/>
  <c r="C17" i="13"/>
  <c r="C70" i="13" s="1"/>
  <c r="L12" i="13"/>
  <c r="A78" i="25"/>
  <c r="C77" i="25" s="1"/>
  <c r="B77" i="25"/>
  <c r="A76" i="25"/>
  <c r="C75" i="25" s="1"/>
  <c r="D12" i="25"/>
  <c r="C12" i="25"/>
  <c r="F24" i="15"/>
  <c r="F18" i="15"/>
  <c r="F14" i="15"/>
  <c r="E70" i="28" l="1"/>
  <c r="I70" i="28"/>
  <c r="M70" i="28"/>
  <c r="C71" i="25"/>
  <c r="E3" i="31"/>
  <c r="G22" i="31"/>
  <c r="E22" i="31"/>
  <c r="F70" i="28"/>
  <c r="J70" i="28"/>
  <c r="N70" i="28"/>
  <c r="E21" i="31"/>
  <c r="G21" i="31"/>
  <c r="F3" i="31"/>
  <c r="C70" i="28"/>
  <c r="G70" i="28"/>
  <c r="K70" i="28"/>
  <c r="D71" i="25"/>
  <c r="D70" i="13"/>
  <c r="D15" i="13"/>
  <c r="E19" i="31"/>
  <c r="G19" i="31"/>
  <c r="M19" i="31" s="1"/>
  <c r="E15" i="13"/>
  <c r="E70" i="13"/>
  <c r="G20" i="31"/>
  <c r="M21" i="31" s="1"/>
  <c r="E20" i="31"/>
  <c r="D70" i="28"/>
  <c r="H70" i="28"/>
  <c r="L70" i="28"/>
  <c r="G30" i="31"/>
  <c r="M69" i="13"/>
  <c r="F21" i="15"/>
  <c r="F25" i="15" s="1"/>
  <c r="F27" i="15" s="1"/>
  <c r="H69" i="13"/>
  <c r="C69" i="13"/>
  <c r="G69" i="13"/>
  <c r="O67" i="13"/>
  <c r="O11" i="13"/>
  <c r="K69" i="13"/>
  <c r="C15" i="28"/>
  <c r="C16" i="28" s="1"/>
  <c r="G15" i="28"/>
  <c r="K15" i="28"/>
  <c r="K16" i="28" s="1"/>
  <c r="L15" i="28"/>
  <c r="C70" i="25"/>
  <c r="D70" i="25"/>
  <c r="C15" i="25"/>
  <c r="C16" i="25" s="1"/>
  <c r="D69" i="13"/>
  <c r="J69" i="13"/>
  <c r="C69" i="28"/>
  <c r="C45" i="28"/>
  <c r="C68" i="28" s="1"/>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16" i="28"/>
  <c r="G68" i="28"/>
  <c r="L16" i="28"/>
  <c r="O17" i="28"/>
  <c r="F9" i="31" s="1"/>
  <c r="E26" i="31" l="1"/>
  <c r="G26" i="31"/>
  <c r="F27" i="31"/>
  <c r="F32" i="31" s="1"/>
  <c r="N23" i="31"/>
  <c r="N9" i="31"/>
  <c r="K9" i="31" s="1"/>
  <c r="N16" i="31"/>
  <c r="K16" i="31" s="1"/>
  <c r="N21" i="31"/>
  <c r="K21" i="31" s="1"/>
  <c r="N19" i="31"/>
  <c r="Q10" i="31"/>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K10" i="31" l="1"/>
  <c r="K19" i="31"/>
  <c r="I23" i="31"/>
  <c r="K23" i="31"/>
  <c r="O68" i="28"/>
  <c r="O16" i="28"/>
  <c r="O28" i="13"/>
  <c r="O29" i="13"/>
  <c r="O30" i="13"/>
  <c r="O31" i="13"/>
  <c r="O32" i="13"/>
  <c r="E17" i="31" l="1"/>
  <c r="G17" i="31"/>
  <c r="G18" i="31"/>
  <c r="E18" i="31"/>
  <c r="G16" i="31"/>
  <c r="M16" i="31" s="1"/>
  <c r="E16"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8" i="7"/>
  <c r="D38" i="7" s="1"/>
  <c r="D42" i="7"/>
  <c r="C48" i="7"/>
  <c r="D48" i="7" s="1"/>
  <c r="C31" i="6"/>
  <c r="D31" i="6" s="1"/>
  <c r="C29" i="6"/>
  <c r="D29" i="6" s="1"/>
  <c r="C27" i="6"/>
  <c r="D27" i="6" s="1"/>
  <c r="C25" i="6"/>
  <c r="D25" i="6" s="1"/>
  <c r="C17" i="6"/>
  <c r="D17" i="6" s="1"/>
  <c r="C14" i="6"/>
  <c r="D14" i="6" s="1"/>
  <c r="C20" i="5"/>
  <c r="D20" i="5" s="1"/>
  <c r="C11" i="4"/>
  <c r="D11" i="4" s="1"/>
  <c r="D80"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12" i="31" l="1"/>
  <c r="I12" i="31" s="1"/>
  <c r="G12" i="31"/>
  <c r="E9" i="31"/>
  <c r="G9" i="31"/>
  <c r="G14" i="31"/>
  <c r="E14" i="31"/>
  <c r="G11" i="31"/>
  <c r="E11" i="31"/>
  <c r="E15" i="31"/>
  <c r="G15" i="31"/>
  <c r="D21" i="15"/>
  <c r="D25" i="15" s="1"/>
  <c r="D27" i="15" s="1"/>
  <c r="E21" i="15"/>
  <c r="E25" i="15" s="1"/>
  <c r="E27" i="15" s="1"/>
  <c r="O45" i="13"/>
  <c r="G5" i="31" s="1"/>
  <c r="O69" i="13"/>
  <c r="O70" i="13"/>
  <c r="G21" i="15"/>
  <c r="G25" i="15" s="1"/>
  <c r="G27" i="15" s="1"/>
  <c r="O12" i="13"/>
  <c r="I11" i="31" l="1"/>
  <c r="P10" i="31"/>
  <c r="E27" i="31"/>
  <c r="E32" i="31" s="1"/>
  <c r="G27" i="31"/>
  <c r="G32" i="31" s="1"/>
  <c r="M9" i="31"/>
  <c r="C3" i="4"/>
  <c r="D3" i="4" s="1"/>
  <c r="C3" i="3"/>
  <c r="D3" i="3" s="1"/>
  <c r="O19" i="31" l="1"/>
  <c r="I19" i="31" s="1"/>
  <c r="R10" i="31"/>
  <c r="O21" i="31"/>
  <c r="I21" i="31" s="1"/>
  <c r="O16" i="31"/>
  <c r="I16" i="31" s="1"/>
  <c r="O9" i="31"/>
  <c r="I9" i="31" s="1"/>
  <c r="I10" i="3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<sst xmlns="http://schemas.openxmlformats.org/spreadsheetml/2006/main" count="2774" uniqueCount="1001">
  <si>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</si>
  <si>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</si>
  <si>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</si>
  <si>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</si>
  <si>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</si>
  <si>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</si>
  <si>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</si>
  <si>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</si>
  <si>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</si>
  <si>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</si>
  <si>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</si>
  <si>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</si>
  <si>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</si>
  <si>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</si>
  <si>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</si>
  <si>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</si>
  <si>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</si>
  <si>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</si>
  <si>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</si>
  <si>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</si>
  <si>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</si>
  <si>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</si>
  <si>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</si>
  <si>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</si>
  <si>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</si>
  <si>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</si>
  <si>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</si>
  <si>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</si>
  <si>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</si>
  <si>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</si>
  <si>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</si>
  <si>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</si>
  <si>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</si>
  <si>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</si>
  <si>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</si>
  <si>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</si>
  <si>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</si>
  <si>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</si>
  <si>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</si>
  <si>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</si>
  <si>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</si>
  <si>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</si>
  <si>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</si>
  <si>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</si>
  <si>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</si>
  <si>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</si>
  <si>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</si>
  <si>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</si>
  <si>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</si>
  <si>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</si>
  <si>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</si>
  <si>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</si>
  <si>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</si>
  <si>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</si>
  <si>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</si>
  <si>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</si>
  <si>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</si>
  <si>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</si>
  <si>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</si>
  <si>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</si>
  <si>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</si>
  <si>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</si>
  <si>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</si>
  <si>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</si>
  <si>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</si>
  <si>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</si>
  <si>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</si>
  <si>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</si>
  <si>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</si>
  <si>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7</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</si>
  <si>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</si>
  <si>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</si>
  <si>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</si>
  <si>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</si>
  <si>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</si>
  <si>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</si>
  <si>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</si>
  <si>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</si>
  <si>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</si>
  <si>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</si>
  <si>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</si>
  <si>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</si>
  <si>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</si>
  <si>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</si>
  <si>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</si>
  <si>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</si>
  <si>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</si>
  <si>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</si>
  <si>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</si>
  <si>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</si>
  <si>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</si>
  <si>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</si>
  <si>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</si>
  <si>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</si>
  <si>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</si>
  <si>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</si>
  <si>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</si>
  <si>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</si>
  <si>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</si>
  <si>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</si>
  <si>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</si>
  <si>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</si>
  <si>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</si>
  <si>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</si>
  <si>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</si>
  <si>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</si>
  <si>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</si>
  <si>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</si>
  <si>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</si>
  <si>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</si>
  <si>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</si>
  <si>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</si>
  <si>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</si>
  <si>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</si>
  <si>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</si>
  <si>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</si>
  <si>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</si>
  <si>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</si>
  <si>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</si>
  <si>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</si>
  <si>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</si>
  <si>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</si>
  <si>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</si>
  <si>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</si>
  <si>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</si>
  <si>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</si>
  <si>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</si>
  <si>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</si>
  <si>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</si>
  <si>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</si>
  <si>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</si>
  <si>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</si>
  <si>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</si>
  <si>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</si>
  <si>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</si>
  <si>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</si>
  <si>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</si>
  <si>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</si>
  <si>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</si>
  <si>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</si>
  <si>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</si>
  <si>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</si>
  <si>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</si>
  <si>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</si>
  <si>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</si>
  <si>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</si>
  <si>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</si>
  <si>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</si>
  <si>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</si>
  <si>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</si>
  <si>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</si>
  <si>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</si>
  <si>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</si>
  <si>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</si>
  <si>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</si>
  <si>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</si>
  <si>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</si>
  <si>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</si>
  <si>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</si>
  <si>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</si>
  <si>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</si>
  <si>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</si>
  <si>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</si>
  <si>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</si>
  <si>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</si>
  <si>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</si>
  <si>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</si>
  <si>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</si>
  <si>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</si>
  <si>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</si>
  <si>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</si>
  <si>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</si>
  <si>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</si>
  <si>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</si>
  <si>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</si>
  <si>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</si>
  <si>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</si>
  <si>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</si>
  <si>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</si>
  <si>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</si>
  <si>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</si>
  <si>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</si>
  <si>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</si>
  <si>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</si>
  <si>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</si>
  <si>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</si>
  <si>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</si>
  <si>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</si>
  <si>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</si>
  <si>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</si>
  <si>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</si>
  <si>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</si>
  <si>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</si>
  <si>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</si>
  <si>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</si>
  <si>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</si>
  <si>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</si>
  <si>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</si>
  <si>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</si>
  <si>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</si>
  <si>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</si>
  <si>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</si>
  <si>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</si>
  <si>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</si>
  <si>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</si>
  <si>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</si>
  <si>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</si>
  <si>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</si>
  <si>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</si>
  <si>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</si>
  <si>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</si>
  <si>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</si>
  <si>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</si>
  <si>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</si>
  <si>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</si>
  <si>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</si>
  <si>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</si>
  <si>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</si>
  <si>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</si>
  <si>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</si>
  <si>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</si>
  <si>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</si>
  <si>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</si>
  <si>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</si>
  <si>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</si>
  <si>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</si>
  <si>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</si>
  <si>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</si>
  <si>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</si>
  <si>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</si>
  <si>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</si>
  <si>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</si>
  <si>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</si>
  <si>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</si>
  <si>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</si>
  <si>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</si>
  <si>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</si>
  <si>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</si>
  <si>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</si>
  <si>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</si>
  <si>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</si>
  <si>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</si>
  <si>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</si>
  <si>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</si>
  <si>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</si>
  <si>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</si>
  <si>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</si>
  <si>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</si>
  <si>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</si>
  <si>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</si>
  <si>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</si>
  <si>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</si>
  <si>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</si>
  <si>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</si>
  <si>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</si>
  <si>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</si>
  <si>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</si>
  <si>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</si>
  <si>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</si>
  <si>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</si>
  <si>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</si>
  <si>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</si>
  <si>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</si>
  <si>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</si>
  <si>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</si>
  <si>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</si>
  <si>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</si>
  <si>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</si>
  <si>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</si>
  <si>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</si>
  <si>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</si>
  <si>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</si>
  <si>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</si>
  <si>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</si>
  <si>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</si>
  <si>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</si>
  <si>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</si>
  <si>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</si>
  <si>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</si>
  <si>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</si>
  <si>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</si>
  <si>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</si>
  <si>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</si>
  <si>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</si>
  <si>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</si>
  <si>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</si>
  <si>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</si>
  <si>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</si>
  <si>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</si>
  <si>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</si>
  <si>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</si>
  <si>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</si>
  <si>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</si>
  <si>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</si>
  <si>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</si>
  <si>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</si>
  <si>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</si>
  <si>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</si>
  <si>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</si>
  <si>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</si>
  <si>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</si>
  <si>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</si>
  <si>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</si>
  <si>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</si>
  <si>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</si>
  <si>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</si>
  <si>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</si>
  <si>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</si>
  <si>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</si>
  <si>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</si>
  <si>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</si>
  <si>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</si>
  <si>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</si>
  <si>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</si>
  <si>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</si>
  <si>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</si>
  <si>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</si>
  <si>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</si>
  <si>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</si>
  <si>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</si>
  <si>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</si>
  <si>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</si>
  <si>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</si>
  <si>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</si>
  <si>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</si>
  <si>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</si>
  <si>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</si>
  <si>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</si>
  <si>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</si>
  <si>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</si>
  <si>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</si>
  <si>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</si>
  <si>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</si>
  <si>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</si>
  <si>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</si>
  <si>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</si>
  <si>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</si>
  <si>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</si>
  <si>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</si>
  <si>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</si>
  <si>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</si>
  <si>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</si>
  <si>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</si>
  <si>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</si>
  <si>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</si>
  <si>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</si>
  <si>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</si>
  <si>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</si>
  <si>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</si>
  <si>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</si>
  <si>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</si>
  <si>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</si>
  <si>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</si>
  <si>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</si>
  <si>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</si>
  <si>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</si>
  <si>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</si>
  <si>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</si>
  <si>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</si>
  <si>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</si>
  <si>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</si>
  <si>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</si>
  <si>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</si>
  <si>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</si>
  <si>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</si>
  <si>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</si>
  <si>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</si>
  <si>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</si>
  <si>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</si>
  <si>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</si>
  <si>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</si>
  <si>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</si>
  <si>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</si>
  <si>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</si>
  <si>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</si>
  <si>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</si>
  <si>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</si>
  <si>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</si>
  <si>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</si>
  <si>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</si>
  <si>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</si>
  <si>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</si>
  <si>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</si>
  <si>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</si>
  <si>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</si>
  <si>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</si>
  <si>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</si>
  <si>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</si>
  <si>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</si>
  <si>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</si>
  <si>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</si>
  <si>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</si>
  <si>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</si>
  <si>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</si>
  <si>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</si>
  <si>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</si>
  <si>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</si>
  <si>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</si>
  <si>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</si>
  <si>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</si>
  <si>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</si>
  <si>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</si>
  <si>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</si>
  <si>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</si>
  <si>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</si>
  <si>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</si>
  <si>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</si>
  <si>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</si>
  <si>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</si>
  <si>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</si>
  <si>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</si>
  <si>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</si>
  <si>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</si>
  <si>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</si>
  <si>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</si>
  <si>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</si>
  <si>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</si>
  <si>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</si>
  <si>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</si>
  <si>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</si>
  <si>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</si>
  <si>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</si>
  <si>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</si>
  <si>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</si>
  <si>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</si>
  <si>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</si>
  <si>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</si>
  <si>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</si>
  <si>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</si>
  <si>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</si>
  <si>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</si>
  <si>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</si>
  <si>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</si>
  <si>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</si>
  <si>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</si>
  <si>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</si>
  <si>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</si>
  <si>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</si>
  <si>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</si>
  <si>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</si>
  <si>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</si>
  <si>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</si>
  <si>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</si>
  <si>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</si>
  <si>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</si>
  <si>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</si>
  <si>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</si>
  <si>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</si>
  <si>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</si>
  <si>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</si>
  <si>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</si>
  <si>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</si>
  <si>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</si>
  <si>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</si>
  <si>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</si>
  <si>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</si>
  <si>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</si>
  <si>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</si>
  <si>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</si>
  <si>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</si>
  <si>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</si>
  <si>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</si>
  <si>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</si>
  <si>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</si>
  <si>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</si>
  <si>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</si>
  <si>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</si>
  <si>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</si>
  <si>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</si>
  <si>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</si>
  <si>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</si>
  <si>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</si>
  <si>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</si>
  <si>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</si>
  <si>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</si>
  <si>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</si>
  <si>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</si>
  <si>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</si>
  <si>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</si>
  <si>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</si>
  <si>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</si>
  <si>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</si>
  <si>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</si>
  <si>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</si>
  <si>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</si>
  <si>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</si>
  <si>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</si>
  <si>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</si>
  <si>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</si>
  <si>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</si>
  <si>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</si>
  <si>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</si>
  <si>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</si>
  <si>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</si>
  <si>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</si>
  <si>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</si>
  <si>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</si>
  <si>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</si>
  <si>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</si>
  <si>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</si>
  <si>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</si>
  <si>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</si>
  <si>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</si>
  <si>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</si>
  <si>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</si>
  <si>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</si>
  <si>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</si>
  <si>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</si>
  <si>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</si>
  <si>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</si>
  <si>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</si>
  <si>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</si>
  <si>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</si>
  <si>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</si>
  <si>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</si>
  <si>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</si>
  <si>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</si>
  <si>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</si>
  <si>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</si>
  <si>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</si>
  <si>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</si>
  <si>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</si>
  <si>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</si>
  <si>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</si>
  <si>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</si>
  <si>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</si>
  <si>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</si>
  <si>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</si>
  <si>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</si>
  <si>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</si>
  <si>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</si>
  <si>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</si>
  <si>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</si>
  <si>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</si>
  <si>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</si>
  <si>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</si>
  <si>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</si>
  <si>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</si>
  <si>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</si>
  <si>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</si>
  <si>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</si>
  <si>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</si>
  <si>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</si>
  <si>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</si>
  <si>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</si>
  <si>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</si>
  <si>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</si>
  <si>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</si>
  <si>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</si>
  <si>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</si>
  <si>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</si>
  <si>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</si>
  <si>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</si>
  <si>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</si>
  <si>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</si>
  <si>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</si>
  <si>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</si>
  <si>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</si>
  <si>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</si>
  <si>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</si>
  <si>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</si>
  <si>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</si>
  <si>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</si>
  <si>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</si>
  <si>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</si>
  <si>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</si>
  <si>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</si>
  <si>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</si>
  <si>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</si>
  <si>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</si>
  <si>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</si>
  <si>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</si>
  <si>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</si>
  <si>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</si>
  <si>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</si>
  <si>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</si>
  <si>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</si>
  <si>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</si>
  <si>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</si>
  <si>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</si>
  <si>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</si>
  <si>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</si>
  <si>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</si>
  <si>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</si>
  <si>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</si>
  <si>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</si>
  <si>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</si>
  <si>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</si>
  <si>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</si>
  <si>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</si>
  <si>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</si>
  <si>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</si>
  <si>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</si>
  <si>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</si>
  <si>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</si>
  <si>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</si>
  <si>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</si>
  <si>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</si>
  <si>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</si>
  <si>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</si>
  <si>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</si>
  <si>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</si>
  <si>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</si>
  <si>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</si>
  <si>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</si>
  <si>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</si>
  <si>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</si>
  <si>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</si>
  <si>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</si>
  <si>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</si>
  <si>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</si>
  <si>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</si>
  <si>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</si>
  <si>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</si>
  <si>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</si>
  <si>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</si>
  <si>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</si>
  <si>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</si>
  <si>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</si>
  <si>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</si>
  <si>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</si>
  <si>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</si>
  <si>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</si>
  <si>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</si>
  <si>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</si>
  <si>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</si>
  <si>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Régiós (régió) x</t>
  </si>
  <si>
    <t>Dr. Almási Ádám</t>
  </si>
  <si>
    <t xml:space="preserve">3530, Miskolc, Megyesalja utca 26. 2018.07.13.-tól 2018.07.20.-ig. </t>
  </si>
  <si>
    <t>2021.</t>
  </si>
  <si>
    <t>Főállás</t>
  </si>
  <si>
    <t>01.</t>
  </si>
  <si>
    <t>02.</t>
  </si>
  <si>
    <t>03.</t>
  </si>
  <si>
    <t>04.</t>
  </si>
  <si>
    <t>Vállalkozás megalapítása</t>
  </si>
  <si>
    <t>X</t>
  </si>
  <si>
    <t>Támogatási előleg lehívása</t>
  </si>
  <si>
    <t>Szükséges eszközök beszerzése</t>
  </si>
  <si>
    <t>Munkabér kifizetése</t>
  </si>
  <si>
    <t>08.</t>
  </si>
  <si>
    <t>Projekt lezárása</t>
  </si>
  <si>
    <t>Záró elszámolás</t>
  </si>
  <si>
    <t>nem releváns</t>
  </si>
  <si>
    <t>havonta 5 ügyfél</t>
  </si>
  <si>
    <t>A régiónkban az autó és nehézipari cégek fejlődés</t>
  </si>
  <si>
    <t>"VILÁR" KFT.</t>
  </si>
  <si>
    <t>Betét edzés</t>
  </si>
  <si>
    <t>Edzés</t>
  </si>
  <si>
    <t>2021. év</t>
  </si>
  <si>
    <t>Igénybevett szolgáltatás: Könyvelés, telekomonikációs és banki szolgáltatások</t>
  </si>
  <si>
    <t>Gyorsaság, rugalmasság, magas színvonalú szolgáltatás</t>
  </si>
  <si>
    <t>Tőke hiánya</t>
  </si>
  <si>
    <t>Minőségbiztosítási tanusítványok hiánya</t>
  </si>
  <si>
    <t>Az első önnáló vállalkozásom, így hiányoznak a tapasztalataim</t>
  </si>
  <si>
    <t xml:space="preserve">Egyedi igényekre </t>
  </si>
  <si>
    <t>ÖVTJ 256101. Fémfelület-kezelés.</t>
  </si>
  <si>
    <t>kapacitás hiány</t>
  </si>
  <si>
    <t>újabb kemencék vásárlása</t>
  </si>
  <si>
    <t>Égési sérülések</t>
  </si>
  <si>
    <t>Védőöltözet, hőkezelő kesztyű, munkavédelmi lábbeli vásárlása</t>
  </si>
  <si>
    <t>3519 Miskolc, Kiss Ernő utca 19.</t>
  </si>
  <si>
    <t>Almási Ádám egyéni vállalkozó</t>
  </si>
  <si>
    <t>3535 Miskolc, János utca 33.</t>
  </si>
  <si>
    <t>almasia15@gmail.com</t>
  </si>
  <si>
    <t>Nincs alapanyag igénye a tevékenységnek</t>
  </si>
  <si>
    <t>További hőkezelő kemencék vásárlására fordítanám az eredményt.</t>
  </si>
  <si>
    <t>Főleg forgácsoló üzemek,  gyártó üzemek, autóipari beszállító cégek</t>
  </si>
  <si>
    <t>Csepeli Szerszámedző Kft.</t>
  </si>
  <si>
    <t>Kapacitás, picai elismertség</t>
  </si>
  <si>
    <t>Rugalmatlanság, nagy költségek, földrajzi távolság</t>
  </si>
  <si>
    <t>Rugalmatlanság, nagy költségek</t>
  </si>
  <si>
    <t>Feszültségmentesítés</t>
  </si>
  <si>
    <t>Borsodi Hőkezelő Kft.</t>
  </si>
  <si>
    <t>Csepeli Szerszámedző Kft</t>
  </si>
  <si>
    <t>400 Ft./Kg</t>
  </si>
  <si>
    <t>400 Ft/Kg.</t>
  </si>
  <si>
    <t>350 Ft/Kg.</t>
  </si>
  <si>
    <t>500 Ft/Kg.</t>
  </si>
  <si>
    <t>450 Ft/Kg.</t>
  </si>
  <si>
    <t xml:space="preserve">Hőkezelési és fémfelület kezelési eljárások elvégzése, ilyenek például a cementálás, betétedzés, edzés, lágyítás, feszültségmentesítés, izotemikus lágyítás, nemesítés. </t>
  </si>
  <si>
    <t>Szakmai tapasztalatok szerzése okvetlenül szükséges</t>
  </si>
  <si>
    <t xml:space="preserve">Nagy munkabíró képességem van, percíz vagyok és maximalista. </t>
  </si>
  <si>
    <t>Megfelelő biztosításítási szerződések megkötése.</t>
  </si>
  <si>
    <t>Munkadarab tönkretétele, szétrepesztése.</t>
  </si>
  <si>
    <t>Elektromos ellenálású H6-os hőkezelő kemence</t>
  </si>
  <si>
    <t>vásárlás</t>
  </si>
  <si>
    <t>Vállalkozás vezetése, hőkezelés</t>
  </si>
  <si>
    <t xml:space="preserve">A nagy multinacionális hőkezelők elég rugalmatlanok, nagy kemencékben, akár egy tonna feletti darabokat hőkezelnek, viszont a mértkből adódóan sok idő és nagy költség ezekben a kemencékben hőkezelni. Én egy új H6-es méretű, elektromos ellenálású  kemencét szeretnék vásárolni, melynek méretéből adódóan felfűtése költséghatékony, lehűtése gyors, így a hőkezelést akár azonnal, vagy másnapra el tudnám végezni a hőkezelést, így az ügyfeleim értékes időt, pénzt spórolnának meg. </t>
  </si>
  <si>
    <t>250 Ft./Kg</t>
  </si>
  <si>
    <t>350 Ft./Kg</t>
  </si>
  <si>
    <t>300 Ft./Kg</t>
  </si>
  <si>
    <t>Borsodi Hőkezelő Kft. 50%</t>
  </si>
  <si>
    <t>Hatalmas cégek a konkurenciák</t>
  </si>
  <si>
    <t>Több száz kilós darabokat is tudnak hőkezelni</t>
  </si>
  <si>
    <t>A fémek megmunkálásának egyik legfontosabb része a hőkezlés, bizonyos munkadaraokat okvetlenül szükséges, a nagy hőkezelő üzemekkel ellentétben lényegesen rövidebb határidőm belül tudom vállalni a munkák elvégzését.</t>
  </si>
  <si>
    <t>A kemence kapacitását szeretném teljesen kihasználni, illetve szeretnék egy, vagy akár több más méretű kemencét vásárolni, igazodva a megrendelőim igényeihez.</t>
  </si>
  <si>
    <t>Földrajzi orientáció</t>
  </si>
  <si>
    <t>Rövid határidők</t>
  </si>
  <si>
    <t>Tecnológiai paletta</t>
  </si>
  <si>
    <t>A tényleges árbevétel alacsonyabb a tervezettnél</t>
  </si>
  <si>
    <t>Tecnológiai paletta szélesítése.</t>
  </si>
  <si>
    <t xml:space="preserve">A nagy multinacionális hőkezelők elég rugalmatlanok, nagy kemencékben, akár egy tonna feletti darabokat hőkezelnek, viszont a mértkből adódóan sok idő és nagy költség ezek működtetése. Én egy kicsi, új H6-es méretű, elektromos ellenálású  kemencét szeretnék vásárolni, melynek méretéből adódóan felfűtése költséghatékony, lehűtése gyors, így a hőkezelést akár azonnal, vagy másnapra el tudnám végezni a hőkezelést, így az ügyfeleim értékes időt, pénzt spórolnának meg. </t>
  </si>
  <si>
    <t>Szeretnék konstans fejlődési ütemet fenntartani, és újab kemencéket vásárolni, így növelve a kapacitást és az árbevételt.</t>
  </si>
  <si>
    <t>Pénzügyi és adózási ismeretek hiánya</t>
  </si>
  <si>
    <t>Tanácsadók szolgáltatásának igénybevétele.</t>
  </si>
  <si>
    <t>Önálló vállalkozóként még nincsenek tapasztalataim.</t>
  </si>
  <si>
    <t>Tudatosan törekszem kompetenciáim fejelsztésére a munkafolyamatok menedzselése, az irányítás, az üzleti partnerekkel folytatott tárgyalások tekintetében.</t>
  </si>
  <si>
    <t>A régi Lenin Kohászati Művek területén szeretnék bérelni egy gyár ingatlant részegységét, mivel ipari terület, ezért a szükséges nagy feszültségű áram megoldott. Amely hőkezeléseket el tudnám végezni a következők: Minden hőkezlési hőfok a megrendelő által elvárt keménység és az anyagminőségtől függően más és más.  1 Edzés,  800 és 1100 C° -ra történő hevítést követően víz, levegő illetve olajhűtéssel történik az eljárás. 2 Feszültségcsökkentő hőkezelés, 400-500 C° -ra hevítés majd lassú lehűtés, akár kemencével együtt. 3 Megeresztés, edzést követően a munkadarbban lévő feszültség megszüntetése, 200-600C° majd lassú lehülés. 4 Szilárd cementálás, a munkadarab szénbe ágyazása és behelyezése egy cementáló edénybe majd oxigéntől agyaggal elzárva, elvárt rétegvastagságtól függően 10-12 órán át 950C°on hőntartás. 5 Betétedzés, a szilárd cementálást követően edzés. Előreláthatóan ezeket az eljárásokat fogom nagytöbbségében végezni, de természetesen megrendelő igényekhez igazodva, bármilyen más hőkezelési eljárást is előfordulhat, akár aluminíum akár más fémek hőkezelése kapcsán.</t>
  </si>
  <si>
    <t>Tőkeigényesség, piaci elismeréshez idő kell, üzleti kapcsolatok kiépítetlensége, Egyéni Vállalkozóként a tevékenység szüntetltetése egyszerűen elintézhető.</t>
  </si>
  <si>
    <t>A legtöbb forgácsoló és gyártó üzemnek nincs saját hőkezelő kapacitásuk, jelenleg tulajdonképpen csak multinacionális méretű cégek hőkezelnek, ahol akár 2-3 hét is lehet a várakozás, amíg egy munkadarab hőkezelése megtörténik. Piaci rés, fizetőképes kereslet biztosított.</t>
  </si>
  <si>
    <t>Piackutatásomat másodlagos kutatási forrásból és saját tapasztalataim alapján végeztem.</t>
  </si>
  <si>
    <t>Az az árpolitikai célom, hogy minél rövidebb idő alatt kialakítsam az állandó ügyfélkörömet, mely alapján biztonsággal tervezhető a vállalkozásom jövője. Ezért kezdetben olcsóbban dolgozom a versenytársaimnál, ha a stabil ügyfélkör kialakul, a piaci átlagárhoz igazítom az áraimat.</t>
  </si>
  <si>
    <t>Először az egyéni vállalkozásom megalapítása az ügyfélkapunk keresztül, majd kemence vásárlása, üzembe helyezése.</t>
  </si>
  <si>
    <t>Szakszerű magas színvonalú szolgáltatás, gyors, rugalmas munkavégzés</t>
  </si>
  <si>
    <t>A vállalkozás üzenete nem jut el a célcsoporthoz.</t>
  </si>
  <si>
    <t>Célzott marketingtevékenység</t>
  </si>
  <si>
    <t>2020.</t>
  </si>
  <si>
    <t>Az induláshoz szükséges tőke hiánya</t>
  </si>
  <si>
    <t>Magas színvonalú üzleti terv benyújtása a támogatás elnyerése céljából.</t>
  </si>
  <si>
    <t>Kevés a megrendelések száma, alacsony az árbevétel.</t>
  </si>
  <si>
    <t>Intenzív marketing tevékenység megvalósítása</t>
  </si>
  <si>
    <t>Likviditási nehézségek, nem tervezett, váratlan kiadások miatt.</t>
  </si>
  <si>
    <t>Folyamatos tartalékképzés, az adózott nyereség visszaforgatása.</t>
  </si>
  <si>
    <t>Megalapítandó vállalkozásomra nem vonatkozik.</t>
  </si>
  <si>
    <t>Egy teljes, önáló hőkezelő üzem berendezése, saját tulajdonú ingatlanban.</t>
  </si>
  <si>
    <t xml:space="preserve">Nagyapám 40 éven át a kohászatban dolgozott, Édesapám kohómérnök, tőlük szereztem meg a szükséges nehézipari, fémtani ismereteket. </t>
  </si>
  <si>
    <t>Jogász végzettséggel rendelkezem, gyakorlatot ügyvédi irodában szereztem és dolgoztam projektmenedzserként is.</t>
  </si>
  <si>
    <t>Önálló vállalkozóként nem rendelkezem tapasztalattal.</t>
  </si>
  <si>
    <t xml:space="preserve">Nagy fizikai és szellemi munkabíró képességgel valamint kommunikációs képességgel rendelkezem. </t>
  </si>
  <si>
    <t>Az érdekérvényesítő képességem fejlesztésre szorul.</t>
  </si>
  <si>
    <t>A munkafolymatok részletes ismeretét a gyakorlat során még fejleszteni kell.</t>
  </si>
  <si>
    <t>A kemence kapacitása lehetővé tesz körülbelül egyszerre 400 kg munkadarab hőkezelését, ez lehet nyilván egy darabban, vagy több kisebb darab egyidőben. Havonta a tervezett bevételhez átlagosan 1333,333 kg-t kell hőkezeljek.</t>
  </si>
  <si>
    <t>A kemence áramfelvétele 25A, ami 25 KW/h-nak felel meg, így a 16,40 Ft./KW árral számítva egy 15 órás fűtési cilkus 6.350.-Ft. Költséggel jár. Természetesen ez egy kirívó eset, mert a 0C°-ról való felfűtés elég ritka, a hőntartás pedig jóval kevesebb áramfelvétellel jár. Az elszámolható költségek: saját munkabérem 12 hónapra összesen 2 166 000Ft, 6000 Ft a kötelező nyilvánosság biztosítása, a fennmaradó 1 161 333Ft-ot kemence vásárlásra szeretném költeni, ami 2 millió Ft-ba kerül, melyből a költségvetés keretén felüli összeget a nem elszámolható költségek között terveztem.</t>
  </si>
  <si>
    <t>Egyéni vállalkozásomat Miskolcon szeretném létrehozni fémfelületkezelésre. Még sohasem vol,t önálló vállalkozásom, de biazakodom a sikerében. A nagy multinacionális hőkezelők elég rugalmatlanok, nagy kemencékben, akár egy tonna feletti darabokat hőkezelnek, viszont a mértkből adódóan sok idő és nagy költség ezek működtetése. Én egy kicsi, új H6-es méretű, elektromos ellenálású  kemencét szeretnék vásárolni, melynek méretéből adódóan felfűtése költséghatékony, lehűtése gyors, így a hőkezelést akár azonnal, vagy másnapra el tudnám végezni a hőkezelést, így az ügyfeleim értékes időt, pénzt spórolnának meg. A kemence kapacitását szeretném teljesen kihasználni, illetve szeretnék egy, vagy akár több más méretű kemencét vásárolni, igazodva a megrendelőim igényeihez. Távlati célom: Egy teljes, önáló hőkezelő üzem berendezése, saját tulajdonú ingatlanban. Nagyapám 40 éven át a kohászatban dolgozott, Édesapám kohómérnök, tőlük szereztem meg a szükséges nehézipari, fémtani ismereteket. A régi Lenin Kohászati Művek területén szeretnék bérelni egy gyár ingatlant részegységét, mivel ipari terület, ezért a szükséges nagy feszültségű áram megoldott. Amely hőkezeléseket el tudnám végezni a következők: Minden hőkezlési hőfok a megrendelő által elvárt keménység és az anyagminőségtől függően más és más.  1 Edzés,  800 és 1100 C° -ra történő hevítést követően víz, levegő illetve olajhűtéssel történik az eljárás. 2 Feszültségcsökkentő hőkezelés, 400-500 C° -ra hevítés majd lassú lehűtés, akár kemencével együtt. 3 Megeresztés, edzést követően a munkadarbban lévő feszültség megszüntetése, 200-600C° majd lassú lehülés. 4 Szilárd cementálás, a munkadarab szénbe ágyazása és behelyezése egy cementáló edénybe majd oxigéntől agyaggal elzárva, elvárt rétegvastagságtól függően 10-12 órán át 950C°on hőntartás. 5 Betétedzés, a szilárd cementálást követően edzés. Előreláthatóan ezeket az eljárásokat fogom nagytöbbségében végezni, de természetesen megrendelő igényekhez igazodva, bármilyen más hőkezelési eljárást is előfordulhat, akár aluminíum akár más fémek hőkezelése kapcsán. A legtöbb forgácsoló és gyártó üzemnek nincs saját hőkezelő kapacitásuk, jelenleg tulajdonképpen csak multinacionális méretű cégek hőkezelnek, ahol akár 2-3 hét is lehet a várakozás, amíg egy munkadarab hőkezelése megtörténik. Piaci rés, fizetőképes kereslet biztosított. Az az árpolitikai célom, hogy minél rövidebb idő alatt kialakítsam az állandó ügyfélkörömet, mely alapján biztonsággal tervezhető a vállalkozásom jövője. Ezért kezdetben olcsóbban dolgozom a versenytársaimnál, ha a stabil ügyfélkör kialakul, a piaci átlagárhoz igazítom az áraimat. Az Ipari területen lévő forgácsoló üzemek vezetőit személyesen keresem fel, és felhívom a figyelmüket a vállalkozásomra. A kemence áramfelvétele 25A, ami 25 KW/h-nak felel meg, így a 16,40 Ft./KW árral számítva egy 15 órás fűtési cilkus 6.350.-Ft. Költséggel jár. Természetesen ez egy kirívó eset, mert a 0C°-ról való felfűtés elég ritka, a hőntartás pedig jóval kevesebb áramfelvétellel jár. Az elszámolható költségek: saját munkabérem 12 hónapra összesen 2 166 000Ft, 6000 Ft a kötelező nyilvánosság biztosítása, a fennmaradó 1 161 333Ft-ot kemence vásárlásra szeretném költeni, ami 2 millió Ft-ba kerül, melyből a költségvetés keretén felüli összeget a nem elszámolható költségek között terveztem.</t>
  </si>
  <si>
    <t>Egyéni vállalkozás létrehozása</t>
  </si>
  <si>
    <t>Bérelt ingatlan</t>
  </si>
  <si>
    <t>Ipari ingatlan bérlése</t>
  </si>
  <si>
    <t>bérlet</t>
  </si>
  <si>
    <t>könyvelési díj</t>
  </si>
  <si>
    <t>A kemence 25 Kw/óra fogyasztssal működik, 1 KW 16,40 forintba kerül, így a darab mértetétől függően egy felfűtés költség igénye: 900-2000 Ft.  A víz és a könyvelési díj havidíjban értendő. A pályázat keretében nem kerül elszámolásra.</t>
  </si>
  <si>
    <t>531. sor Hatósági igazgatási, szolgáltatási díjak, illetékek (KATA, REZSI)</t>
  </si>
  <si>
    <t>5299. Egyéb igénybe vett szolgáltatás (KÖNYVELŐ)</t>
  </si>
  <si>
    <t>Egyéb ráfordítások (IPA)</t>
  </si>
  <si>
    <t>Adófizetési kötelezettség (KATA)</t>
  </si>
  <si>
    <t>Az Ipari területen lévő forgácsoló üzemek vezetőit személyesen keresem fel, és felhívom a figyelmüket a vállalkozásomra, ezáltal más marketing más tevékenység végzésére nincs szükség.</t>
  </si>
  <si>
    <t>Kötelező nyilvánosság biztosítása</t>
  </si>
  <si>
    <t>Telephely engedéllyel rendelkezik a bérelt ingatlan. Más működési engedély nem szükséges.</t>
  </si>
  <si>
    <t>Nem szükséges külön végzettség a vállalkozás indításához. Mint ügyvezető jogi végzettséggel rendelkezem.</t>
  </si>
  <si>
    <t>http://www.borsodimuhely.hu, http://www.szerszamedzo.hu/</t>
  </si>
  <si>
    <t>Elektromos árom árának növekedése</t>
  </si>
  <si>
    <t>anyagi tartalék képezése</t>
  </si>
  <si>
    <t>hosszú ideig tartó piaci bevezetés</t>
  </si>
  <si>
    <t>intenzívebb marketing tevékenység</t>
  </si>
  <si>
    <t>Dr. Almási Ádám egyéni vállalkozó</t>
  </si>
  <si>
    <t>Miskolc, 2018.08.02.</t>
  </si>
  <si>
    <t>A nagy hőkezelő üzemek mellet úgygondolom van létogosultsága, egy kisebb gyors és rugalmas hőkezelő egység alapításának.</t>
  </si>
  <si>
    <t>Alacsony költségeimből adódóan, versenyképes áron tudom nyújtani a szolgáltatást.</t>
  </si>
  <si>
    <t>1.    naptári év  2018.</t>
  </si>
  <si>
    <t xml:space="preserve">Egyéb bevétel, támogatás </t>
  </si>
  <si>
    <t>2.  naptári   év  2019.</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</si>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</sst>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2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333333"/>
      <name val="Arial"/>
      <family val="2"/>
      <charset val="238"/>
    </font>
    <font>
      <sz val="12"/>
      <color rgb="FF000000"/>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4">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FF"/>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7" fillId="16" borderId="0" applyNumberFormat="0" applyBorder="0" applyAlignment="0" applyProtection="0"/>
  </cellStyleXfs>
  <cellXfs count="1482">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85" fillId="15" borderId="0" xfId="0" applyFont="1" applyFill="1" applyAlignment="1">
      <alignment vertical="center" wrapText="1"/>
    </xf>
    <xf numFmtId="14" fontId="7" fillId="5" borderId="19" xfId="0" applyNumberFormat="1" applyFont="1" applyFill="1" applyBorder="1" applyAlignment="1" applyProtection="1">
      <alignment vertical="center" wrapText="1"/>
      <protection locked="0"/>
    </xf>
    <xf numFmtId="6" fontId="86" fillId="0" borderId="0" xfId="0" applyNumberFormat="1" applyFont="1"/>
    <xf numFmtId="0" fontId="2" fillId="5" borderId="2" xfId="0" applyFont="1" applyFill="1" applyBorder="1" applyAlignment="1">
      <alignment vertical="center" wrapText="1"/>
    </xf>
    <xf numFmtId="0" fontId="7" fillId="5" borderId="69" xfId="0" applyFont="1" applyFill="1" applyBorder="1" applyAlignment="1">
      <alignment vertical="center" wrapText="1"/>
    </xf>
    <xf numFmtId="6" fontId="10" fillId="2" borderId="0" xfId="0" applyNumberFormat="1" applyFont="1" applyFill="1" applyAlignment="1">
      <alignment vertical="center"/>
    </xf>
    <xf numFmtId="3" fontId="10" fillId="2" borderId="0" xfId="0" applyNumberFormat="1" applyFont="1" applyFill="1" applyAlignment="1">
      <alignment vertical="center"/>
    </xf>
    <xf numFmtId="0" fontId="88" fillId="0" borderId="0" xfId="0" applyFont="1" applyAlignment="1">
      <alignment vertical="center"/>
    </xf>
    <xf numFmtId="0" fontId="89" fillId="0" borderId="0" xfId="0" applyFont="1" applyAlignment="1">
      <alignment horizontal="left" vertical="center" indent="1"/>
    </xf>
    <xf numFmtId="0" fontId="89" fillId="0" borderId="0" xfId="0" applyFont="1" applyAlignment="1">
      <alignment horizontal="center" vertical="center"/>
    </xf>
    <xf numFmtId="0" fontId="90" fillId="0" borderId="0" xfId="0" applyFont="1" applyAlignment="1">
      <alignment vertical="center"/>
    </xf>
    <xf numFmtId="0" fontId="91" fillId="0" borderId="0" xfId="0" applyFont="1" applyAlignment="1">
      <alignment vertical="center"/>
    </xf>
    <xf numFmtId="0" fontId="91" fillId="0" borderId="0" xfId="0" applyFont="1" applyAlignment="1">
      <alignment horizontal="center" vertical="center" wrapText="1"/>
    </xf>
    <xf numFmtId="0" fontId="89" fillId="0" borderId="0" xfId="0" applyFont="1" applyAlignment="1">
      <alignment horizontal="center" vertical="center" wrapText="1"/>
    </xf>
    <xf numFmtId="0" fontId="93" fillId="0" borderId="0" xfId="0" applyFont="1" applyAlignment="1">
      <alignment horizontal="left" vertical="center" indent="1"/>
    </xf>
    <xf numFmtId="0" fontId="94" fillId="0" borderId="0" xfId="0" applyFont="1" applyAlignment="1">
      <alignment vertical="center"/>
    </xf>
    <xf numFmtId="0" fontId="93" fillId="0" borderId="0" xfId="0" applyFont="1" applyAlignment="1">
      <alignment vertical="center"/>
    </xf>
    <xf numFmtId="0" fontId="93" fillId="0" borderId="3" xfId="0" applyFont="1" applyBorder="1" applyAlignment="1">
      <alignment horizontal="center" vertical="center" wrapText="1"/>
    </xf>
    <xf numFmtId="0" fontId="93" fillId="0" borderId="47" xfId="0" applyFont="1" applyBorder="1" applyAlignment="1">
      <alignment horizontal="center" vertical="center" wrapText="1"/>
    </xf>
    <xf numFmtId="0" fontId="93" fillId="0" borderId="48" xfId="0" applyFont="1" applyBorder="1" applyAlignment="1">
      <alignment horizontal="center" vertical="center" wrapText="1"/>
    </xf>
    <xf numFmtId="0" fontId="95" fillId="18" borderId="18" xfId="0" applyFont="1" applyFill="1" applyBorder="1" applyAlignment="1">
      <alignment horizontal="center" vertical="center" wrapText="1"/>
    </xf>
    <xf numFmtId="0" fontId="95" fillId="18" borderId="19" xfId="0" applyFont="1" applyFill="1" applyBorder="1" applyAlignment="1">
      <alignment horizontal="center" vertical="center"/>
    </xf>
    <xf numFmtId="0" fontId="97" fillId="18" borderId="19" xfId="0" applyFont="1" applyFill="1" applyBorder="1" applyAlignment="1">
      <alignment horizontal="center" vertical="center"/>
    </xf>
    <xf numFmtId="0" fontId="89" fillId="13" borderId="19" xfId="0" applyFont="1" applyFill="1" applyBorder="1" applyAlignment="1">
      <alignment horizontal="center" vertical="center" wrapText="1"/>
    </xf>
    <xf numFmtId="0" fontId="95" fillId="13" borderId="19" xfId="0" applyFont="1" applyFill="1" applyBorder="1" applyAlignment="1">
      <alignment horizontal="center" vertical="center"/>
    </xf>
    <xf numFmtId="0" fontId="97" fillId="13" borderId="19" xfId="0" applyFont="1" applyFill="1" applyBorder="1" applyAlignment="1">
      <alignment horizontal="center" vertical="center"/>
    </xf>
    <xf numFmtId="0" fontId="89" fillId="19" borderId="19" xfId="0" applyFont="1" applyFill="1" applyBorder="1" applyAlignment="1">
      <alignment horizontal="center" vertical="center" wrapText="1"/>
    </xf>
    <xf numFmtId="0" fontId="95" fillId="19" borderId="19" xfId="0" applyFont="1" applyFill="1" applyBorder="1" applyAlignment="1">
      <alignment horizontal="center" vertical="center" wrapText="1"/>
    </xf>
    <xf numFmtId="0" fontId="97" fillId="19" borderId="20" xfId="0" applyFont="1" applyFill="1" applyBorder="1" applyAlignment="1">
      <alignment horizontal="center" vertical="center" wrapText="1"/>
    </xf>
    <xf numFmtId="0" fontId="92" fillId="0" borderId="18" xfId="0" applyFont="1" applyBorder="1" applyAlignment="1">
      <alignment horizontal="left" vertical="center" indent="1"/>
    </xf>
    <xf numFmtId="0" fontId="95" fillId="18" borderId="21" xfId="0" applyFont="1" applyFill="1" applyBorder="1" applyAlignment="1">
      <alignment horizontal="center" vertical="center" wrapText="1"/>
    </xf>
    <xf numFmtId="0" fontId="95" fillId="18" borderId="17" xfId="0" applyFont="1" applyFill="1" applyBorder="1" applyAlignment="1">
      <alignment horizontal="center" vertical="center"/>
    </xf>
    <xf numFmtId="0" fontId="97" fillId="18" borderId="17" xfId="0" applyFont="1" applyFill="1" applyBorder="1" applyAlignment="1">
      <alignment horizontal="center" vertical="center" wrapText="1"/>
    </xf>
    <xf numFmtId="0" fontId="89" fillId="13" borderId="17" xfId="0" applyFont="1" applyFill="1" applyBorder="1" applyAlignment="1">
      <alignment horizontal="center" vertical="center" wrapText="1"/>
    </xf>
    <xf numFmtId="0" fontId="95" fillId="13" borderId="17" xfId="0" applyFont="1" applyFill="1" applyBorder="1" applyAlignment="1">
      <alignment horizontal="center" vertical="center"/>
    </xf>
    <xf numFmtId="0" fontId="97" fillId="13" borderId="17" xfId="0" applyFont="1" applyFill="1" applyBorder="1" applyAlignment="1">
      <alignment horizontal="center" vertical="center" wrapText="1"/>
    </xf>
    <xf numFmtId="0" fontId="89" fillId="19" borderId="17" xfId="0" applyFont="1" applyFill="1" applyBorder="1" applyAlignment="1">
      <alignment horizontal="center" vertical="center" wrapText="1"/>
    </xf>
    <xf numFmtId="0" fontId="95" fillId="19" borderId="17" xfId="0" applyFont="1" applyFill="1" applyBorder="1" applyAlignment="1">
      <alignment horizontal="center" vertical="center" wrapText="1"/>
    </xf>
    <xf numFmtId="0" fontId="97" fillId="19" borderId="22" xfId="0" applyFont="1" applyFill="1" applyBorder="1" applyAlignment="1">
      <alignment horizontal="center" vertical="center" wrapText="1"/>
    </xf>
    <xf numFmtId="0" fontId="92" fillId="0" borderId="21" xfId="0" applyFont="1" applyBorder="1" applyAlignment="1">
      <alignment horizontal="left" vertical="center" indent="1"/>
    </xf>
    <xf numFmtId="0" fontId="97" fillId="18"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90" fillId="0" borderId="0" xfId="0" applyFont="1" applyAlignment="1">
      <alignment horizontal="center" vertical="center" wrapText="1"/>
    </xf>
    <xf numFmtId="0" fontId="91" fillId="0" borderId="0" xfId="0" applyFont="1"/>
    <xf numFmtId="0" fontId="95" fillId="18" borderId="23" xfId="0" applyFont="1" applyFill="1" applyBorder="1" applyAlignment="1">
      <alignment horizontal="center" vertical="center" wrapText="1"/>
    </xf>
    <xf numFmtId="0" fontId="95" fillId="18" borderId="24" xfId="0" applyFont="1" applyFill="1" applyBorder="1" applyAlignment="1">
      <alignment horizontal="center" vertical="center"/>
    </xf>
    <xf numFmtId="0" fontId="97" fillId="18" borderId="24" xfId="0" applyFont="1" applyFill="1" applyBorder="1" applyAlignment="1">
      <alignment horizontal="center" vertical="center"/>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7" fillId="13" borderId="24" xfId="0" applyFont="1" applyFill="1" applyBorder="1" applyAlignment="1">
      <alignment horizontal="center" vertical="center" wrapText="1"/>
    </xf>
    <xf numFmtId="0" fontId="93" fillId="19" borderId="24" xfId="0" applyFont="1" applyFill="1" applyBorder="1" applyAlignment="1">
      <alignment horizontal="center" vertical="center" wrapText="1"/>
    </xf>
    <xf numFmtId="0" fontId="95" fillId="19" borderId="24" xfId="0" applyFont="1" applyFill="1" applyBorder="1" applyAlignment="1">
      <alignment horizontal="center" vertical="center" wrapText="1"/>
    </xf>
    <xf numFmtId="0" fontId="97" fillId="19" borderId="25" xfId="0" applyFont="1" applyFill="1" applyBorder="1" applyAlignment="1">
      <alignment horizontal="center" vertical="center" wrapText="1"/>
    </xf>
    <xf numFmtId="0" fontId="93" fillId="18" borderId="43" xfId="0" applyFont="1" applyFill="1" applyBorder="1" applyAlignment="1">
      <alignment horizontal="center" vertical="center" wrapText="1"/>
    </xf>
    <xf numFmtId="0" fontId="95" fillId="18" borderId="44" xfId="0" applyFont="1" applyFill="1" applyBorder="1" applyAlignment="1">
      <alignment horizontal="center" vertical="center" wrapText="1"/>
    </xf>
    <xf numFmtId="0" fontId="97" fillId="18"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7" fillId="13" borderId="44" xfId="0" applyFont="1" applyFill="1" applyBorder="1" applyAlignment="1">
      <alignment horizontal="center" vertical="center" wrapText="1"/>
    </xf>
    <xf numFmtId="0" fontId="93" fillId="19" borderId="44" xfId="0" applyFont="1" applyFill="1" applyBorder="1" applyAlignment="1">
      <alignment horizontal="center" vertical="center" wrapText="1"/>
    </xf>
    <xf numFmtId="0" fontId="95" fillId="19" borderId="44" xfId="0" applyFont="1" applyFill="1" applyBorder="1" applyAlignment="1">
      <alignment horizontal="center" vertical="center"/>
    </xf>
    <xf numFmtId="0" fontId="97" fillId="19" borderId="45" xfId="0" applyFont="1" applyFill="1" applyBorder="1" applyAlignment="1">
      <alignment horizontal="center" vertical="center"/>
    </xf>
    <xf numFmtId="0" fontId="92" fillId="0" borderId="23" xfId="0" applyFont="1" applyBorder="1" applyAlignment="1">
      <alignment horizontal="left" vertical="center" indent="1"/>
    </xf>
    <xf numFmtId="0" fontId="100" fillId="18" borderId="21" xfId="10" applyFont="1" applyFill="1" applyBorder="1" applyAlignment="1">
      <alignment horizontal="center" vertical="center" wrapText="1"/>
    </xf>
    <xf numFmtId="0" fontId="101" fillId="18" borderId="17" xfId="10" applyFont="1" applyFill="1" applyBorder="1" applyAlignment="1">
      <alignment horizontal="center" vertical="center"/>
    </xf>
    <xf numFmtId="0" fontId="100" fillId="13" borderId="17" xfId="10" applyFont="1" applyFill="1" applyBorder="1" applyAlignment="1">
      <alignment horizontal="center" vertical="center" wrapText="1"/>
    </xf>
    <xf numFmtId="0" fontId="101" fillId="13" borderId="17" xfId="10" applyFont="1" applyFill="1" applyBorder="1" applyAlignment="1">
      <alignment horizontal="center" vertical="center"/>
    </xf>
    <xf numFmtId="0" fontId="102" fillId="13" borderId="17" xfId="10" applyFont="1" applyFill="1" applyBorder="1" applyAlignment="1">
      <alignment horizontal="center" vertical="center"/>
    </xf>
    <xf numFmtId="0" fontId="100" fillId="19" borderId="17" xfId="10" applyFont="1" applyFill="1" applyBorder="1" applyAlignment="1">
      <alignment horizontal="center" vertical="center" wrapText="1"/>
    </xf>
    <xf numFmtId="0" fontId="101" fillId="19" borderId="17" xfId="10" applyFont="1" applyFill="1" applyBorder="1" applyAlignment="1">
      <alignment horizontal="center" vertical="center"/>
    </xf>
    <xf numFmtId="0" fontId="103" fillId="19" borderId="22" xfId="10" applyFont="1" applyFill="1" applyBorder="1" applyAlignment="1">
      <alignment horizontal="center" vertical="center"/>
    </xf>
    <xf numFmtId="1" fontId="92" fillId="0" borderId="0" xfId="0" applyNumberFormat="1" applyFont="1" applyBorder="1" applyAlignment="1">
      <alignment horizontal="center" vertical="center"/>
    </xf>
    <xf numFmtId="1" fontId="104" fillId="0" borderId="0" xfId="0" applyNumberFormat="1" applyFont="1" applyBorder="1" applyAlignment="1">
      <alignment horizontal="center" vertical="center"/>
    </xf>
    <xf numFmtId="1" fontId="93" fillId="18" borderId="23" xfId="0" applyNumberFormat="1" applyFont="1" applyFill="1" applyBorder="1" applyAlignment="1">
      <alignment horizontal="center" vertical="center" wrapText="1"/>
    </xf>
    <xf numFmtId="1" fontId="97" fillId="18" borderId="24" xfId="0" applyNumberFormat="1" applyFont="1" applyFill="1" applyBorder="1" applyAlignment="1">
      <alignment horizontal="center" vertical="center"/>
    </xf>
    <xf numFmtId="0" fontId="97" fillId="18" borderId="24" xfId="0" applyFont="1" applyFill="1" applyBorder="1" applyAlignment="1">
      <alignment horizontal="center" vertical="center" wrapText="1"/>
    </xf>
    <xf numFmtId="1" fontId="97" fillId="13" borderId="24" xfId="0" applyNumberFormat="1" applyFont="1" applyFill="1" applyBorder="1" applyAlignment="1">
      <alignment horizontal="center" vertical="center" wrapText="1"/>
    </xf>
    <xf numFmtId="1" fontId="95" fillId="13" borderId="24" xfId="0" applyNumberFormat="1" applyFont="1" applyFill="1" applyBorder="1" applyAlignment="1">
      <alignment horizontal="center" vertical="center"/>
    </xf>
    <xf numFmtId="1" fontId="97" fillId="13" borderId="24" xfId="0" applyNumberFormat="1" applyFont="1" applyFill="1" applyBorder="1" applyAlignment="1">
      <alignment horizontal="center" vertical="center"/>
    </xf>
    <xf numFmtId="1" fontId="97" fillId="19" borderId="24" xfId="0" applyNumberFormat="1" applyFont="1" applyFill="1" applyBorder="1" applyAlignment="1">
      <alignment horizontal="center" vertical="center" wrapText="1"/>
    </xf>
    <xf numFmtId="1" fontId="95" fillId="19" borderId="24" xfId="0" applyNumberFormat="1" applyFont="1" applyFill="1" applyBorder="1" applyAlignment="1">
      <alignment horizontal="center" vertical="center"/>
    </xf>
    <xf numFmtId="1" fontId="97" fillId="19" borderId="25" xfId="0" applyNumberFormat="1" applyFont="1" applyFill="1" applyBorder="1" applyAlignment="1">
      <alignment horizontal="center" vertical="center"/>
    </xf>
    <xf numFmtId="0" fontId="97" fillId="0" borderId="0" xfId="0" applyFont="1" applyAlignment="1">
      <alignment horizontal="center" vertical="center" wrapText="1"/>
    </xf>
    <xf numFmtId="1" fontId="97" fillId="18" borderId="23" xfId="0" applyNumberFormat="1" applyFont="1" applyFill="1" applyBorder="1" applyAlignment="1">
      <alignment horizontal="center" vertical="center" wrapText="1"/>
    </xf>
    <xf numFmtId="1" fontId="105" fillId="18" borderId="24" xfId="0" applyNumberFormat="1" applyFont="1" applyFill="1" applyBorder="1" applyAlignment="1">
      <alignment horizontal="center" vertical="center"/>
    </xf>
    <xf numFmtId="1" fontId="97" fillId="19" borderId="24" xfId="0" applyNumberFormat="1" applyFont="1" applyFill="1" applyBorder="1" applyAlignment="1">
      <alignment horizontal="center" vertical="center"/>
    </xf>
    <xf numFmtId="1" fontId="97" fillId="18" borderId="55" xfId="0" applyNumberFormat="1" applyFont="1" applyFill="1" applyBorder="1" applyAlignment="1">
      <alignment horizontal="center" vertical="center" wrapText="1"/>
    </xf>
    <xf numFmtId="1" fontId="104" fillId="13" borderId="1" xfId="0" applyNumberFormat="1" applyFont="1" applyFill="1" applyBorder="1" applyAlignment="1">
      <alignment horizontal="center" vertical="center"/>
    </xf>
    <xf numFmtId="1" fontId="97" fillId="18" borderId="3" xfId="0" applyNumberFormat="1" applyFont="1" applyFill="1" applyBorder="1" applyAlignment="1">
      <alignment horizontal="center" vertical="center" wrapText="1"/>
    </xf>
    <xf numFmtId="0" fontId="92" fillId="0" borderId="92" xfId="0" applyFont="1" applyBorder="1" applyAlignment="1">
      <alignment horizontal="center" vertical="center"/>
    </xf>
    <xf numFmtId="0" fontId="92" fillId="0" borderId="21" xfId="0" applyFont="1" applyBorder="1" applyAlignment="1">
      <alignment horizontal="left" vertical="center" wrapText="1" indent="1"/>
    </xf>
    <xf numFmtId="0" fontId="92" fillId="0" borderId="66" xfId="0" applyFont="1" applyBorder="1" applyAlignment="1">
      <alignment horizontal="center" vertical="center"/>
    </xf>
    <xf numFmtId="0" fontId="109" fillId="10" borderId="23" xfId="0" applyFont="1" applyFill="1" applyBorder="1" applyAlignment="1">
      <alignment horizontal="left" vertical="center" wrapText="1" indent="1"/>
    </xf>
    <xf numFmtId="0" fontId="109" fillId="10" borderId="89" xfId="0" applyFont="1" applyFill="1" applyBorder="1" applyAlignment="1">
      <alignment horizontal="center" vertical="center"/>
    </xf>
    <xf numFmtId="0" fontId="92" fillId="5" borderId="23" xfId="0" applyFont="1" applyFill="1" applyBorder="1" applyAlignment="1">
      <alignment horizontal="center" vertical="center" wrapText="1"/>
    </xf>
    <xf numFmtId="0" fontId="92" fillId="5" borderId="24" xfId="0" applyFont="1" applyFill="1" applyBorder="1" applyAlignment="1">
      <alignment horizontal="center" vertical="center"/>
    </xf>
    <xf numFmtId="0" fontId="92" fillId="5" borderId="25" xfId="0" applyFont="1" applyFill="1" applyBorder="1" applyAlignment="1">
      <alignment horizontal="center" vertical="center"/>
    </xf>
    <xf numFmtId="0" fontId="110" fillId="0" borderId="0" xfId="0" applyFont="1" applyAlignment="1">
      <alignment horizontal="left" vertical="center" indent="1"/>
    </xf>
    <xf numFmtId="0" fontId="89" fillId="0" borderId="0" xfId="0" applyFont="1" applyAlignment="1">
      <alignment horizontal="center"/>
    </xf>
    <xf numFmtId="0" fontId="90" fillId="0" borderId="0" xfId="0" applyFont="1" applyAlignment="1">
      <alignment vertical="center" textRotation="90"/>
    </xf>
    <xf numFmtId="0" fontId="106" fillId="5" borderId="1" xfId="0" applyFont="1" applyFill="1" applyBorder="1" applyAlignment="1" applyProtection="1">
      <alignment horizontal="center" vertical="center"/>
      <protection locked="0"/>
    </xf>
    <xf numFmtId="1" fontId="107" fillId="0" borderId="1" xfId="0" applyNumberFormat="1" applyFont="1" applyFill="1" applyBorder="1" applyAlignment="1">
      <alignment horizontal="center" vertical="center"/>
    </xf>
    <xf numFmtId="0" fontId="88" fillId="0" borderId="0" xfId="0" applyFont="1" applyAlignment="1">
      <alignment horizontal="center" vertical="center" textRotation="90"/>
    </xf>
    <xf numFmtId="0" fontId="108" fillId="22" borderId="19" xfId="0" applyFont="1" applyFill="1" applyBorder="1" applyAlignment="1">
      <alignment horizontal="center" vertical="center"/>
    </xf>
    <xf numFmtId="0" fontId="108" fillId="22" borderId="6" xfId="0" applyFont="1" applyFill="1" applyBorder="1" applyAlignment="1">
      <alignment horizontal="center" vertical="center"/>
    </xf>
    <xf numFmtId="0" fontId="91" fillId="22" borderId="8" xfId="0" applyFont="1" applyFill="1" applyBorder="1"/>
    <xf numFmtId="0" fontId="91" fillId="0" borderId="0" xfId="0" applyFont="1" applyAlignment="1">
      <alignment horizontal="center" vertical="center" textRotation="90"/>
    </xf>
    <xf numFmtId="0" fontId="95" fillId="22" borderId="23" xfId="0" applyFont="1" applyFill="1" applyBorder="1" applyAlignment="1">
      <alignment horizontal="left" vertical="center" wrapText="1" indent="1"/>
    </xf>
    <xf numFmtId="0" fontId="95" fillId="22" borderId="10" xfId="0" applyFont="1" applyFill="1" applyBorder="1" applyAlignment="1">
      <alignment horizontal="centerContinuous" vertical="center"/>
    </xf>
    <xf numFmtId="0" fontId="95" fillId="22" borderId="81" xfId="0" applyFont="1" applyFill="1" applyBorder="1" applyAlignment="1">
      <alignment horizontal="centerContinuous" vertical="center"/>
    </xf>
    <xf numFmtId="0" fontId="108" fillId="22" borderId="24" xfId="0" applyFont="1" applyFill="1" applyBorder="1" applyAlignment="1">
      <alignment horizontal="center" vertical="center"/>
    </xf>
    <xf numFmtId="0" fontId="108" fillId="22" borderId="10" xfId="0" applyFont="1" applyFill="1" applyBorder="1" applyAlignment="1">
      <alignment horizontal="center" vertical="center"/>
    </xf>
    <xf numFmtId="0" fontId="108" fillId="22" borderId="89" xfId="0" applyFont="1" applyFill="1" applyBorder="1" applyAlignment="1">
      <alignment horizontal="center" vertical="center"/>
    </xf>
    <xf numFmtId="0" fontId="104" fillId="22" borderId="1" xfId="0" applyFont="1" applyFill="1" applyBorder="1" applyAlignment="1" applyProtection="1">
      <alignment horizontal="center" vertical="center"/>
      <protection locked="0"/>
    </xf>
    <xf numFmtId="0" fontId="95" fillId="0" borderId="0" xfId="0" applyFont="1" applyAlignment="1">
      <alignment horizontal="left" vertical="center" indent="1"/>
    </xf>
    <xf numFmtId="0" fontId="95" fillId="0" borderId="0" xfId="0" applyFont="1" applyAlignment="1">
      <alignment horizontal="center" vertical="center"/>
    </xf>
    <xf numFmtId="0" fontId="113" fillId="0" borderId="0" xfId="0" applyFont="1" applyAlignment="1">
      <alignment horizontal="center" vertical="center"/>
    </xf>
    <xf numFmtId="0" fontId="108" fillId="0" borderId="0" xfId="0" applyFont="1" applyAlignment="1">
      <alignment horizontal="center" vertical="center"/>
    </xf>
    <xf numFmtId="0" fontId="104" fillId="0" borderId="0" xfId="0" applyFont="1" applyAlignment="1">
      <alignment horizontal="center" vertical="center"/>
    </xf>
    <xf numFmtId="0" fontId="114" fillId="0" borderId="0" xfId="0" applyFont="1" applyAlignment="1">
      <alignment horizontal="center" vertical="center"/>
    </xf>
    <xf numFmtId="0" fontId="115" fillId="8" borderId="46" xfId="0" applyFont="1" applyFill="1" applyBorder="1" applyAlignment="1">
      <alignment horizontal="left" vertical="center" wrapText="1" indent="1"/>
    </xf>
    <xf numFmtId="0" fontId="115" fillId="8" borderId="47" xfId="0" applyFont="1" applyFill="1" applyBorder="1" applyAlignment="1">
      <alignment horizontal="center" vertical="center" wrapText="1"/>
    </xf>
    <xf numFmtId="0" fontId="115" fillId="8" borderId="48" xfId="0" applyFont="1" applyFill="1" applyBorder="1" applyAlignment="1">
      <alignment horizontal="center" vertical="center" wrapText="1"/>
    </xf>
    <xf numFmtId="0" fontId="104" fillId="7" borderId="8" xfId="0" applyFont="1" applyFill="1" applyBorder="1" applyAlignment="1" applyProtection="1">
      <alignment horizontal="center" vertical="center"/>
      <protection locked="0"/>
    </xf>
    <xf numFmtId="1" fontId="92" fillId="0" borderId="3" xfId="0" applyNumberFormat="1" applyFont="1" applyFill="1" applyBorder="1" applyAlignment="1">
      <alignment horizontal="left" vertical="center" indent="1"/>
    </xf>
    <xf numFmtId="1" fontId="92" fillId="0" borderId="5" xfId="0" applyNumberFormat="1" applyFont="1" applyFill="1" applyBorder="1" applyAlignment="1">
      <alignment horizontal="left" vertical="center" indent="1"/>
    </xf>
    <xf numFmtId="1" fontId="92" fillId="0" borderId="4" xfId="0" applyNumberFormat="1" applyFont="1" applyFill="1" applyBorder="1" applyAlignment="1">
      <alignment horizontal="left" vertical="center" indent="1"/>
    </xf>
    <xf numFmtId="0" fontId="115" fillId="0" borderId="43" xfId="0" applyFont="1" applyBorder="1" applyAlignment="1">
      <alignment horizontal="left" vertical="center" wrapText="1" indent="1"/>
    </xf>
    <xf numFmtId="0" fontId="115" fillId="4" borderId="44" xfId="0" applyFont="1" applyFill="1" applyBorder="1" applyAlignment="1">
      <alignment horizontal="center" vertical="center" wrapText="1"/>
    </xf>
    <xf numFmtId="0" fontId="115" fillId="23" borderId="44" xfId="0" applyFont="1" applyFill="1" applyBorder="1" applyAlignment="1">
      <alignment horizontal="center" vertical="center" wrapText="1"/>
    </xf>
    <xf numFmtId="0" fontId="115" fillId="0" borderId="45" xfId="0" applyFont="1" applyBorder="1" applyAlignment="1">
      <alignment horizontal="center" vertical="center" wrapText="1"/>
    </xf>
    <xf numFmtId="0" fontId="93" fillId="7" borderId="6" xfId="0" applyFont="1" applyFill="1" applyBorder="1" applyAlignment="1">
      <alignment vertical="top" wrapText="1"/>
    </xf>
    <xf numFmtId="0" fontId="93" fillId="7" borderId="8" xfId="0" applyFont="1" applyFill="1" applyBorder="1" applyAlignment="1">
      <alignment vertical="top" wrapText="1"/>
    </xf>
    <xf numFmtId="0" fontId="115" fillId="0" borderId="21" xfId="0" applyFont="1" applyBorder="1" applyAlignment="1">
      <alignment horizontal="left" vertical="center" wrapText="1" indent="1"/>
    </xf>
    <xf numFmtId="0" fontId="115" fillId="4" borderId="17" xfId="0" applyFont="1" applyFill="1" applyBorder="1" applyAlignment="1">
      <alignment horizontal="center" vertical="center" wrapText="1"/>
    </xf>
    <xf numFmtId="0" fontId="115" fillId="23" borderId="17" xfId="0" applyFont="1" applyFill="1" applyBorder="1" applyAlignment="1">
      <alignment horizontal="center" vertical="center" wrapText="1"/>
    </xf>
    <xf numFmtId="0" fontId="115" fillId="0" borderId="22" xfId="0" applyFont="1" applyBorder="1" applyAlignment="1">
      <alignment horizontal="center" vertical="center" wrapText="1"/>
    </xf>
    <xf numFmtId="0" fontId="93" fillId="7" borderId="0" xfId="0" applyFont="1" applyFill="1" applyBorder="1" applyAlignment="1">
      <alignment vertical="top" wrapText="1"/>
    </xf>
    <xf numFmtId="0" fontId="93" fillId="7" borderId="16" xfId="0" applyFont="1" applyFill="1" applyBorder="1" applyAlignment="1">
      <alignment vertical="top" wrapText="1"/>
    </xf>
    <xf numFmtId="0" fontId="115" fillId="0" borderId="23" xfId="0" applyFont="1" applyBorder="1" applyAlignment="1">
      <alignment horizontal="left" vertical="center" wrapText="1" indent="1"/>
    </xf>
    <xf numFmtId="0" fontId="115" fillId="4" borderId="24" xfId="0" applyFont="1" applyFill="1" applyBorder="1" applyAlignment="1">
      <alignment horizontal="center" vertical="center" wrapText="1"/>
    </xf>
    <xf numFmtId="0" fontId="115" fillId="23" borderId="24" xfId="0" applyFont="1" applyFill="1" applyBorder="1" applyAlignment="1">
      <alignment horizontal="center" vertical="center" wrapText="1"/>
    </xf>
    <xf numFmtId="0" fontId="115" fillId="0" borderId="25" xfId="0" applyFont="1" applyBorder="1" applyAlignment="1">
      <alignment horizontal="center" vertical="center" wrapText="1"/>
    </xf>
    <xf numFmtId="0" fontId="93" fillId="7" borderId="10" xfId="0" applyFont="1" applyFill="1" applyBorder="1" applyAlignment="1">
      <alignment vertical="top" wrapText="1"/>
    </xf>
    <xf numFmtId="0" fontId="93" fillId="7" borderId="11" xfId="0" applyFont="1" applyFill="1" applyBorder="1" applyAlignment="1">
      <alignment vertical="top" wrapText="1"/>
    </xf>
    <xf numFmtId="0" fontId="95" fillId="0" borderId="0" xfId="0" applyFont="1" applyBorder="1" applyAlignment="1">
      <alignment horizontal="left" vertical="center" indent="1"/>
    </xf>
    <xf numFmtId="0" fontId="95" fillId="0" borderId="0" xfId="0" applyFont="1" applyBorder="1" applyAlignment="1">
      <alignment horizontal="center" vertical="center"/>
    </xf>
    <xf numFmtId="0" fontId="104" fillId="7" borderId="32" xfId="0" applyFont="1" applyFill="1" applyBorder="1" applyAlignment="1" applyProtection="1">
      <alignment horizontal="center" vertical="center"/>
      <protection locked="0"/>
    </xf>
    <xf numFmtId="0" fontId="116" fillId="7" borderId="6" xfId="0" applyFont="1" applyFill="1" applyBorder="1" applyAlignment="1">
      <alignment vertical="top" wrapText="1"/>
    </xf>
    <xf numFmtId="0" fontId="116" fillId="7" borderId="8" xfId="0" applyFont="1" applyFill="1" applyBorder="1" applyAlignment="1">
      <alignment vertical="top" wrapText="1"/>
    </xf>
    <xf numFmtId="0" fontId="116" fillId="7" borderId="0" xfId="0" applyFont="1" applyFill="1" applyBorder="1" applyAlignment="1">
      <alignment vertical="top" wrapText="1"/>
    </xf>
    <xf numFmtId="0" fontId="116" fillId="7" borderId="16" xfId="0" applyFont="1" applyFill="1" applyBorder="1" applyAlignment="1">
      <alignment vertical="top" wrapText="1"/>
    </xf>
    <xf numFmtId="0" fontId="116" fillId="7" borderId="10" xfId="0" applyFont="1" applyFill="1" applyBorder="1" applyAlignment="1">
      <alignment vertical="top" wrapText="1"/>
    </xf>
    <xf numFmtId="0" fontId="116" fillId="7" borderId="11" xfId="0" applyFont="1" applyFill="1" applyBorder="1" applyAlignment="1">
      <alignment vertical="top" wrapText="1"/>
    </xf>
    <xf numFmtId="0" fontId="93" fillId="22" borderId="8" xfId="0" applyFont="1" applyFill="1" applyBorder="1" applyAlignment="1">
      <alignment horizontal="center"/>
    </xf>
    <xf numFmtId="0" fontId="117" fillId="17" borderId="18" xfId="0" applyFont="1" applyFill="1" applyBorder="1" applyAlignment="1">
      <alignment horizontal="left" vertical="center" wrapText="1" indent="1"/>
    </xf>
    <xf numFmtId="0" fontId="117" fillId="17" borderId="19" xfId="0" applyFont="1" applyFill="1" applyBorder="1" applyAlignment="1">
      <alignment horizontal="center" vertical="center" wrapText="1"/>
    </xf>
    <xf numFmtId="0" fontId="117" fillId="17" borderId="20" xfId="0" applyFont="1" applyFill="1" applyBorder="1" applyAlignment="1">
      <alignment horizontal="center" vertical="center" wrapText="1"/>
    </xf>
    <xf numFmtId="0" fontId="119" fillId="0" borderId="22" xfId="0" applyFont="1" applyBorder="1" applyAlignment="1">
      <alignment horizontal="center" vertical="center" wrapText="1"/>
    </xf>
    <xf numFmtId="0" fontId="115" fillId="0" borderId="24" xfId="0" applyFont="1" applyBorder="1" applyAlignment="1">
      <alignment horizontal="center" vertical="center" wrapText="1"/>
    </xf>
    <xf numFmtId="0" fontId="95" fillId="0" borderId="6" xfId="0" applyFont="1" applyBorder="1" applyAlignment="1">
      <alignment horizontal="center" vertical="center"/>
    </xf>
    <xf numFmtId="0" fontId="91" fillId="0" borderId="0" xfId="0" applyFont="1" applyAlignment="1">
      <alignment horizontal="center" vertical="center"/>
    </xf>
    <xf numFmtId="0" fontId="115" fillId="8" borderId="186" xfId="0" applyFont="1" applyFill="1" applyBorder="1" applyAlignment="1">
      <alignment horizontal="left" vertical="center" wrapText="1" indent="1"/>
    </xf>
    <xf numFmtId="0" fontId="115" fillId="8" borderId="187" xfId="0" applyFont="1" applyFill="1" applyBorder="1" applyAlignment="1">
      <alignment horizontal="center" vertical="center" wrapText="1"/>
    </xf>
    <xf numFmtId="0" fontId="115" fillId="8" borderId="186" xfId="0" applyFont="1" applyFill="1" applyBorder="1" applyAlignment="1">
      <alignment horizontal="center" vertical="center" wrapText="1"/>
    </xf>
    <xf numFmtId="0" fontId="115" fillId="8" borderId="188" xfId="0" applyFont="1" applyFill="1" applyBorder="1" applyAlignment="1">
      <alignment horizontal="center" vertical="center" wrapText="1"/>
    </xf>
    <xf numFmtId="0" fontId="115" fillId="0" borderId="33" xfId="0" applyFont="1" applyBorder="1" applyAlignment="1">
      <alignment horizontal="left" vertical="center" wrapText="1" indent="1"/>
    </xf>
    <xf numFmtId="0" fontId="115" fillId="0" borderId="0" xfId="0" applyFont="1" applyAlignment="1">
      <alignment horizontal="center" vertical="center" wrapText="1"/>
    </xf>
    <xf numFmtId="0" fontId="115" fillId="23" borderId="33" xfId="0" applyFont="1" applyFill="1" applyBorder="1" applyAlignment="1">
      <alignment horizontal="center" vertical="center" wrapText="1"/>
    </xf>
    <xf numFmtId="0" fontId="115" fillId="0" borderId="0" xfId="0" applyFont="1" applyBorder="1" applyAlignment="1">
      <alignment horizontal="center" vertical="center" wrapText="1"/>
    </xf>
    <xf numFmtId="0" fontId="115" fillId="0" borderId="1" xfId="0" applyFont="1" applyBorder="1" applyAlignment="1">
      <alignment horizontal="left" vertical="center" wrapText="1" indent="1"/>
    </xf>
    <xf numFmtId="0" fontId="115" fillId="0" borderId="5" xfId="0" applyFont="1" applyBorder="1" applyAlignment="1">
      <alignment horizontal="center" vertical="center" wrapText="1"/>
    </xf>
    <xf numFmtId="0" fontId="115" fillId="23" borderId="1" xfId="0" applyFont="1" applyFill="1" applyBorder="1" applyAlignment="1">
      <alignment horizontal="center" vertical="center" wrapText="1"/>
    </xf>
    <xf numFmtId="0" fontId="115" fillId="0" borderId="10" xfId="0" applyFont="1" applyBorder="1" applyAlignment="1">
      <alignment horizontal="center" vertical="center" wrapText="1"/>
    </xf>
    <xf numFmtId="0" fontId="115" fillId="23" borderId="34" xfId="0" applyFont="1" applyFill="1" applyBorder="1" applyAlignment="1">
      <alignment horizontal="center" vertical="center" wrapText="1"/>
    </xf>
    <xf numFmtId="0" fontId="89" fillId="0" borderId="0" xfId="0" applyFont="1" applyAlignment="1">
      <alignment vertical="center"/>
    </xf>
    <xf numFmtId="0" fontId="89" fillId="0" borderId="0" xfId="0" applyFont="1" applyAlignment="1">
      <alignment horizontal="center" vertical="center" textRotation="90"/>
    </xf>
    <xf numFmtId="0" fontId="115" fillId="0" borderId="18" xfId="0" applyFont="1" applyBorder="1" applyAlignment="1">
      <alignment horizontal="left" vertical="center" wrapText="1" indent="1"/>
    </xf>
    <xf numFmtId="0" fontId="115" fillId="4" borderId="19" xfId="0" applyFont="1" applyFill="1" applyBorder="1" applyAlignment="1">
      <alignment horizontal="center" vertical="center" wrapText="1"/>
    </xf>
    <xf numFmtId="0" fontId="115" fillId="23" borderId="19" xfId="0" applyFont="1" applyFill="1" applyBorder="1" applyAlignment="1">
      <alignment horizontal="center" vertical="center" wrapText="1"/>
    </xf>
    <xf numFmtId="0" fontId="115" fillId="0" borderId="20" xfId="0" applyFont="1" applyBorder="1" applyAlignment="1">
      <alignment horizontal="center" vertical="center" wrapText="1"/>
    </xf>
    <xf numFmtId="0" fontId="119" fillId="0" borderId="34" xfId="0" applyFont="1" applyBorder="1" applyAlignment="1">
      <alignment horizontal="left" vertical="center" wrapText="1" indent="1"/>
    </xf>
    <xf numFmtId="0" fontId="119" fillId="0" borderId="31"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3" xfId="0" applyFont="1" applyBorder="1" applyAlignment="1">
      <alignment horizontal="center" vertical="center" wrapText="1"/>
    </xf>
    <xf numFmtId="0" fontId="115" fillId="0" borderId="4"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16" xfId="0" applyFont="1" applyBorder="1" applyAlignment="1">
      <alignment horizontal="center" vertical="center" wrapText="1"/>
    </xf>
    <xf numFmtId="0" fontId="117" fillId="17" borderId="39" xfId="0" applyFont="1" applyFill="1" applyBorder="1" applyAlignment="1">
      <alignment horizontal="left" vertical="center" wrapText="1" indent="1"/>
    </xf>
    <xf numFmtId="0" fontId="117" fillId="17" borderId="70" xfId="0" applyFont="1" applyFill="1" applyBorder="1" applyAlignment="1">
      <alignment horizontal="center" vertical="center" wrapText="1"/>
    </xf>
    <xf numFmtId="0" fontId="117" fillId="17" borderId="71" xfId="0" applyFont="1" applyFill="1" applyBorder="1" applyAlignment="1">
      <alignment horizontal="center" vertical="center" wrapText="1"/>
    </xf>
    <xf numFmtId="0" fontId="119" fillId="0" borderId="18" xfId="0" applyFont="1" applyBorder="1" applyAlignment="1">
      <alignment horizontal="left" vertical="center" wrapText="1" indent="1"/>
    </xf>
    <xf numFmtId="0" fontId="119" fillId="0" borderId="20" xfId="0" applyFont="1" applyBorder="1" applyAlignment="1">
      <alignment horizontal="center" vertical="center" wrapText="1"/>
    </xf>
    <xf numFmtId="0" fontId="115" fillId="0" borderId="17" xfId="0" applyFont="1" applyBorder="1" applyAlignment="1">
      <alignment horizontal="center" vertical="center" wrapText="1"/>
    </xf>
    <xf numFmtId="0" fontId="95" fillId="0" borderId="0" xfId="0" applyFont="1" applyBorder="1" applyAlignment="1">
      <alignment horizontal="center" vertical="center" wrapText="1"/>
    </xf>
    <xf numFmtId="0" fontId="115" fillId="8" borderId="18" xfId="0" applyFont="1" applyFill="1" applyBorder="1" applyAlignment="1">
      <alignment horizontal="left" vertical="center" wrapText="1" indent="1"/>
    </xf>
    <xf numFmtId="0" fontId="115" fillId="8" borderId="19" xfId="0" applyFont="1" applyFill="1" applyBorder="1" applyAlignment="1">
      <alignment horizontal="center" vertical="center" wrapText="1"/>
    </xf>
    <xf numFmtId="0" fontId="115" fillId="8" borderId="20" xfId="0" applyFont="1" applyFill="1" applyBorder="1" applyAlignment="1">
      <alignment horizontal="center" vertical="center" wrapText="1"/>
    </xf>
    <xf numFmtId="0" fontId="116" fillId="7" borderId="7" xfId="0" applyFont="1" applyFill="1" applyBorder="1" applyAlignment="1">
      <alignment vertical="top" wrapText="1"/>
    </xf>
    <xf numFmtId="0" fontId="116" fillId="7" borderId="2" xfId="0" applyFont="1" applyFill="1" applyBorder="1" applyAlignment="1">
      <alignment vertical="top" wrapText="1"/>
    </xf>
    <xf numFmtId="0" fontId="116" fillId="7" borderId="9" xfId="0" applyFont="1" applyFill="1" applyBorder="1" applyAlignment="1">
      <alignment vertical="top" wrapText="1"/>
    </xf>
    <xf numFmtId="0" fontId="90" fillId="0" borderId="0" xfId="0" applyFont="1" applyAlignment="1">
      <alignment horizontal="center" vertical="center"/>
    </xf>
    <xf numFmtId="0" fontId="92" fillId="0" borderId="0" xfId="0" applyFont="1" applyAlignment="1">
      <alignment horizontal="left" vertical="center" indent="1"/>
    </xf>
    <xf numFmtId="0" fontId="97" fillId="0" borderId="0" xfId="0" applyFont="1" applyAlignment="1">
      <alignment horizontal="left" vertical="center" indent="1"/>
    </xf>
    <xf numFmtId="0" fontId="89" fillId="0" borderId="0" xfId="0" applyFont="1" applyAlignment="1">
      <alignment horizontal="centerContinuous"/>
    </xf>
    <xf numFmtId="0" fontId="90" fillId="0" borderId="0" xfId="0" applyFont="1" applyAlignment="1">
      <alignment horizontal="centerContinuous"/>
    </xf>
    <xf numFmtId="0" fontId="91" fillId="0" borderId="0" xfId="0" applyFont="1" applyAlignment="1">
      <alignment horizontal="centerContinuous"/>
    </xf>
    <xf numFmtId="0" fontId="90" fillId="7" borderId="1" xfId="0" applyFont="1" applyFill="1" applyBorder="1" applyAlignment="1">
      <alignment vertical="center"/>
    </xf>
    <xf numFmtId="169" fontId="90" fillId="7" borderId="1" xfId="3" applyNumberFormat="1" applyFont="1" applyFill="1" applyBorder="1" applyAlignment="1">
      <alignment vertical="center"/>
    </xf>
    <xf numFmtId="2" fontId="104"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5"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95" fillId="13" borderId="66" xfId="0" applyFont="1" applyFill="1" applyBorder="1" applyAlignment="1">
      <alignment horizontal="left" vertical="center" wrapText="1" indent="1"/>
    </xf>
    <xf numFmtId="0" fontId="95" fillId="13" borderId="58" xfId="0" applyFont="1" applyFill="1" applyBorder="1" applyAlignment="1">
      <alignment horizontal="left" vertical="center" wrapText="1" indent="1"/>
    </xf>
    <xf numFmtId="0" fontId="95" fillId="13" borderId="65" xfId="0" applyFont="1" applyFill="1" applyBorder="1" applyAlignment="1">
      <alignment horizontal="left" vertical="center" wrapText="1" indent="1"/>
    </xf>
    <xf numFmtId="0" fontId="89" fillId="0" borderId="32" xfId="0" applyFont="1" applyBorder="1" applyAlignment="1">
      <alignment horizontal="center" vertical="center" textRotation="90" wrapText="1"/>
    </xf>
    <xf numFmtId="0" fontId="89" fillId="0" borderId="33" xfId="0" applyFont="1" applyBorder="1" applyAlignment="1">
      <alignment horizontal="center" vertical="center" textRotation="90" wrapText="1"/>
    </xf>
    <xf numFmtId="0" fontId="89" fillId="0" borderId="34" xfId="0" applyFont="1" applyBorder="1" applyAlignment="1">
      <alignment horizontal="center" vertical="center" textRotation="90" wrapText="1"/>
    </xf>
    <xf numFmtId="0" fontId="119" fillId="0" borderId="19" xfId="0" applyFont="1" applyBorder="1" applyAlignment="1">
      <alignment horizontal="center" vertical="center" wrapText="1"/>
    </xf>
    <xf numFmtId="0" fontId="111" fillId="5" borderId="62" xfId="0" applyFont="1" applyFill="1" applyBorder="1" applyAlignment="1">
      <alignment horizontal="left" vertical="center" wrapText="1"/>
    </xf>
    <xf numFmtId="0" fontId="111" fillId="5" borderId="63" xfId="0" applyFont="1" applyFill="1" applyBorder="1" applyAlignment="1">
      <alignment horizontal="left" vertical="center" wrapText="1"/>
    </xf>
    <xf numFmtId="0" fontId="111" fillId="5" borderId="91" xfId="0" applyFont="1" applyFill="1" applyBorder="1" applyAlignment="1">
      <alignment horizontal="left" vertical="center" wrapText="1"/>
    </xf>
    <xf numFmtId="0" fontId="119" fillId="0" borderId="55" xfId="0" applyFont="1" applyBorder="1" applyAlignment="1">
      <alignment horizontal="center" vertical="center" wrapText="1"/>
    </xf>
    <xf numFmtId="0" fontId="119" fillId="0" borderId="90" xfId="0" applyFont="1" applyBorder="1" applyAlignment="1">
      <alignment horizontal="center" vertical="center" wrapText="1"/>
    </xf>
    <xf numFmtId="0" fontId="95" fillId="0" borderId="0" xfId="0" applyFont="1" applyAlignment="1">
      <alignment horizontal="left" vertical="center" wrapText="1"/>
    </xf>
    <xf numFmtId="0" fontId="119" fillId="0" borderId="66" xfId="0" applyFont="1" applyBorder="1" applyAlignment="1">
      <alignment horizontal="center" vertical="center" wrapText="1"/>
    </xf>
    <xf numFmtId="0" fontId="119" fillId="0" borderId="65" xfId="0" applyFont="1" applyBorder="1" applyAlignment="1">
      <alignment horizontal="center" vertical="center" wrapText="1"/>
    </xf>
    <xf numFmtId="0" fontId="89" fillId="0" borderId="32" xfId="0" applyFont="1" applyBorder="1" applyAlignment="1">
      <alignment horizontal="left" vertical="center" textRotation="90" wrapText="1"/>
    </xf>
    <xf numFmtId="0" fontId="89" fillId="0" borderId="33" xfId="0" applyFont="1" applyBorder="1" applyAlignment="1">
      <alignment horizontal="left" vertical="center" textRotation="90" wrapText="1"/>
    </xf>
    <xf numFmtId="0" fontId="89" fillId="0" borderId="34" xfId="0" applyFont="1" applyBorder="1" applyAlignment="1">
      <alignment horizontal="left" vertical="center" textRotation="90" wrapText="1"/>
    </xf>
    <xf numFmtId="0" fontId="110" fillId="21" borderId="3" xfId="0" applyFont="1" applyFill="1" applyBorder="1" applyAlignment="1">
      <alignment horizontal="center" vertical="center"/>
    </xf>
    <xf numFmtId="0" fontId="110" fillId="21" borderId="5" xfId="0" applyFont="1" applyFill="1" applyBorder="1" applyAlignment="1">
      <alignment horizontal="center" vertical="center"/>
    </xf>
    <xf numFmtId="0" fontId="110" fillId="21" borderId="4" xfId="0" applyFont="1" applyFill="1" applyBorder="1" applyAlignment="1">
      <alignment horizontal="center" vertical="center"/>
    </xf>
    <xf numFmtId="0" fontId="104" fillId="0" borderId="32" xfId="0" applyFont="1" applyBorder="1" applyAlignment="1">
      <alignment horizontal="center" vertical="center" wrapText="1"/>
    </xf>
    <xf numFmtId="0" fontId="104" fillId="0" borderId="33" xfId="0" applyFont="1" applyBorder="1" applyAlignment="1">
      <alignment horizontal="center" vertical="center" wrapText="1"/>
    </xf>
    <xf numFmtId="0" fontId="104" fillId="0" borderId="34" xfId="0" applyFont="1" applyBorder="1" applyAlignment="1">
      <alignment horizontal="center" vertical="center" wrapText="1"/>
    </xf>
    <xf numFmtId="0" fontId="110" fillId="0" borderId="7" xfId="0" applyFont="1" applyFill="1" applyBorder="1" applyAlignment="1">
      <alignment horizontal="center" vertical="center"/>
    </xf>
    <xf numFmtId="0" fontId="110" fillId="0" borderId="8" xfId="0" applyFont="1" applyFill="1" applyBorder="1" applyAlignment="1">
      <alignment horizontal="center" vertical="center"/>
    </xf>
    <xf numFmtId="0" fontId="110" fillId="0" borderId="2" xfId="0" applyFont="1" applyFill="1" applyBorder="1" applyAlignment="1">
      <alignment horizontal="center" vertical="center"/>
    </xf>
    <xf numFmtId="0" fontId="110" fillId="0" borderId="16" xfId="0" applyFont="1" applyFill="1" applyBorder="1" applyAlignment="1">
      <alignment horizontal="center" vertical="center"/>
    </xf>
    <xf numFmtId="0" fontId="110" fillId="0" borderId="9" xfId="0" applyFont="1" applyFill="1" applyBorder="1" applyAlignment="1">
      <alignment horizontal="center" vertical="center"/>
    </xf>
    <xf numFmtId="0" fontId="110" fillId="0" borderId="11" xfId="0" applyFont="1" applyFill="1" applyBorder="1" applyAlignment="1">
      <alignment horizontal="center" vertical="center"/>
    </xf>
    <xf numFmtId="0" fontId="108" fillId="5" borderId="18" xfId="0" applyFont="1" applyFill="1" applyBorder="1" applyAlignment="1">
      <alignment horizontal="center" vertical="center" wrapText="1"/>
    </xf>
    <xf numFmtId="0" fontId="108" fillId="5" borderId="21" xfId="0" applyFont="1" applyFill="1" applyBorder="1" applyAlignment="1">
      <alignment horizontal="center" vertical="center" wrapText="1"/>
    </xf>
    <xf numFmtId="0" fontId="109" fillId="5" borderId="19" xfId="0" applyFont="1" applyFill="1" applyBorder="1" applyAlignment="1">
      <alignment horizontal="center" vertical="center"/>
    </xf>
    <xf numFmtId="0" fontId="109" fillId="5" borderId="17" xfId="0" applyFont="1" applyFill="1" applyBorder="1" applyAlignment="1">
      <alignment horizontal="center" vertical="center"/>
    </xf>
    <xf numFmtId="0" fontId="92" fillId="5" borderId="19" xfId="0" applyFont="1" applyFill="1" applyBorder="1" applyAlignment="1">
      <alignment horizontal="center" vertical="center"/>
    </xf>
    <xf numFmtId="0" fontId="92" fillId="5" borderId="17" xfId="0" applyFont="1" applyFill="1" applyBorder="1" applyAlignment="1">
      <alignment horizontal="center" vertical="center"/>
    </xf>
    <xf numFmtId="0" fontId="92" fillId="5" borderId="20" xfId="0" applyFont="1" applyFill="1" applyBorder="1" applyAlignment="1">
      <alignment horizontal="center" vertical="center" wrapText="1"/>
    </xf>
    <xf numFmtId="0" fontId="92" fillId="5" borderId="22" xfId="0" applyFont="1" applyFill="1" applyBorder="1" applyAlignment="1">
      <alignment horizontal="center" vertical="center" wrapText="1"/>
    </xf>
    <xf numFmtId="0" fontId="97" fillId="13" borderId="3" xfId="0" applyFont="1" applyFill="1" applyBorder="1" applyAlignment="1">
      <alignment horizontal="left" vertical="center" indent="1"/>
    </xf>
    <xf numFmtId="0" fontId="97" fillId="13" borderId="5" xfId="0" applyFont="1" applyFill="1" applyBorder="1" applyAlignment="1">
      <alignment horizontal="left" vertical="center" indent="1"/>
    </xf>
    <xf numFmtId="0" fontId="97" fillId="13" borderId="4" xfId="0" applyFont="1" applyFill="1" applyBorder="1" applyAlignment="1">
      <alignment horizontal="left" vertical="center" indent="1"/>
    </xf>
    <xf numFmtId="0" fontId="97" fillId="0" borderId="3" xfId="0" applyFont="1" applyFill="1" applyBorder="1" applyAlignment="1">
      <alignment horizontal="left" vertical="center" wrapText="1" indent="1"/>
    </xf>
    <xf numFmtId="0" fontId="97" fillId="0" borderId="5" xfId="0" applyFont="1" applyFill="1" applyBorder="1" applyAlignment="1">
      <alignment horizontal="left" vertical="center" wrapText="1" indent="1"/>
    </xf>
    <xf numFmtId="0" fontId="97" fillId="0" borderId="4" xfId="0" applyFont="1" applyFill="1" applyBorder="1" applyAlignment="1">
      <alignment horizontal="left" vertical="center" wrapText="1" indent="1"/>
    </xf>
    <xf numFmtId="0" fontId="106" fillId="7" borderId="3" xfId="0" applyFont="1" applyFill="1" applyBorder="1" applyAlignment="1" applyProtection="1">
      <alignment horizontal="center" vertical="center"/>
      <protection locked="0"/>
    </xf>
    <xf numFmtId="0" fontId="106" fillId="7" borderId="4" xfId="0" applyFont="1" applyFill="1" applyBorder="1" applyAlignment="1" applyProtection="1">
      <alignment horizontal="center" vertical="center"/>
      <protection locked="0"/>
    </xf>
    <xf numFmtId="0" fontId="97" fillId="13" borderId="3" xfId="0" applyFont="1" applyFill="1" applyBorder="1" applyAlignment="1">
      <alignment horizontal="left" vertical="center" wrapText="1" indent="1"/>
    </xf>
    <xf numFmtId="0" fontId="97" fillId="13" borderId="5" xfId="0" applyFont="1" applyFill="1" applyBorder="1" applyAlignment="1">
      <alignment horizontal="left" vertical="center" wrapText="1" indent="1"/>
    </xf>
    <xf numFmtId="0" fontId="97" fillId="13" borderId="4" xfId="0" applyFont="1" applyFill="1" applyBorder="1" applyAlignment="1">
      <alignment horizontal="left" vertical="center" wrapText="1" indent="1"/>
    </xf>
    <xf numFmtId="0" fontId="107" fillId="21" borderId="3" xfId="0" applyFont="1" applyFill="1" applyBorder="1" applyAlignment="1">
      <alignment horizontal="left" vertical="center" indent="1"/>
    </xf>
    <xf numFmtId="0" fontId="107" fillId="21" borderId="4" xfId="0" applyFont="1" applyFill="1" applyBorder="1" applyAlignment="1">
      <alignment horizontal="left" vertical="center" indent="1"/>
    </xf>
    <xf numFmtId="1" fontId="106" fillId="20" borderId="5" xfId="0" applyNumberFormat="1" applyFont="1" applyFill="1" applyBorder="1" applyAlignment="1">
      <alignment horizontal="center" vertical="center"/>
    </xf>
    <xf numFmtId="1" fontId="106" fillId="20" borderId="4" xfId="0" applyNumberFormat="1" applyFont="1" applyFill="1" applyBorder="1" applyAlignment="1">
      <alignment horizontal="center" vertical="center"/>
    </xf>
    <xf numFmtId="0" fontId="99" fillId="7" borderId="66" xfId="0" applyFont="1" applyFill="1" applyBorder="1" applyAlignment="1">
      <alignment horizontal="left" vertical="center" indent="2"/>
    </xf>
    <xf numFmtId="0" fontId="99" fillId="7" borderId="58" xfId="0" applyFont="1" applyFill="1" applyBorder="1" applyAlignment="1">
      <alignment horizontal="left" vertical="center" indent="2"/>
    </xf>
    <xf numFmtId="0" fontId="99" fillId="7" borderId="59" xfId="0" applyFont="1" applyFill="1" applyBorder="1" applyAlignment="1">
      <alignment horizontal="left" vertical="center" indent="2"/>
    </xf>
    <xf numFmtId="0" fontId="99" fillId="7" borderId="89" xfId="0" applyFont="1" applyFill="1" applyBorder="1" applyAlignment="1">
      <alignment horizontal="left" vertical="center" indent="2"/>
    </xf>
    <xf numFmtId="0" fontId="99" fillId="7" borderId="54" xfId="0" applyFont="1" applyFill="1" applyBorder="1" applyAlignment="1">
      <alignment horizontal="left" vertical="center" indent="2"/>
    </xf>
    <xf numFmtId="0" fontId="99" fillId="7" borderId="56" xfId="0" applyFont="1" applyFill="1" applyBorder="1" applyAlignment="1">
      <alignment horizontal="left" vertical="center" indent="2"/>
    </xf>
    <xf numFmtId="14" fontId="99" fillId="7" borderId="89" xfId="0" applyNumberFormat="1" applyFont="1" applyFill="1" applyBorder="1" applyAlignment="1">
      <alignment horizontal="left" vertical="center" indent="2"/>
    </xf>
    <xf numFmtId="14" fontId="99" fillId="7" borderId="54" xfId="0" applyNumberFormat="1" applyFont="1" applyFill="1" applyBorder="1" applyAlignment="1">
      <alignment horizontal="left" vertical="center" indent="2"/>
    </xf>
    <xf numFmtId="14" fontId="99" fillId="7" borderId="56" xfId="0" applyNumberFormat="1" applyFont="1" applyFill="1" applyBorder="1" applyAlignment="1">
      <alignment horizontal="left" vertical="center" indent="2"/>
    </xf>
    <xf numFmtId="0" fontId="104" fillId="21" borderId="3" xfId="0" applyFont="1" applyFill="1" applyBorder="1" applyAlignment="1">
      <alignment horizontal="left" vertical="center" indent="1"/>
    </xf>
    <xf numFmtId="0" fontId="104" fillId="21" borderId="5" xfId="0" applyFont="1" applyFill="1" applyBorder="1" applyAlignment="1">
      <alignment horizontal="left" vertical="center" indent="1"/>
    </xf>
    <xf numFmtId="0" fontId="104" fillId="21" borderId="4" xfId="0" applyFont="1" applyFill="1" applyBorder="1" applyAlignment="1">
      <alignment horizontal="left" vertical="center" indent="1"/>
    </xf>
    <xf numFmtId="0" fontId="106" fillId="20" borderId="3" xfId="0" applyFont="1" applyFill="1" applyBorder="1" applyAlignment="1" applyProtection="1">
      <alignment horizontal="center" vertical="center"/>
      <protection locked="0"/>
    </xf>
    <xf numFmtId="0" fontId="106" fillId="20" borderId="4" xfId="0" applyFont="1" applyFill="1" applyBorder="1" applyAlignment="1" applyProtection="1">
      <alignment horizontal="center" vertical="center"/>
      <protection locked="0"/>
    </xf>
    <xf numFmtId="0" fontId="92" fillId="0" borderId="3" xfId="0" applyFont="1" applyBorder="1" applyAlignment="1">
      <alignment horizontal="center" vertical="center" wrapText="1"/>
    </xf>
    <xf numFmtId="0" fontId="92" fillId="0" borderId="5" xfId="0" applyFont="1" applyBorder="1" applyAlignment="1">
      <alignment horizontal="center" vertical="center"/>
    </xf>
    <xf numFmtId="0" fontId="92" fillId="0" borderId="4" xfId="0" applyFont="1" applyBorder="1" applyAlignment="1">
      <alignment horizontal="center" vertical="center"/>
    </xf>
    <xf numFmtId="0" fontId="92" fillId="0" borderId="7" xfId="0" applyFont="1" applyBorder="1" applyAlignment="1">
      <alignment horizontal="center" vertical="center" wrapText="1"/>
    </xf>
    <xf numFmtId="0" fontId="92" fillId="0" borderId="6" xfId="0" applyFont="1" applyBorder="1" applyAlignment="1">
      <alignment horizontal="center" vertical="center" wrapText="1"/>
    </xf>
    <xf numFmtId="0" fontId="92" fillId="0" borderId="63" xfId="0" applyFont="1" applyBorder="1" applyAlignment="1">
      <alignment horizontal="center" vertical="center" wrapText="1"/>
    </xf>
    <xf numFmtId="0" fontId="92" fillId="0" borderId="64" xfId="0" applyFont="1" applyBorder="1" applyAlignment="1">
      <alignment horizontal="center" vertical="center" wrapText="1"/>
    </xf>
    <xf numFmtId="0" fontId="92" fillId="0" borderId="3" xfId="0" applyFont="1" applyBorder="1" applyAlignment="1">
      <alignment horizontal="center" vertical="center"/>
    </xf>
    <xf numFmtId="0" fontId="99" fillId="20" borderId="92" xfId="0" applyFont="1" applyFill="1" applyBorder="1" applyAlignment="1">
      <alignment horizontal="left" vertical="center" wrapText="1" indent="2"/>
    </xf>
    <xf numFmtId="0" fontId="99" fillId="20" borderId="63" xfId="0" applyFont="1" applyFill="1" applyBorder="1" applyAlignment="1">
      <alignment horizontal="left" vertical="center" wrapText="1" indent="2"/>
    </xf>
    <xf numFmtId="0" fontId="99" fillId="20" borderId="64" xfId="0" applyFont="1" applyFill="1" applyBorder="1" applyAlignment="1">
      <alignment horizontal="left" vertical="center" wrapText="1" indent="2"/>
    </xf>
    <xf numFmtId="14" fontId="99" fillId="20" borderId="66" xfId="0" applyNumberFormat="1" applyFont="1" applyFill="1" applyBorder="1" applyAlignment="1">
      <alignment horizontal="left" vertical="center" indent="2"/>
    </xf>
    <xf numFmtId="0" fontId="99" fillId="20" borderId="58" xfId="0" applyFont="1" applyFill="1" applyBorder="1" applyAlignment="1">
      <alignment horizontal="left" vertical="center" indent="2"/>
    </xf>
    <xf numFmtId="0" fontId="99" fillId="20" borderId="59" xfId="0" applyFont="1" applyFill="1" applyBorder="1" applyAlignment="1">
      <alignment horizontal="left" vertical="center" indent="2"/>
    </xf>
    <xf numFmtId="0" fontId="99" fillId="20" borderId="66" xfId="0" applyFont="1" applyFill="1" applyBorder="1" applyAlignment="1">
      <alignment horizontal="left" vertical="center" indent="2"/>
    </xf>
    <xf numFmtId="0" fontId="97" fillId="0" borderId="10" xfId="0" applyFont="1" applyBorder="1" applyAlignment="1">
      <alignment horizontal="center" vertical="center"/>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3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34"/>
      <tableStyleElement type="headerRow" dxfId="13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Alm&#225;si%20&#193;d&#225;m/&#220;T_DrAlm&#225;si&#193;d&#225;m_Miskolc_2018.07.16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Dr. Almási Ádám</v>
          </cell>
        </row>
        <row r="4">
          <cell r="C4">
            <v>32613</v>
          </cell>
        </row>
        <row r="7">
          <cell r="C7" t="str">
            <v>almasia15@gmail.com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Dr. Almási Ádám</v>
          </cell>
        </row>
        <row r="6">
          <cell r="C6">
            <v>32613</v>
          </cell>
        </row>
        <row r="7">
          <cell r="C7" t="str">
            <v>almasia15@gmail.com</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v>0</v>
          </cell>
        </row>
        <row r="41">
          <cell r="G41">
            <v>0</v>
          </cell>
        </row>
        <row r="53">
          <cell r="G53">
            <v>0</v>
          </cell>
        </row>
        <row r="61">
          <cell r="G61">
            <v>0</v>
          </cell>
        </row>
        <row r="69">
          <cell r="G69">
            <v>0</v>
          </cell>
        </row>
        <row r="77">
          <cell r="G77">
            <v>0</v>
          </cell>
        </row>
        <row r="89">
          <cell r="G89">
            <v>0</v>
          </cell>
        </row>
        <row r="96">
          <cell r="G96">
            <v>0</v>
          </cell>
        </row>
        <row r="103">
          <cell r="G103">
            <v>0</v>
          </cell>
        </row>
        <row r="111">
          <cell r="G111">
            <v>0</v>
          </cell>
        </row>
        <row r="118">
          <cell r="G118">
            <v>0</v>
          </cell>
        </row>
        <row r="126">
          <cell r="G126">
            <v>0</v>
          </cell>
        </row>
        <row r="134">
          <cell r="G134">
            <v>0</v>
          </cell>
        </row>
        <row r="147">
          <cell r="G147">
            <v>0</v>
          </cell>
        </row>
        <row r="155">
          <cell r="G155">
            <v>0</v>
          </cell>
        </row>
        <row r="163">
          <cell r="G163">
            <v>0</v>
          </cell>
        </row>
        <row r="177">
          <cell r="G177">
            <v>0</v>
          </cell>
        </row>
        <row r="185">
          <cell r="G185">
            <v>0</v>
          </cell>
        </row>
        <row r="193">
          <cell r="G193">
            <v>0</v>
          </cell>
        </row>
        <row r="201">
          <cell r="G201">
            <v>0</v>
          </cell>
        </row>
        <row r="211">
          <cell r="G211">
            <v>0</v>
          </cell>
        </row>
        <row r="220">
          <cell r="G220">
            <v>0</v>
          </cell>
        </row>
        <row r="233">
          <cell r="G233">
            <v>0</v>
          </cell>
        </row>
        <row r="245">
          <cell r="G245">
            <v>0</v>
          </cell>
        </row>
        <row r="253">
          <cell r="G253">
            <v>0</v>
          </cell>
        </row>
        <row r="261">
          <cell r="G261">
            <v>0</v>
          </cell>
        </row>
        <row r="268">
          <cell r="G268">
            <v>0</v>
          </cell>
        </row>
        <row r="276">
          <cell r="G276">
            <v>0</v>
          </cell>
        </row>
        <row r="286">
          <cell r="G286">
            <v>0</v>
          </cell>
        </row>
        <row r="294">
          <cell r="G294">
            <v>0</v>
          </cell>
        </row>
        <row r="307">
          <cell r="G307">
            <v>0</v>
          </cell>
        </row>
        <row r="315">
          <cell r="G315">
            <v>0</v>
          </cell>
        </row>
        <row r="328">
          <cell r="G328">
            <v>0</v>
          </cell>
        </row>
        <row r="336">
          <cell r="G336">
            <v>0</v>
          </cell>
        </row>
        <row r="349">
          <cell r="G349">
            <v>0</v>
          </cell>
        </row>
        <row r="357">
          <cell r="G357">
            <v>0</v>
          </cell>
        </row>
        <row r="366">
          <cell r="G366">
            <v>0</v>
          </cell>
        </row>
        <row r="374">
          <cell r="G374">
            <v>0</v>
          </cell>
        </row>
        <row r="381">
          <cell r="G381">
            <v>0</v>
          </cell>
        </row>
      </sheetData>
      <sheetData sheetId="19">
        <row r="24">
          <cell r="G24">
            <v>0</v>
          </cell>
        </row>
        <row r="33">
          <cell r="G33">
            <v>0</v>
          </cell>
        </row>
        <row r="41">
          <cell r="G41">
            <v>0</v>
          </cell>
        </row>
        <row r="53">
          <cell r="G53">
            <v>0</v>
          </cell>
        </row>
        <row r="61">
          <cell r="G61">
            <v>0</v>
          </cell>
        </row>
        <row r="69">
          <cell r="G69">
            <v>0</v>
          </cell>
        </row>
        <row r="77">
          <cell r="G77">
            <v>0</v>
          </cell>
        </row>
        <row r="89">
          <cell r="G89">
            <v>0</v>
          </cell>
        </row>
        <row r="96">
          <cell r="G96">
            <v>0</v>
          </cell>
        </row>
        <row r="103">
          <cell r="G103">
            <v>0</v>
          </cell>
        </row>
        <row r="111">
          <cell r="G111">
            <v>0</v>
          </cell>
        </row>
        <row r="118">
          <cell r="G118">
            <v>0</v>
          </cell>
        </row>
        <row r="126">
          <cell r="G126">
            <v>0</v>
          </cell>
        </row>
        <row r="134">
          <cell r="G134">
            <v>0</v>
          </cell>
        </row>
        <row r="147">
          <cell r="G147">
            <v>0</v>
          </cell>
        </row>
        <row r="155">
          <cell r="G155">
            <v>0</v>
          </cell>
        </row>
        <row r="163">
          <cell r="G163">
            <v>0</v>
          </cell>
        </row>
        <row r="177">
          <cell r="G177">
            <v>0</v>
          </cell>
        </row>
        <row r="185">
          <cell r="G185">
            <v>0</v>
          </cell>
        </row>
        <row r="193">
          <cell r="G193">
            <v>0</v>
          </cell>
        </row>
        <row r="201">
          <cell r="G201">
            <v>0</v>
          </cell>
        </row>
        <row r="211">
          <cell r="G211">
            <v>0</v>
          </cell>
        </row>
        <row r="220">
          <cell r="G220">
            <v>0</v>
          </cell>
        </row>
        <row r="233">
          <cell r="G233">
            <v>0</v>
          </cell>
        </row>
        <row r="245">
          <cell r="G245">
            <v>0</v>
          </cell>
        </row>
        <row r="253">
          <cell r="G253">
            <v>0</v>
          </cell>
        </row>
        <row r="261">
          <cell r="G261">
            <v>0</v>
          </cell>
        </row>
        <row r="268">
          <cell r="G268">
            <v>0</v>
          </cell>
        </row>
        <row r="276">
          <cell r="G276">
            <v>0</v>
          </cell>
        </row>
        <row r="286">
          <cell r="G286">
            <v>0</v>
          </cell>
        </row>
        <row r="294">
          <cell r="G294">
            <v>0</v>
          </cell>
        </row>
        <row r="307">
          <cell r="G307">
            <v>0</v>
          </cell>
        </row>
        <row r="315">
          <cell r="G315">
            <v>0</v>
          </cell>
        </row>
        <row r="328">
          <cell r="G328">
            <v>0</v>
          </cell>
        </row>
        <row r="336">
          <cell r="G336">
            <v>0</v>
          </cell>
        </row>
        <row r="349">
          <cell r="G349">
            <v>0</v>
          </cell>
        </row>
        <row r="357">
          <cell r="G357">
            <v>0</v>
          </cell>
        </row>
        <row r="366">
          <cell r="G366">
            <v>0</v>
          </cell>
        </row>
        <row r="374">
          <cell r="G374">
            <v>0</v>
          </cell>
        </row>
        <row r="381">
          <cell r="G381">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almasia15@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541</v>
      </c>
    </row>
    <row r="2" spans="1:2" ht="409.6" customHeight="1">
      <c r="B2" s="134" t="s">
        <v>426</v>
      </c>
    </row>
    <row r="3" spans="1:2" ht="75" customHeight="1">
      <c r="B3" s="338" t="s">
        <v>427</v>
      </c>
    </row>
    <row r="4" spans="1:2" ht="409.6" customHeight="1">
      <c r="B4" s="443" t="s">
        <v>545</v>
      </c>
    </row>
    <row r="5" spans="1:2" ht="292.5" customHeight="1">
      <c r="B5" s="443" t="s">
        <v>538</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295</v>
      </c>
    </row>
    <row r="29" spans="1:2" ht="16.5" customHeight="1">
      <c r="B29" s="212" t="s">
        <v>385</v>
      </c>
    </row>
    <row r="30" spans="1:2" ht="16.5" customHeight="1">
      <c r="B30" s="212" t="s">
        <v>386</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3" customFormat="1" ht="202.5" customHeight="1">
      <c r="A78" s="624"/>
      <c r="B78" s="62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3" customFormat="1" ht="61.5" customHeight="1">
      <c r="A79" s="624"/>
      <c r="B79" s="62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3" customFormat="1" ht="38.25" customHeight="1">
      <c r="A80" s="624"/>
      <c r="B80" s="627" t="str">
        <f>'10.a-Cash-flow 1. év'!P26</f>
        <v>irodai, igazgatási berendezések, felszerelések (Irodai bútor tekintetében kizárólag író- és tárgyalóasztal, szék, irattároló szekrény, polc beszerzése támogatható,)</v>
      </c>
    </row>
    <row r="81" spans="1:2" s="623" customFormat="1" ht="108" customHeight="1">
      <c r="A81" s="624"/>
      <c r="B81" s="62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3" customFormat="1" ht="38.25" customHeight="1">
      <c r="A82" s="624"/>
      <c r="B82" s="62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3" customFormat="1" ht="112.5" customHeight="1">
      <c r="A83" s="624"/>
      <c r="B83" s="62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3" customFormat="1" ht="44.25" customHeight="1">
      <c r="A84" s="624"/>
      <c r="B84" s="62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3" customFormat="1" ht="73.5" customHeight="1">
      <c r="A85" s="624"/>
      <c r="B85" s="62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3" customFormat="1" ht="44.25" customHeight="1">
      <c r="A86" s="624"/>
      <c r="B86" s="62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3" customFormat="1" ht="44.25" customHeight="1">
      <c r="A87" s="624"/>
      <c r="B87" s="627" t="str">
        <f>'10.a-Cash-flow 1. év'!P40</f>
        <v>Dokumentációs, irattárazási, archiválási költségek</v>
      </c>
    </row>
    <row r="88" spans="1:2" s="623" customFormat="1" ht="44.25" customHeight="1">
      <c r="A88" s="624"/>
      <c r="B88" s="627" t="str">
        <f>'10.a-Cash-flow 1. év'!P41</f>
        <v>Postai, telekommunikációs, adminisztrációs költségek,</v>
      </c>
    </row>
    <row r="89" spans="1:2" s="623" customFormat="1" ht="44.25" customHeight="1">
      <c r="A89" s="624"/>
      <c r="B89" s="627" t="str">
        <f>'10.a-Cash-flow 1. év'!P42</f>
        <v>Vállalatirányítási tevékenységek (könyvelés, bérszámfejtés) arányosított költségei</v>
      </c>
    </row>
    <row r="90" spans="1:2" s="623" customFormat="1" ht="44.25" customHeight="1">
      <c r="A90" s="624"/>
      <c r="B90" s="627"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326</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64" zoomScale="70" zoomScaleNormal="70" zoomScaleSheetLayoutView="70" workbookViewId="0">
      <selection activeCell="C80" sqref="C80:F80"/>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202" t="s">
        <v>254</v>
      </c>
      <c r="C1" s="1203"/>
      <c r="D1" s="1203"/>
      <c r="E1" s="1203"/>
      <c r="F1" s="1204"/>
      <c r="G1" s="130" t="s">
        <v>212</v>
      </c>
    </row>
    <row r="2" spans="1:7" ht="27.75" customHeight="1" thickBot="1">
      <c r="B2" s="274" t="s">
        <v>73</v>
      </c>
      <c r="C2" s="275"/>
      <c r="D2" s="273"/>
      <c r="E2" s="273"/>
      <c r="F2" s="276"/>
      <c r="G2" s="129" t="s">
        <v>296</v>
      </c>
    </row>
    <row r="3" spans="1:7" ht="258.75" customHeight="1" thickBot="1">
      <c r="B3" s="62" t="s">
        <v>74</v>
      </c>
      <c r="C3" s="1224" t="s">
        <v>711</v>
      </c>
      <c r="D3" s="1225"/>
      <c r="E3" s="1225"/>
      <c r="F3" s="1226"/>
      <c r="G3" s="1169" t="s">
        <v>297</v>
      </c>
    </row>
    <row r="4" spans="1:7" ht="21.75" customHeight="1">
      <c r="A4" s="197" t="s">
        <v>339</v>
      </c>
      <c r="B4" s="1110" t="s">
        <v>355</v>
      </c>
      <c r="C4" s="205" t="s">
        <v>636</v>
      </c>
      <c r="D4" s="1138" t="s">
        <v>349</v>
      </c>
      <c r="E4" s="1138"/>
      <c r="F4" s="1139"/>
      <c r="G4" s="1170"/>
    </row>
    <row r="5" spans="1:7" ht="21.75" customHeight="1">
      <c r="B5" s="1213"/>
      <c r="C5" s="206"/>
      <c r="D5" s="1140" t="s">
        <v>350</v>
      </c>
      <c r="E5" s="1140"/>
      <c r="F5" s="1141"/>
      <c r="G5" s="1170"/>
    </row>
    <row r="6" spans="1:7" ht="21.75" customHeight="1">
      <c r="B6" s="1213"/>
      <c r="C6" s="206"/>
      <c r="D6" s="1140" t="s">
        <v>351</v>
      </c>
      <c r="E6" s="1140"/>
      <c r="F6" s="1141"/>
      <c r="G6" s="1170"/>
    </row>
    <row r="7" spans="1:7" ht="21.75" customHeight="1">
      <c r="B7" s="1213"/>
      <c r="C7" s="206"/>
      <c r="D7" s="1140" t="s">
        <v>352</v>
      </c>
      <c r="E7" s="1140"/>
      <c r="F7" s="1141"/>
      <c r="G7" s="1170"/>
    </row>
    <row r="8" spans="1:7" ht="21.75" customHeight="1">
      <c r="B8" s="1213"/>
      <c r="C8" s="206" t="s">
        <v>636</v>
      </c>
      <c r="D8" s="1140" t="s">
        <v>353</v>
      </c>
      <c r="E8" s="1140"/>
      <c r="F8" s="1141"/>
      <c r="G8" s="1170"/>
    </row>
    <row r="9" spans="1:7" ht="22.5" customHeight="1" thickBot="1">
      <c r="B9" s="1214"/>
      <c r="C9" s="207"/>
      <c r="D9" s="1142" t="s">
        <v>354</v>
      </c>
      <c r="E9" s="1142"/>
      <c r="F9" s="1143"/>
      <c r="G9" s="1170"/>
    </row>
    <row r="10" spans="1:7" ht="69" customHeight="1">
      <c r="B10" s="720" t="s">
        <v>237</v>
      </c>
      <c r="C10" s="1215" t="s">
        <v>749</v>
      </c>
      <c r="D10" s="1216"/>
      <c r="E10" s="1216"/>
      <c r="F10" s="1217"/>
      <c r="G10" s="1048"/>
    </row>
    <row r="11" spans="1:7" ht="65.25" customHeight="1" thickBot="1">
      <c r="B11" s="721" t="s">
        <v>75</v>
      </c>
      <c r="C11" s="1218"/>
      <c r="D11" s="1219"/>
      <c r="E11" s="1219"/>
      <c r="F11" s="1220"/>
      <c r="G11" s="1048"/>
    </row>
    <row r="12" spans="1:7" ht="43.5" customHeight="1">
      <c r="B12" s="1177" t="s">
        <v>76</v>
      </c>
      <c r="C12" s="1221" t="s">
        <v>710</v>
      </c>
      <c r="D12" s="1222"/>
      <c r="E12" s="1222"/>
      <c r="F12" s="1223"/>
      <c r="G12" s="1048"/>
    </row>
    <row r="13" spans="1:7" ht="77.25" customHeight="1" thickBot="1">
      <c r="B13" s="1178"/>
      <c r="C13" s="1218"/>
      <c r="D13" s="1219"/>
      <c r="E13" s="1219"/>
      <c r="F13" s="1220"/>
      <c r="G13" s="1048"/>
    </row>
    <row r="14" spans="1:7" ht="133.5" customHeight="1" thickBot="1">
      <c r="B14" s="48" t="s">
        <v>230</v>
      </c>
      <c r="C14" s="998" t="s">
        <v>666</v>
      </c>
      <c r="D14" s="1153"/>
      <c r="E14" s="1153"/>
      <c r="F14" s="999"/>
      <c r="G14" s="1048"/>
    </row>
    <row r="15" spans="1:7" ht="16.5" thickBot="1">
      <c r="B15" s="10"/>
      <c r="C15" s="10"/>
      <c r="G15" s="113"/>
    </row>
    <row r="16" spans="1:7" ht="26.25" customHeight="1" thickBot="1">
      <c r="B16" s="274" t="s">
        <v>77</v>
      </c>
      <c r="C16" s="275"/>
      <c r="D16" s="273"/>
      <c r="E16" s="273"/>
      <c r="F16" s="276"/>
      <c r="G16" s="114"/>
    </row>
    <row r="17" spans="1:7" ht="35.25" customHeight="1" thickBot="1">
      <c r="A17" s="196">
        <v>1000</v>
      </c>
      <c r="B17" s="46" t="s">
        <v>1</v>
      </c>
      <c r="C17" s="51">
        <f>LEN(C18)</f>
        <v>67</v>
      </c>
      <c r="D17" s="1041" t="str">
        <f>IF(C17&gt;A17,CONCATENATE("Karaktertúllépés! Kérjük, válaszát maximum ",A17," karakterben foglalja össze!"),CONCATENATE("Még beírható karakterek száma:   ",A17-C17))</f>
        <v>Még beírható karakterek száma:   933</v>
      </c>
      <c r="E17" s="1109"/>
      <c r="F17" s="1042"/>
    </row>
    <row r="18" spans="1:7" ht="153" customHeight="1">
      <c r="B18" s="18" t="s">
        <v>359</v>
      </c>
      <c r="C18" s="1154" t="s">
        <v>667</v>
      </c>
      <c r="D18" s="1155"/>
      <c r="E18" s="1155"/>
      <c r="F18" s="1156"/>
      <c r="G18" s="1164" t="s">
        <v>407</v>
      </c>
    </row>
    <row r="19" spans="1:7" ht="137.25" customHeight="1" thickBot="1">
      <c r="B19" s="17"/>
      <c r="C19" s="1157"/>
      <c r="D19" s="1158"/>
      <c r="E19" s="1158"/>
      <c r="F19" s="1159"/>
      <c r="G19" s="1164"/>
    </row>
    <row r="20" spans="1:7" ht="98.25" customHeight="1" thickBot="1">
      <c r="B20" s="47" t="s">
        <v>78</v>
      </c>
      <c r="C20" s="1144" t="s">
        <v>381</v>
      </c>
      <c r="D20" s="1145"/>
      <c r="E20" s="1145"/>
      <c r="F20" s="1146"/>
      <c r="G20" s="1164"/>
    </row>
    <row r="21" spans="1:7" ht="81" customHeight="1" thickBot="1">
      <c r="B21" s="53" t="s">
        <v>231</v>
      </c>
      <c r="C21" s="1147" t="s">
        <v>643</v>
      </c>
      <c r="D21" s="1148"/>
      <c r="E21" s="1148"/>
      <c r="F21" s="1149"/>
      <c r="G21" s="1164"/>
    </row>
    <row r="22" spans="1:7" ht="21.75" customHeight="1">
      <c r="A22" s="197" t="s">
        <v>339</v>
      </c>
      <c r="B22" s="1205" t="s">
        <v>79</v>
      </c>
      <c r="C22" s="213"/>
      <c r="D22" s="1150" t="s">
        <v>356</v>
      </c>
      <c r="E22" s="1138"/>
      <c r="F22" s="1139"/>
      <c r="G22" s="1165"/>
    </row>
    <row r="23" spans="1:7" ht="21.75" customHeight="1">
      <c r="B23" s="1164"/>
      <c r="C23" s="214"/>
      <c r="D23" s="1151" t="s">
        <v>357</v>
      </c>
      <c r="E23" s="1140"/>
      <c r="F23" s="1141"/>
      <c r="G23" s="1165"/>
    </row>
    <row r="24" spans="1:7" ht="21.75" customHeight="1" thickBot="1">
      <c r="B24" s="1206"/>
      <c r="C24" s="215"/>
      <c r="D24" s="1152" t="s">
        <v>358</v>
      </c>
      <c r="E24" s="1142"/>
      <c r="F24" s="1143"/>
      <c r="G24" s="1165"/>
    </row>
    <row r="25" spans="1:7" ht="30" customHeight="1">
      <c r="B25" s="1205" t="s">
        <v>80</v>
      </c>
      <c r="C25" s="1091" t="s">
        <v>381</v>
      </c>
      <c r="D25" s="1092"/>
      <c r="E25" s="1092"/>
      <c r="F25" s="1131"/>
      <c r="G25" s="1164"/>
    </row>
    <row r="26" spans="1:7" ht="30" customHeight="1" thickBot="1">
      <c r="B26" s="1206"/>
      <c r="C26" s="1132"/>
      <c r="D26" s="1133"/>
      <c r="E26" s="1133"/>
      <c r="F26" s="1134"/>
      <c r="G26" s="1164"/>
    </row>
    <row r="27" spans="1:7" ht="71.25" customHeight="1" thickBot="1">
      <c r="B27" s="54" t="s">
        <v>81</v>
      </c>
      <c r="C27" s="1135" t="s">
        <v>381</v>
      </c>
      <c r="D27" s="1136"/>
      <c r="E27" s="1136"/>
      <c r="F27" s="1137"/>
      <c r="G27" s="1164"/>
    </row>
    <row r="28" spans="1:7" ht="51.75" customHeight="1" thickBot="1">
      <c r="B28" s="52" t="s">
        <v>82</v>
      </c>
      <c r="C28" s="1135" t="s">
        <v>381</v>
      </c>
      <c r="D28" s="1136"/>
      <c r="E28" s="1136"/>
      <c r="F28" s="1137"/>
      <c r="G28" s="1164"/>
    </row>
    <row r="29" spans="1:7" ht="20.25" customHeight="1">
      <c r="A29" s="197" t="s">
        <v>339</v>
      </c>
      <c r="B29" s="1209" t="s">
        <v>399</v>
      </c>
      <c r="C29" s="205"/>
      <c r="D29" s="1138" t="s">
        <v>340</v>
      </c>
      <c r="E29" s="1138"/>
      <c r="F29" s="1139"/>
    </row>
    <row r="30" spans="1:7" ht="20.25" customHeight="1">
      <c r="B30" s="1164"/>
      <c r="C30" s="206"/>
      <c r="D30" s="1140" t="s">
        <v>341</v>
      </c>
      <c r="E30" s="1140"/>
      <c r="F30" s="1141"/>
    </row>
    <row r="31" spans="1:7" ht="20.25" customHeight="1">
      <c r="B31" s="1164"/>
      <c r="C31" s="206"/>
      <c r="D31" s="1140" t="s">
        <v>342</v>
      </c>
      <c r="E31" s="1140"/>
      <c r="F31" s="1141"/>
    </row>
    <row r="32" spans="1:7" ht="20.25" customHeight="1" thickBot="1">
      <c r="B32" s="1210"/>
      <c r="C32" s="207"/>
      <c r="D32" s="1142" t="s">
        <v>343</v>
      </c>
      <c r="E32" s="1142"/>
      <c r="F32" s="1143"/>
    </row>
    <row r="33" spans="1:6" ht="20.25" customHeight="1">
      <c r="A33" s="197" t="s">
        <v>339</v>
      </c>
      <c r="B33" s="1209" t="s">
        <v>400</v>
      </c>
      <c r="C33" s="205"/>
      <c r="D33" s="1138" t="s">
        <v>344</v>
      </c>
      <c r="E33" s="1138"/>
      <c r="F33" s="1139"/>
    </row>
    <row r="34" spans="1:6" ht="20.25" customHeight="1">
      <c r="B34" s="1164"/>
      <c r="C34" s="206"/>
      <c r="D34" s="1140" t="s">
        <v>345</v>
      </c>
      <c r="E34" s="1140"/>
      <c r="F34" s="1141"/>
    </row>
    <row r="35" spans="1:6" ht="20.25" customHeight="1">
      <c r="B35" s="1164"/>
      <c r="C35" s="206"/>
      <c r="D35" s="1140" t="s">
        <v>346</v>
      </c>
      <c r="E35" s="1140"/>
      <c r="F35" s="1141"/>
    </row>
    <row r="36" spans="1:6" ht="20.25" customHeight="1">
      <c r="B36" s="1164"/>
      <c r="C36" s="206" t="s">
        <v>339</v>
      </c>
      <c r="D36" s="1140" t="s">
        <v>347</v>
      </c>
      <c r="E36" s="1140"/>
      <c r="F36" s="1141"/>
    </row>
    <row r="37" spans="1:6" ht="20.25" customHeight="1" thickBot="1">
      <c r="B37" s="1210"/>
      <c r="C37" s="207"/>
      <c r="D37" s="1142" t="s">
        <v>348</v>
      </c>
      <c r="E37" s="1142"/>
      <c r="F37" s="1143"/>
    </row>
    <row r="38" spans="1:6" ht="27" customHeight="1" thickBot="1">
      <c r="A38" s="196">
        <v>500</v>
      </c>
      <c r="B38" s="46" t="s">
        <v>1</v>
      </c>
      <c r="C38" s="229">
        <f>LEN(C39)</f>
        <v>215</v>
      </c>
      <c r="D38" s="1106" t="str">
        <f>IF(C38&gt;A38,CONCATENATE("Karaktertúllépés! Kérjük, válaszát maximum ",A38," karakterben foglalja össze!"),CONCATENATE("Még beírható karakterek száma:   ",A38-C38))</f>
        <v>Még beírható karakterek száma:   285</v>
      </c>
      <c r="E38" s="1107"/>
      <c r="F38" s="1108"/>
    </row>
    <row r="39" spans="1:6" ht="151.5" customHeight="1" thickBot="1">
      <c r="B39" s="50" t="s">
        <v>298</v>
      </c>
      <c r="C39" s="1128" t="s">
        <v>695</v>
      </c>
      <c r="D39" s="1129"/>
      <c r="E39" s="1129"/>
      <c r="F39" s="1130"/>
    </row>
    <row r="40" spans="1:6" ht="159.75" customHeight="1" thickBot="1">
      <c r="B40" s="50" t="s">
        <v>299</v>
      </c>
      <c r="C40" s="1043" t="s">
        <v>644</v>
      </c>
      <c r="D40" s="1044"/>
      <c r="E40" s="1044"/>
      <c r="F40" s="1045"/>
    </row>
    <row r="41" spans="1:6" ht="15.75" thickBot="1">
      <c r="B41" s="26"/>
      <c r="C41" s="26"/>
      <c r="D41" s="27"/>
      <c r="E41" s="28"/>
      <c r="F41" s="27"/>
    </row>
    <row r="42" spans="1:6" ht="34.5" customHeight="1" thickBot="1">
      <c r="A42" s="196">
        <v>250</v>
      </c>
      <c r="B42" s="46" t="s">
        <v>1</v>
      </c>
      <c r="C42" s="1211">
        <f>LEN(E43)</f>
        <v>49</v>
      </c>
      <c r="D42" s="1212"/>
      <c r="E42" s="1041" t="str">
        <f>IF(C42&gt;A42,CONCATENATE("Karaktertúllépés! Kérjük, válaszát maximum ",A42," karakterben foglalja össze!"),CONCATENATE("Még beírható karakterek száma:   ",A42-C42))</f>
        <v>Még beírható karakterek száma:   201</v>
      </c>
      <c r="F42" s="1042"/>
    </row>
    <row r="43" spans="1:6" ht="42" customHeight="1">
      <c r="A43" s="197" t="s">
        <v>339</v>
      </c>
      <c r="B43" s="1179" t="s">
        <v>384</v>
      </c>
      <c r="C43" s="205" t="s">
        <v>339</v>
      </c>
      <c r="D43" s="202" t="s">
        <v>361</v>
      </c>
      <c r="E43" s="1155" t="s">
        <v>645</v>
      </c>
      <c r="F43" s="1156"/>
    </row>
    <row r="44" spans="1:6" ht="42" customHeight="1">
      <c r="B44" s="1179"/>
      <c r="C44" s="206"/>
      <c r="D44" s="203" t="s">
        <v>365</v>
      </c>
      <c r="E44" s="1207"/>
      <c r="F44" s="1208"/>
    </row>
    <row r="45" spans="1:6" ht="42" customHeight="1">
      <c r="B45" s="1179"/>
      <c r="C45" s="206"/>
      <c r="D45" s="203" t="s">
        <v>362</v>
      </c>
      <c r="E45" s="1207"/>
      <c r="F45" s="1208"/>
    </row>
    <row r="46" spans="1:6" ht="42" customHeight="1">
      <c r="B46" s="1179"/>
      <c r="C46" s="206"/>
      <c r="D46" s="203" t="s">
        <v>364</v>
      </c>
      <c r="E46" s="1207"/>
      <c r="F46" s="1208"/>
    </row>
    <row r="47" spans="1:6" ht="42" customHeight="1" thickBot="1">
      <c r="B47" s="1180"/>
      <c r="C47" s="207"/>
      <c r="D47" s="204" t="s">
        <v>363</v>
      </c>
      <c r="E47" s="1158"/>
      <c r="F47" s="1159"/>
    </row>
    <row r="48" spans="1:6" ht="16.5" thickBot="1">
      <c r="B48" s="10"/>
      <c r="C48" s="10"/>
    </row>
    <row r="49" spans="2:7" ht="25.5" customHeight="1">
      <c r="B49" s="281" t="s">
        <v>83</v>
      </c>
      <c r="C49" s="282"/>
      <c r="D49" s="268"/>
      <c r="E49" s="268"/>
      <c r="F49" s="283"/>
    </row>
    <row r="50" spans="2:7" ht="27" customHeight="1" thickBot="1">
      <c r="B50" s="1181" t="s">
        <v>84</v>
      </c>
      <c r="C50" s="1182"/>
      <c r="D50" s="1182"/>
      <c r="E50" s="1182"/>
      <c r="F50" s="1183"/>
    </row>
    <row r="51" spans="2:7" ht="60.75" customHeight="1" thickBot="1">
      <c r="B51" s="21" t="s">
        <v>337</v>
      </c>
      <c r="C51" s="1116" t="s">
        <v>86</v>
      </c>
      <c r="D51" s="1117"/>
      <c r="E51" s="168" t="s">
        <v>87</v>
      </c>
      <c r="F51" s="177" t="s">
        <v>88</v>
      </c>
      <c r="G51" s="1171" t="s">
        <v>408</v>
      </c>
    </row>
    <row r="52" spans="2:7" ht="60.75" customHeight="1" thickBot="1">
      <c r="B52" s="717" t="s">
        <v>646</v>
      </c>
      <c r="C52" s="1157" t="s">
        <v>669</v>
      </c>
      <c r="D52" s="1159"/>
      <c r="E52" s="153" t="s">
        <v>671</v>
      </c>
      <c r="F52" s="161" t="s">
        <v>694</v>
      </c>
      <c r="G52" s="1172"/>
    </row>
    <row r="53" spans="2:7" ht="60.75" customHeight="1" thickBot="1">
      <c r="B53" s="160" t="s">
        <v>673</v>
      </c>
      <c r="C53" s="1128" t="s">
        <v>669</v>
      </c>
      <c r="D53" s="1130"/>
      <c r="E53" s="153" t="s">
        <v>670</v>
      </c>
      <c r="F53" s="161" t="s">
        <v>694</v>
      </c>
      <c r="G53" s="1172"/>
    </row>
    <row r="54" spans="2:7" ht="60.75" customHeight="1" thickBot="1">
      <c r="B54" s="162" t="s">
        <v>668</v>
      </c>
      <c r="C54" s="1128" t="s">
        <v>669</v>
      </c>
      <c r="D54" s="1130"/>
      <c r="E54" s="163" t="s">
        <v>670</v>
      </c>
      <c r="F54" s="164" t="s">
        <v>694</v>
      </c>
      <c r="G54" s="1173"/>
    </row>
    <row r="55" spans="2:7">
      <c r="B55" s="23"/>
      <c r="C55" s="23"/>
    </row>
    <row r="56" spans="2:7" ht="48" customHeight="1" thickBot="1">
      <c r="B56" s="1201" t="s">
        <v>434</v>
      </c>
      <c r="C56" s="1201"/>
      <c r="D56" s="1201"/>
      <c r="E56" s="1201"/>
      <c r="F56" s="1201"/>
    </row>
    <row r="57" spans="2:7" ht="23.25" customHeight="1" thickBot="1">
      <c r="B57" s="159" t="s">
        <v>89</v>
      </c>
      <c r="C57" s="1116" t="s">
        <v>90</v>
      </c>
      <c r="D57" s="1117"/>
      <c r="E57" s="171" t="s">
        <v>91</v>
      </c>
      <c r="F57" s="122" t="s">
        <v>93</v>
      </c>
    </row>
    <row r="58" spans="2:7" ht="31.5" customHeight="1">
      <c r="B58" s="30" t="s">
        <v>85</v>
      </c>
      <c r="C58" s="1118" t="s">
        <v>92</v>
      </c>
      <c r="D58" s="1119"/>
      <c r="E58" s="119" t="s">
        <v>92</v>
      </c>
      <c r="F58" s="120" t="s">
        <v>92</v>
      </c>
    </row>
    <row r="59" spans="2:7" ht="27" customHeight="1">
      <c r="B59" s="154"/>
      <c r="C59" s="1120" t="s">
        <v>672</v>
      </c>
      <c r="D59" s="1121"/>
      <c r="E59" s="155" t="s">
        <v>647</v>
      </c>
      <c r="F59" s="156" t="s">
        <v>648</v>
      </c>
    </row>
    <row r="60" spans="2:7" ht="27" customHeight="1">
      <c r="B60" s="154" t="s">
        <v>646</v>
      </c>
      <c r="C60" s="1122" t="s">
        <v>675</v>
      </c>
      <c r="D60" s="1123"/>
      <c r="E60" s="556" t="s">
        <v>678</v>
      </c>
      <c r="F60" s="557" t="s">
        <v>678</v>
      </c>
    </row>
    <row r="61" spans="2:7" ht="27" customHeight="1">
      <c r="B61" s="154" t="s">
        <v>673</v>
      </c>
      <c r="C61" s="1122" t="s">
        <v>675</v>
      </c>
      <c r="D61" s="1123"/>
      <c r="E61" s="556" t="s">
        <v>679</v>
      </c>
      <c r="F61" s="557" t="s">
        <v>677</v>
      </c>
    </row>
    <row r="62" spans="2:7" ht="27" customHeight="1" thickBot="1">
      <c r="B62" s="157" t="s">
        <v>674</v>
      </c>
      <c r="C62" s="1124" t="s">
        <v>677</v>
      </c>
      <c r="D62" s="1125"/>
      <c r="E62" s="558" t="s">
        <v>679</v>
      </c>
      <c r="F62" s="559" t="s">
        <v>676</v>
      </c>
    </row>
    <row r="63" spans="2:7" ht="27" customHeight="1" thickBot="1">
      <c r="B63" s="176" t="s">
        <v>94</v>
      </c>
      <c r="C63" s="1126" t="s">
        <v>689</v>
      </c>
      <c r="D63" s="1127"/>
      <c r="E63" s="560" t="s">
        <v>690</v>
      </c>
      <c r="F63" s="561" t="s">
        <v>691</v>
      </c>
    </row>
    <row r="64" spans="2:7" ht="11.25" customHeight="1" thickBot="1">
      <c r="B64" s="10"/>
      <c r="C64" s="10"/>
    </row>
    <row r="65" spans="1:7" ht="63.75" customHeight="1" thickBot="1">
      <c r="B65" s="22" t="s">
        <v>435</v>
      </c>
      <c r="C65" s="1043" t="s">
        <v>692</v>
      </c>
      <c r="D65" s="1044"/>
      <c r="E65" s="1044"/>
      <c r="F65" s="1045"/>
    </row>
    <row r="66" spans="1:7" ht="57" customHeight="1" thickBot="1">
      <c r="B66" s="121" t="s">
        <v>95</v>
      </c>
      <c r="C66" s="1043" t="s">
        <v>709</v>
      </c>
      <c r="D66" s="1044"/>
      <c r="E66" s="1044"/>
      <c r="F66" s="1045"/>
    </row>
    <row r="67" spans="1:7" ht="31.5" customHeight="1">
      <c r="B67" s="1198" t="s">
        <v>96</v>
      </c>
      <c r="C67" s="1110" t="s">
        <v>439</v>
      </c>
      <c r="D67" s="1111"/>
      <c r="E67" s="1160" t="s">
        <v>473</v>
      </c>
      <c r="F67" s="1162" t="s">
        <v>649</v>
      </c>
    </row>
    <row r="68" spans="1:7" ht="15.75" thickBot="1">
      <c r="B68" s="1199"/>
      <c r="C68" s="1112"/>
      <c r="D68" s="1113"/>
      <c r="E68" s="1161"/>
      <c r="F68" s="1163"/>
    </row>
    <row r="69" spans="1:7" ht="48.75" customHeight="1" thickBot="1">
      <c r="B69" s="1200"/>
      <c r="C69" s="1114">
        <v>0.5</v>
      </c>
      <c r="D69" s="1115"/>
      <c r="E69" s="158">
        <v>0.6</v>
      </c>
      <c r="F69" s="158">
        <v>0.7</v>
      </c>
    </row>
    <row r="70" spans="1:7" ht="16.5" thickBot="1">
      <c r="B70" s="10"/>
      <c r="C70" s="10"/>
    </row>
    <row r="71" spans="1:7" ht="25.5" customHeight="1">
      <c r="B71" s="284" t="s">
        <v>97</v>
      </c>
      <c r="C71" s="285"/>
      <c r="D71" s="125"/>
      <c r="E71" s="125"/>
      <c r="F71" s="126"/>
    </row>
    <row r="72" spans="1:7" ht="19.5" customHeight="1" thickBot="1">
      <c r="B72" s="1174" t="s">
        <v>98</v>
      </c>
      <c r="C72" s="1175"/>
      <c r="D72" s="1175"/>
      <c r="E72" s="1175"/>
      <c r="F72" s="1176"/>
    </row>
    <row r="73" spans="1:7" ht="29.25" customHeight="1" thickBot="1">
      <c r="A73" s="196">
        <v>500</v>
      </c>
      <c r="B73" s="46" t="s">
        <v>1</v>
      </c>
      <c r="C73" s="146">
        <f>LEN(C74)</f>
        <v>477</v>
      </c>
      <c r="D73" s="1041" t="str">
        <f>IF(C73&gt;A73,CONCATENATE("Karaktertúllépés! Kérjük, válaszát maximum ",A73," karakterben foglalja össze!"),CONCATENATE("Még beírható karakterek száma:   ",A73-C73))</f>
        <v>Még beírható karakterek száma:   23</v>
      </c>
      <c r="E73" s="1109"/>
      <c r="F73" s="1042"/>
      <c r="G73" s="1166" t="s">
        <v>409</v>
      </c>
    </row>
    <row r="74" spans="1:7" ht="129" customHeight="1" thickBot="1">
      <c r="B74" s="22" t="s">
        <v>224</v>
      </c>
      <c r="C74" s="1128" t="s">
        <v>688</v>
      </c>
      <c r="D74" s="1129"/>
      <c r="E74" s="1129"/>
      <c r="F74" s="1130"/>
      <c r="G74" s="1167"/>
    </row>
    <row r="75" spans="1:7" ht="57" customHeight="1" thickBot="1">
      <c r="B75" s="20" t="s">
        <v>99</v>
      </c>
      <c r="C75" s="1043" t="s">
        <v>650</v>
      </c>
      <c r="D75" s="1044"/>
      <c r="E75" s="1044"/>
      <c r="F75" s="1045"/>
      <c r="G75" s="1168"/>
    </row>
    <row r="76" spans="1:7" ht="6" customHeight="1">
      <c r="B76" s="10"/>
      <c r="C76" s="10"/>
    </row>
    <row r="77" spans="1:7" ht="24" thickBot="1">
      <c r="B77" s="25" t="s">
        <v>100</v>
      </c>
      <c r="C77" s="25"/>
    </row>
    <row r="78" spans="1:7" ht="38.25" customHeight="1" thickBot="1">
      <c r="A78" s="196">
        <v>500</v>
      </c>
      <c r="B78" s="46" t="s">
        <v>1</v>
      </c>
      <c r="C78" s="146">
        <f>LEN(C79)</f>
        <v>53</v>
      </c>
      <c r="D78" s="1041" t="str">
        <f>IF(C78&gt;A78,CONCATENATE("Karaktertúllépés! Kérjük, válaszát maximum ",A78," karakterben foglalja össze!"),CONCATENATE("Még beírható karakterek száma:   ",A78-C78))</f>
        <v>Még beírható karakterek száma:   447</v>
      </c>
      <c r="E78" s="1109"/>
      <c r="F78" s="1042"/>
      <c r="G78" s="1166" t="s">
        <v>410</v>
      </c>
    </row>
    <row r="79" spans="1:7" ht="129.75" customHeight="1" thickBot="1">
      <c r="B79" s="31" t="s">
        <v>360</v>
      </c>
      <c r="C79" s="1128" t="s">
        <v>651</v>
      </c>
      <c r="D79" s="1129"/>
      <c r="E79" s="1129"/>
      <c r="F79" s="1130"/>
      <c r="G79" s="1167"/>
    </row>
    <row r="80" spans="1:7" ht="57" customHeight="1" thickBot="1">
      <c r="B80" s="62" t="s">
        <v>101</v>
      </c>
      <c r="C80" s="1043" t="s">
        <v>757</v>
      </c>
      <c r="D80" s="1044"/>
      <c r="E80" s="1044"/>
      <c r="F80" s="1045"/>
      <c r="G80" s="1168"/>
    </row>
    <row r="81" spans="2:6" ht="9" customHeight="1" thickBot="1">
      <c r="B81" s="10"/>
      <c r="C81" s="10"/>
    </row>
    <row r="82" spans="2:6" ht="18.75" customHeight="1">
      <c r="B82" s="1187" t="s">
        <v>102</v>
      </c>
      <c r="C82" s="1188"/>
      <c r="D82" s="1119"/>
      <c r="E82" s="1189" t="s">
        <v>103</v>
      </c>
      <c r="F82" s="1190"/>
    </row>
    <row r="83" spans="2:6" ht="66" customHeight="1">
      <c r="B83" s="1195" t="s">
        <v>698</v>
      </c>
      <c r="C83" s="1196"/>
      <c r="D83" s="1197"/>
      <c r="E83" s="1191" t="s">
        <v>653</v>
      </c>
      <c r="F83" s="1192"/>
    </row>
    <row r="84" spans="2:6" ht="66" customHeight="1">
      <c r="B84" s="1195" t="s">
        <v>697</v>
      </c>
      <c r="C84" s="1196"/>
      <c r="D84" s="1197"/>
      <c r="E84" s="1191" t="s">
        <v>652</v>
      </c>
      <c r="F84" s="1192"/>
    </row>
    <row r="85" spans="2:6" ht="66" customHeight="1">
      <c r="B85" s="1195" t="s">
        <v>655</v>
      </c>
      <c r="C85" s="1196"/>
      <c r="D85" s="1197"/>
      <c r="E85" s="1191" t="s">
        <v>693</v>
      </c>
      <c r="F85" s="1192"/>
    </row>
    <row r="86" spans="2:6" ht="66" customHeight="1" thickBot="1">
      <c r="B86" s="1184" t="s">
        <v>699</v>
      </c>
      <c r="C86" s="1185"/>
      <c r="D86" s="1186"/>
      <c r="E86" s="1193" t="s">
        <v>654</v>
      </c>
      <c r="F86" s="1194"/>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09" priority="10">
      <formula>C38&gt;A38</formula>
    </cfRule>
  </conditionalFormatting>
  <conditionalFormatting sqref="D38">
    <cfRule type="expression" dxfId="108" priority="9">
      <formula>C38&gt;A38</formula>
    </cfRule>
  </conditionalFormatting>
  <conditionalFormatting sqref="D17">
    <cfRule type="expression" dxfId="107" priority="6">
      <formula>C17&gt;A17</formula>
    </cfRule>
  </conditionalFormatting>
  <conditionalFormatting sqref="D17">
    <cfRule type="expression" dxfId="106" priority="5">
      <formula>C17&gt;A17</formula>
    </cfRule>
  </conditionalFormatting>
  <conditionalFormatting sqref="D73">
    <cfRule type="expression" dxfId="105" priority="4">
      <formula>C73&gt;A73</formula>
    </cfRule>
  </conditionalFormatting>
  <conditionalFormatting sqref="D73">
    <cfRule type="expression" dxfId="104" priority="3">
      <formula>C73&gt;A73</formula>
    </cfRule>
  </conditionalFormatting>
  <conditionalFormatting sqref="D78">
    <cfRule type="expression" dxfId="103" priority="2">
      <formula>C78&gt;A78</formula>
    </cfRule>
  </conditionalFormatting>
  <conditionalFormatting sqref="D78">
    <cfRule type="expression" dxfId="102" priority="1">
      <formula>C78&gt;A78</formula>
    </cfRule>
  </conditionalFormatting>
  <conditionalFormatting sqref="E42">
    <cfRule type="expression" dxfId="101"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34" zoomScale="70" zoomScaleNormal="80" zoomScaleSheetLayoutView="70" workbookViewId="0">
      <selection activeCell="C10" sqref="C10:O10"/>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1080" t="s">
        <v>257</v>
      </c>
      <c r="C1" s="1081"/>
      <c r="D1" s="1081"/>
      <c r="E1" s="1081"/>
      <c r="F1" s="1081"/>
      <c r="G1" s="1081"/>
      <c r="H1" s="1081"/>
      <c r="I1" s="1081"/>
      <c r="J1" s="1081"/>
      <c r="K1" s="1081"/>
      <c r="L1" s="1081"/>
      <c r="M1" s="1081"/>
      <c r="N1" s="1081"/>
      <c r="O1" s="1082"/>
      <c r="P1" s="130" t="s">
        <v>212</v>
      </c>
    </row>
    <row r="2" spans="1:16" ht="21.75" customHeight="1" thickBot="1">
      <c r="B2" s="412"/>
      <c r="C2" s="179"/>
      <c r="D2" s="179"/>
      <c r="E2" s="179"/>
      <c r="F2" s="179"/>
      <c r="G2" s="179"/>
      <c r="H2" s="179"/>
      <c r="I2" s="179"/>
      <c r="J2" s="180"/>
      <c r="K2" s="180"/>
      <c r="L2" s="180"/>
      <c r="M2" s="179"/>
      <c r="N2" s="179"/>
      <c r="O2" s="413"/>
      <c r="P2" s="129" t="s">
        <v>296</v>
      </c>
    </row>
    <row r="3" spans="1:16" ht="239.25" hidden="1" customHeight="1" thickBot="1">
      <c r="B3" s="414" t="s">
        <v>104</v>
      </c>
      <c r="C3" s="36"/>
      <c r="D3" s="36"/>
      <c r="E3" s="36"/>
      <c r="F3" s="36"/>
      <c r="G3" s="36"/>
      <c r="H3" s="36"/>
      <c r="I3" s="36"/>
      <c r="J3" s="127"/>
      <c r="K3" s="127"/>
      <c r="L3" s="127"/>
      <c r="M3" s="36"/>
      <c r="N3" s="36"/>
      <c r="O3" s="415"/>
      <c r="P3" s="124"/>
    </row>
    <row r="4" spans="1:16" ht="27" customHeight="1">
      <c r="A4" s="197" t="s">
        <v>339</v>
      </c>
      <c r="B4" s="1279" t="s">
        <v>390</v>
      </c>
      <c r="C4" s="213" t="s">
        <v>339</v>
      </c>
      <c r="D4" s="1286" t="s">
        <v>301</v>
      </c>
      <c r="E4" s="1287"/>
      <c r="F4" s="1287"/>
      <c r="G4" s="1287"/>
      <c r="H4" s="1287"/>
      <c r="I4" s="1287"/>
      <c r="J4" s="1287"/>
      <c r="K4" s="1287"/>
      <c r="L4" s="1287"/>
      <c r="M4" s="1287"/>
      <c r="N4" s="1287"/>
      <c r="O4" s="1288"/>
      <c r="P4" s="1238" t="s">
        <v>415</v>
      </c>
    </row>
    <row r="5" spans="1:16" ht="27" customHeight="1">
      <c r="B5" s="1089"/>
      <c r="C5" s="214"/>
      <c r="D5" s="1289" t="s">
        <v>302</v>
      </c>
      <c r="E5" s="1289"/>
      <c r="F5" s="1289"/>
      <c r="G5" s="1289"/>
      <c r="H5" s="1289"/>
      <c r="I5" s="1289"/>
      <c r="J5" s="1289"/>
      <c r="K5" s="1289"/>
      <c r="L5" s="1289"/>
      <c r="M5" s="1289"/>
      <c r="N5" s="1289"/>
      <c r="O5" s="1290"/>
      <c r="P5" s="1239"/>
    </row>
    <row r="6" spans="1:16" ht="27" customHeight="1">
      <c r="B6" s="1089"/>
      <c r="C6" s="214"/>
      <c r="D6" s="1289" t="s">
        <v>303</v>
      </c>
      <c r="E6" s="1289"/>
      <c r="F6" s="1289"/>
      <c r="G6" s="1289"/>
      <c r="H6" s="1289"/>
      <c r="I6" s="1289"/>
      <c r="J6" s="1289"/>
      <c r="K6" s="1289"/>
      <c r="L6" s="1289"/>
      <c r="M6" s="1289"/>
      <c r="N6" s="1289"/>
      <c r="O6" s="1290"/>
      <c r="P6" s="1239"/>
    </row>
    <row r="7" spans="1:16" ht="27" customHeight="1" thickBot="1">
      <c r="B7" s="489" t="str">
        <f>IF(COUNTA(C4:C7)&gt;1,"csak 1 választ jelöljön!","kérjük, X-szel jelölje!")</f>
        <v>kérjük, X-szel jelölje!</v>
      </c>
      <c r="C7" s="215"/>
      <c r="D7" s="1291" t="s">
        <v>304</v>
      </c>
      <c r="E7" s="1291"/>
      <c r="F7" s="1291"/>
      <c r="G7" s="1291"/>
      <c r="H7" s="1291"/>
      <c r="I7" s="1291"/>
      <c r="J7" s="1291"/>
      <c r="K7" s="1291"/>
      <c r="L7" s="1291"/>
      <c r="M7" s="1291"/>
      <c r="N7" s="1291"/>
      <c r="O7" s="1292"/>
      <c r="P7" s="1239"/>
    </row>
    <row r="8" spans="1:16" ht="27" customHeight="1" thickBot="1">
      <c r="B8" s="480" t="s">
        <v>391</v>
      </c>
      <c r="C8" s="36"/>
      <c r="D8" s="36"/>
      <c r="E8" s="36"/>
      <c r="F8" s="36"/>
      <c r="G8" s="36"/>
      <c r="H8" s="36"/>
      <c r="I8" s="36"/>
      <c r="J8" s="127"/>
      <c r="K8" s="127"/>
      <c r="L8" s="127"/>
      <c r="M8" s="36"/>
      <c r="N8" s="36"/>
      <c r="O8" s="415"/>
      <c r="P8" s="1239"/>
    </row>
    <row r="9" spans="1:16" ht="26.25" customHeight="1" thickBot="1">
      <c r="A9" s="240">
        <v>500</v>
      </c>
      <c r="B9" s="490" t="s">
        <v>1</v>
      </c>
      <c r="C9" s="146">
        <f>LEN(C10)</f>
        <v>281</v>
      </c>
      <c r="D9" s="1041" t="str">
        <f>IF(C9&gt;A9,CONCATENATE("Karaktertúllépés! Kérjük, válaszát maximum ",A9," karakterben foglalja össze!"),CONCATENATE("Még beírható karakterek száma:   ",A9-C9))</f>
        <v>Még beírható karakterek száma:   219</v>
      </c>
      <c r="E9" s="1109"/>
      <c r="F9" s="1109"/>
      <c r="G9" s="1109"/>
      <c r="H9" s="1109"/>
      <c r="I9" s="1109"/>
      <c r="J9" s="1109"/>
      <c r="K9" s="1109"/>
      <c r="L9" s="1109"/>
      <c r="M9" s="1109"/>
      <c r="N9" s="1109"/>
      <c r="O9" s="1252"/>
      <c r="P9" s="1239"/>
    </row>
    <row r="10" spans="1:16" ht="139.5" customHeight="1" thickBot="1">
      <c r="B10" s="489" t="s">
        <v>243</v>
      </c>
      <c r="C10" s="1157" t="s">
        <v>712</v>
      </c>
      <c r="D10" s="1158"/>
      <c r="E10" s="1158"/>
      <c r="F10" s="1158"/>
      <c r="G10" s="1158"/>
      <c r="H10" s="1158"/>
      <c r="I10" s="1158"/>
      <c r="J10" s="1158"/>
      <c r="K10" s="1158"/>
      <c r="L10" s="1158"/>
      <c r="M10" s="1158"/>
      <c r="N10" s="1158"/>
      <c r="O10" s="1254"/>
      <c r="P10" s="1240"/>
    </row>
    <row r="11" spans="1:16" ht="8.25" customHeight="1">
      <c r="B11" s="480"/>
      <c r="C11" s="36"/>
      <c r="D11" s="36"/>
      <c r="E11" s="36"/>
      <c r="F11" s="36"/>
      <c r="G11" s="36"/>
      <c r="H11" s="36"/>
      <c r="I11" s="36"/>
      <c r="J11" s="127"/>
      <c r="K11" s="127"/>
      <c r="L11" s="127"/>
      <c r="M11" s="36"/>
      <c r="N11" s="36"/>
      <c r="O11" s="415"/>
      <c r="P11" s="35"/>
    </row>
    <row r="12" spans="1:16" ht="26.25" thickBot="1">
      <c r="B12" s="480" t="s">
        <v>105</v>
      </c>
      <c r="C12" s="36"/>
      <c r="D12" s="36"/>
      <c r="E12" s="36"/>
      <c r="F12" s="36"/>
      <c r="G12" s="36"/>
      <c r="H12" s="36"/>
      <c r="I12" s="36"/>
      <c r="J12" s="127"/>
      <c r="K12" s="127"/>
      <c r="L12" s="127"/>
      <c r="M12" s="36"/>
      <c r="N12" s="36"/>
      <c r="O12" s="415"/>
      <c r="P12" s="35"/>
    </row>
    <row r="13" spans="1:16" ht="32.25" customHeight="1" thickBot="1">
      <c r="A13" s="240">
        <v>1000</v>
      </c>
      <c r="B13" s="490" t="s">
        <v>1</v>
      </c>
      <c r="C13" s="146">
        <f>LEN(C14)</f>
        <v>113</v>
      </c>
      <c r="D13" s="1041" t="str">
        <f>IF(C13&gt;A13,CONCATENATE("Karaktertúllépés! Kérjük, válaszát maximum ",A13," karakterben foglalja össze!"),CONCATENATE("Még beírható karakterek száma:   ",A13-C13))</f>
        <v>Még beírható karakterek száma:   887</v>
      </c>
      <c r="E13" s="1109"/>
      <c r="F13" s="1109"/>
      <c r="G13" s="1109"/>
      <c r="H13" s="1109"/>
      <c r="I13" s="1109"/>
      <c r="J13" s="1109"/>
      <c r="K13" s="1109"/>
      <c r="L13" s="1109"/>
      <c r="M13" s="1109"/>
      <c r="N13" s="1109"/>
      <c r="O13" s="1252"/>
    </row>
    <row r="14" spans="1:16" ht="280.5" customHeight="1" thickBot="1">
      <c r="B14" s="489" t="s">
        <v>263</v>
      </c>
      <c r="C14" s="1128" t="s">
        <v>713</v>
      </c>
      <c r="D14" s="1129"/>
      <c r="E14" s="1129"/>
      <c r="F14" s="1129"/>
      <c r="G14" s="1129"/>
      <c r="H14" s="1129"/>
      <c r="I14" s="1129"/>
      <c r="J14" s="1129"/>
      <c r="K14" s="1129"/>
      <c r="L14" s="1129"/>
      <c r="M14" s="1129"/>
      <c r="N14" s="1129"/>
      <c r="O14" s="1253"/>
      <c r="P14" s="278" t="s">
        <v>306</v>
      </c>
    </row>
    <row r="15" spans="1:16" ht="18.75" customHeight="1" thickBot="1">
      <c r="B15" s="414"/>
      <c r="C15" s="36"/>
      <c r="D15" s="36"/>
      <c r="E15" s="36"/>
      <c r="F15" s="36"/>
      <c r="G15" s="36"/>
      <c r="H15" s="36"/>
      <c r="I15" s="36"/>
      <c r="J15" s="127"/>
      <c r="K15" s="127"/>
      <c r="L15" s="127"/>
      <c r="M15" s="36"/>
      <c r="N15" s="36"/>
      <c r="O15" s="415"/>
      <c r="P15" s="35"/>
    </row>
    <row r="16" spans="1:16" ht="25.5" customHeight="1" thickBot="1">
      <c r="B16" s="1255" t="s">
        <v>106</v>
      </c>
      <c r="C16" s="1256"/>
      <c r="D16" s="1256"/>
      <c r="E16" s="1256"/>
      <c r="F16" s="1256"/>
      <c r="G16" s="1256"/>
      <c r="H16" s="1256"/>
      <c r="I16" s="1256"/>
      <c r="J16" s="1256"/>
      <c r="K16" s="1256"/>
      <c r="L16" s="1256"/>
      <c r="M16" s="1256"/>
      <c r="N16" s="1257"/>
      <c r="O16" s="418" t="s">
        <v>107</v>
      </c>
      <c r="P16" s="6"/>
    </row>
    <row r="17" spans="1:16" ht="22.5" customHeight="1">
      <c r="A17" s="197" t="s">
        <v>339</v>
      </c>
      <c r="B17" s="1279" t="s">
        <v>313</v>
      </c>
      <c r="C17" s="205"/>
      <c r="D17" s="1295" t="s">
        <v>307</v>
      </c>
      <c r="E17" s="1295"/>
      <c r="F17" s="1295"/>
      <c r="G17" s="1295"/>
      <c r="H17" s="1295"/>
      <c r="I17" s="1295"/>
      <c r="J17" s="1295"/>
      <c r="K17" s="1295"/>
      <c r="L17" s="1295"/>
      <c r="M17" s="1295"/>
      <c r="N17" s="1296"/>
      <c r="O17" s="419"/>
      <c r="P17" s="1238" t="s">
        <v>316</v>
      </c>
    </row>
    <row r="18" spans="1:16" ht="22.5" customHeight="1">
      <c r="B18" s="1089"/>
      <c r="C18" s="206" t="s">
        <v>636</v>
      </c>
      <c r="D18" s="1281" t="s">
        <v>308</v>
      </c>
      <c r="E18" s="1281"/>
      <c r="F18" s="1281"/>
      <c r="G18" s="1281"/>
      <c r="H18" s="1281"/>
      <c r="I18" s="1281"/>
      <c r="J18" s="1281"/>
      <c r="K18" s="1281"/>
      <c r="L18" s="1281"/>
      <c r="M18" s="1281"/>
      <c r="N18" s="1282"/>
      <c r="O18" s="420">
        <v>0.5</v>
      </c>
      <c r="P18" s="1293"/>
    </row>
    <row r="19" spans="1:16" ht="22.5" customHeight="1">
      <c r="B19" s="1089"/>
      <c r="C19" s="206"/>
      <c r="D19" s="1281" t="s">
        <v>309</v>
      </c>
      <c r="E19" s="1281"/>
      <c r="F19" s="1281"/>
      <c r="G19" s="1281"/>
      <c r="H19" s="1281"/>
      <c r="I19" s="1281"/>
      <c r="J19" s="1281"/>
      <c r="K19" s="1281"/>
      <c r="L19" s="1281"/>
      <c r="M19" s="1281"/>
      <c r="N19" s="1282"/>
      <c r="O19" s="420"/>
      <c r="P19" s="1293"/>
    </row>
    <row r="20" spans="1:16" ht="22.5" customHeight="1">
      <c r="B20" s="1089"/>
      <c r="C20" s="206" t="s">
        <v>339</v>
      </c>
      <c r="D20" s="1281" t="s">
        <v>310</v>
      </c>
      <c r="E20" s="1281"/>
      <c r="F20" s="1281"/>
      <c r="G20" s="1281"/>
      <c r="H20" s="1281"/>
      <c r="I20" s="1281"/>
      <c r="J20" s="1281"/>
      <c r="K20" s="1281"/>
      <c r="L20" s="1281"/>
      <c r="M20" s="1281"/>
      <c r="N20" s="1282"/>
      <c r="O20" s="420">
        <v>0.5</v>
      </c>
      <c r="P20" s="1293"/>
    </row>
    <row r="21" spans="1:16" ht="22.5" customHeight="1">
      <c r="B21" s="1089"/>
      <c r="C21" s="206"/>
      <c r="D21" s="1281" t="s">
        <v>311</v>
      </c>
      <c r="E21" s="1281"/>
      <c r="F21" s="1281"/>
      <c r="G21" s="1281"/>
      <c r="H21" s="1281"/>
      <c r="I21" s="1281"/>
      <c r="J21" s="1281"/>
      <c r="K21" s="1281"/>
      <c r="L21" s="1281"/>
      <c r="M21" s="1281"/>
      <c r="N21" s="1282"/>
      <c r="O21" s="420"/>
      <c r="P21" s="1293"/>
    </row>
    <row r="22" spans="1:16" ht="22.5" customHeight="1">
      <c r="B22" s="1089"/>
      <c r="C22" s="206"/>
      <c r="D22" s="1281" t="s">
        <v>312</v>
      </c>
      <c r="E22" s="1281"/>
      <c r="F22" s="1281"/>
      <c r="G22" s="1281"/>
      <c r="H22" s="1281"/>
      <c r="I22" s="1281"/>
      <c r="J22" s="1281"/>
      <c r="K22" s="1281"/>
      <c r="L22" s="1281"/>
      <c r="M22" s="1281"/>
      <c r="N22" s="1282"/>
      <c r="O22" s="420"/>
      <c r="P22" s="1293"/>
    </row>
    <row r="23" spans="1:16" ht="22.5" customHeight="1">
      <c r="B23" s="1089"/>
      <c r="C23" s="206"/>
      <c r="D23" s="1281" t="s">
        <v>314</v>
      </c>
      <c r="E23" s="1281"/>
      <c r="F23" s="1281"/>
      <c r="G23" s="1281"/>
      <c r="H23" s="1281"/>
      <c r="I23" s="1281"/>
      <c r="J23" s="1281"/>
      <c r="K23" s="1281"/>
      <c r="L23" s="1281"/>
      <c r="M23" s="1281"/>
      <c r="N23" s="1282"/>
      <c r="O23" s="421"/>
      <c r="P23" s="1293"/>
    </row>
    <row r="24" spans="1:16" ht="22.5" customHeight="1" thickBot="1">
      <c r="B24" s="1280"/>
      <c r="C24" s="1283" t="s">
        <v>315</v>
      </c>
      <c r="D24" s="1284"/>
      <c r="E24" s="1284"/>
      <c r="F24" s="1284"/>
      <c r="G24" s="1284"/>
      <c r="H24" s="1284"/>
      <c r="I24" s="1284"/>
      <c r="J24" s="1284"/>
      <c r="K24" s="1284"/>
      <c r="L24" s="1284"/>
      <c r="M24" s="1284"/>
      <c r="N24" s="1285"/>
      <c r="O24" s="422">
        <f>SUM(O17:O23)</f>
        <v>1</v>
      </c>
      <c r="P24" s="1294"/>
    </row>
    <row r="25" spans="1:16" ht="15.75" customHeight="1" thickBot="1">
      <c r="B25" s="423"/>
      <c r="C25" s="36"/>
      <c r="D25" s="36"/>
      <c r="E25" s="36"/>
      <c r="F25" s="36"/>
      <c r="G25" s="36"/>
      <c r="H25" s="36"/>
      <c r="I25" s="36"/>
      <c r="J25" s="127"/>
      <c r="K25" s="127"/>
      <c r="L25" s="127"/>
      <c r="M25" s="36"/>
      <c r="N25" s="36"/>
      <c r="O25" s="415"/>
      <c r="P25" s="6"/>
    </row>
    <row r="26" spans="1:16" ht="26.25" thickBot="1">
      <c r="B26" s="485" t="s">
        <v>108</v>
      </c>
      <c r="C26" s="486"/>
      <c r="D26" s="486"/>
      <c r="E26" s="486"/>
      <c r="F26" s="486"/>
      <c r="G26" s="486"/>
      <c r="H26" s="486"/>
      <c r="I26" s="486"/>
      <c r="J26" s="487"/>
      <c r="K26" s="487"/>
      <c r="L26" s="487"/>
      <c r="M26" s="486"/>
      <c r="N26" s="486"/>
      <c r="O26" s="488"/>
      <c r="P26" s="6"/>
    </row>
    <row r="27" spans="1:16" ht="34.5" customHeight="1" thickBot="1">
      <c r="B27" s="1249" t="s">
        <v>305</v>
      </c>
      <c r="C27" s="1250"/>
      <c r="D27" s="1250"/>
      <c r="E27" s="1250"/>
      <c r="F27" s="1250"/>
      <c r="G27" s="1250"/>
      <c r="H27" s="1250"/>
      <c r="I27" s="1250"/>
      <c r="J27" s="1250"/>
      <c r="K27" s="1250"/>
      <c r="L27" s="1250"/>
      <c r="M27" s="1250"/>
      <c r="N27" s="1250"/>
      <c r="O27" s="1251"/>
      <c r="P27" s="1258" t="s">
        <v>474</v>
      </c>
    </row>
    <row r="28" spans="1:16" ht="42" customHeight="1" thickBot="1">
      <c r="B28" s="484" t="s">
        <v>67</v>
      </c>
      <c r="C28" s="19">
        <v>1</v>
      </c>
      <c r="D28" s="19">
        <v>2</v>
      </c>
      <c r="E28" s="19">
        <v>3</v>
      </c>
      <c r="F28" s="19">
        <v>4</v>
      </c>
      <c r="G28" s="19">
        <v>5</v>
      </c>
      <c r="H28" s="19">
        <v>6</v>
      </c>
      <c r="I28" s="19">
        <v>7</v>
      </c>
      <c r="J28" s="19">
        <v>8</v>
      </c>
      <c r="K28" s="19">
        <v>9</v>
      </c>
      <c r="L28" s="19">
        <v>10</v>
      </c>
      <c r="M28" s="19">
        <v>11</v>
      </c>
      <c r="N28" s="19">
        <v>12</v>
      </c>
      <c r="O28" s="424" t="s">
        <v>109</v>
      </c>
      <c r="P28" s="1259"/>
    </row>
    <row r="29" spans="1:16" ht="30.75" customHeight="1" thickBot="1">
      <c r="B29" s="348" t="s">
        <v>68</v>
      </c>
      <c r="C29" s="209" t="s">
        <v>185</v>
      </c>
      <c r="D29" s="209" t="s">
        <v>189</v>
      </c>
      <c r="E29" s="209" t="s">
        <v>191</v>
      </c>
      <c r="F29" s="209" t="s">
        <v>193</v>
      </c>
      <c r="G29" s="209" t="s">
        <v>631</v>
      </c>
      <c r="H29" s="209" t="s">
        <v>632</v>
      </c>
      <c r="I29" s="209" t="s">
        <v>633</v>
      </c>
      <c r="J29" s="209" t="s">
        <v>634</v>
      </c>
      <c r="K29" s="209" t="s">
        <v>174</v>
      </c>
      <c r="L29" s="209" t="s">
        <v>176</v>
      </c>
      <c r="M29" s="209" t="s">
        <v>182</v>
      </c>
      <c r="N29" s="209" t="s">
        <v>640</v>
      </c>
      <c r="O29" s="562"/>
      <c r="P29" s="1259"/>
    </row>
    <row r="30" spans="1:16" ht="43.5" customHeight="1" thickBot="1">
      <c r="B30" s="347" t="s">
        <v>656</v>
      </c>
      <c r="C30" s="210">
        <v>250</v>
      </c>
      <c r="D30" s="210">
        <v>250</v>
      </c>
      <c r="E30" s="210">
        <v>300</v>
      </c>
      <c r="F30" s="210">
        <v>400</v>
      </c>
      <c r="G30" s="210">
        <v>400</v>
      </c>
      <c r="H30" s="210">
        <v>400</v>
      </c>
      <c r="I30" s="210">
        <v>400</v>
      </c>
      <c r="J30" s="210">
        <v>400</v>
      </c>
      <c r="K30" s="210">
        <v>400</v>
      </c>
      <c r="L30" s="210">
        <v>400</v>
      </c>
      <c r="M30" s="210">
        <v>400</v>
      </c>
      <c r="N30" s="210">
        <v>400</v>
      </c>
      <c r="O30" s="426">
        <f>SUM(C30:N30)</f>
        <v>4400</v>
      </c>
      <c r="P30" s="1259"/>
    </row>
    <row r="31" spans="1:16" ht="43.5" customHeight="1" thickBot="1">
      <c r="B31" s="347" t="s">
        <v>232</v>
      </c>
      <c r="C31" s="210"/>
      <c r="D31" s="210"/>
      <c r="E31" s="210"/>
      <c r="F31" s="210"/>
      <c r="G31" s="210"/>
      <c r="H31" s="210"/>
      <c r="I31" s="210"/>
      <c r="J31" s="210"/>
      <c r="K31" s="210"/>
      <c r="L31" s="210"/>
      <c r="M31" s="210"/>
      <c r="N31" s="210"/>
      <c r="O31" s="426">
        <f>SUM(C31:N31)</f>
        <v>0</v>
      </c>
      <c r="P31" s="1259"/>
    </row>
    <row r="32" spans="1:16" ht="43.5" customHeight="1" thickBot="1">
      <c r="B32" s="347" t="s">
        <v>233</v>
      </c>
      <c r="C32" s="210"/>
      <c r="D32" s="210"/>
      <c r="E32" s="210"/>
      <c r="F32" s="210"/>
      <c r="G32" s="210"/>
      <c r="H32" s="210"/>
      <c r="I32" s="210"/>
      <c r="J32" s="210"/>
      <c r="K32" s="210"/>
      <c r="L32" s="210"/>
      <c r="M32" s="210"/>
      <c r="N32" s="210"/>
      <c r="O32" s="426">
        <f>SUM(C32:N32)</f>
        <v>0</v>
      </c>
      <c r="P32" s="1259"/>
    </row>
    <row r="33" spans="2:16" ht="43.5" customHeight="1" thickBot="1">
      <c r="B33" s="347" t="s">
        <v>234</v>
      </c>
      <c r="C33" s="210"/>
      <c r="D33" s="210"/>
      <c r="E33" s="210"/>
      <c r="F33" s="210"/>
      <c r="G33" s="210"/>
      <c r="H33" s="210"/>
      <c r="I33" s="210"/>
      <c r="J33" s="210"/>
      <c r="K33" s="210"/>
      <c r="L33" s="210"/>
      <c r="M33" s="210"/>
      <c r="N33" s="210"/>
      <c r="O33" s="426">
        <f>SUM(C33:N33)</f>
        <v>0</v>
      </c>
      <c r="P33" s="1259"/>
    </row>
    <row r="34" spans="2:16" ht="39" customHeight="1" thickBot="1">
      <c r="B34" s="348" t="s">
        <v>109</v>
      </c>
      <c r="C34" s="211">
        <f>SUM(C29:C33)</f>
        <v>250</v>
      </c>
      <c r="D34" s="211">
        <f t="shared" ref="D34:N34" si="0">SUM(D29:D33)</f>
        <v>250</v>
      </c>
      <c r="E34" s="211">
        <f t="shared" si="0"/>
        <v>300</v>
      </c>
      <c r="F34" s="211">
        <f t="shared" si="0"/>
        <v>400</v>
      </c>
      <c r="G34" s="211">
        <f t="shared" si="0"/>
        <v>400</v>
      </c>
      <c r="H34" s="211">
        <f t="shared" si="0"/>
        <v>400</v>
      </c>
      <c r="I34" s="211">
        <f t="shared" si="0"/>
        <v>400</v>
      </c>
      <c r="J34" s="211">
        <f t="shared" si="0"/>
        <v>400</v>
      </c>
      <c r="K34" s="211">
        <f t="shared" si="0"/>
        <v>400</v>
      </c>
      <c r="L34" s="211">
        <f t="shared" si="0"/>
        <v>400</v>
      </c>
      <c r="M34" s="211">
        <f t="shared" si="0"/>
        <v>400</v>
      </c>
      <c r="N34" s="211">
        <f t="shared" si="0"/>
        <v>400</v>
      </c>
      <c r="O34" s="426">
        <f>SUM(C34:N34)</f>
        <v>4400</v>
      </c>
      <c r="P34" s="1260"/>
    </row>
    <row r="35" spans="2:16" ht="14.25" customHeight="1">
      <c r="B35" s="427"/>
      <c r="C35" s="36"/>
      <c r="D35" s="36"/>
      <c r="E35" s="36"/>
      <c r="F35" s="36"/>
      <c r="G35" s="36"/>
      <c r="H35" s="36"/>
      <c r="I35" s="36"/>
      <c r="J35" s="127"/>
      <c r="K35" s="127"/>
      <c r="L35" s="127"/>
      <c r="M35" s="36"/>
      <c r="N35" s="36"/>
      <c r="O35" s="415"/>
      <c r="P35" s="6"/>
    </row>
    <row r="36" spans="2:16" ht="26.25" thickBot="1">
      <c r="B36" s="480" t="s">
        <v>476</v>
      </c>
      <c r="C36" s="481"/>
      <c r="D36" s="481"/>
      <c r="E36" s="481"/>
      <c r="F36" s="481"/>
      <c r="G36" s="481"/>
      <c r="H36" s="481"/>
      <c r="I36" s="481"/>
      <c r="J36" s="482"/>
      <c r="K36" s="482"/>
      <c r="L36" s="482"/>
      <c r="M36" s="481"/>
      <c r="N36" s="481"/>
      <c r="O36" s="483"/>
      <c r="P36" s="6"/>
    </row>
    <row r="37" spans="2:16" ht="31.5" customHeight="1" thickBot="1">
      <c r="B37" s="1268" t="s">
        <v>262</v>
      </c>
      <c r="C37" s="1269"/>
      <c r="D37" s="1269"/>
      <c r="E37" s="1269"/>
      <c r="F37" s="1269"/>
      <c r="G37" s="1269"/>
      <c r="H37" s="1269"/>
      <c r="I37" s="1269"/>
      <c r="J37" s="1269"/>
      <c r="K37" s="1269"/>
      <c r="L37" s="1269"/>
      <c r="M37" s="1269"/>
      <c r="N37" s="1269"/>
      <c r="O37" s="1270"/>
      <c r="P37" s="1238" t="s">
        <v>536</v>
      </c>
    </row>
    <row r="38" spans="2:16" ht="24" customHeight="1" thickBot="1">
      <c r="B38" s="428"/>
      <c r="C38" s="1234" t="s">
        <v>39</v>
      </c>
      <c r="D38" s="1069"/>
      <c r="E38" s="1069"/>
      <c r="F38" s="1233"/>
      <c r="G38" s="1069">
        <v>2019</v>
      </c>
      <c r="H38" s="1069"/>
      <c r="I38" s="1233"/>
      <c r="J38" s="1272">
        <v>2020</v>
      </c>
      <c r="K38" s="1273"/>
      <c r="L38" s="1278"/>
      <c r="M38" s="1272">
        <v>2021</v>
      </c>
      <c r="N38" s="1273"/>
      <c r="O38" s="1274"/>
      <c r="P38" s="1239"/>
    </row>
    <row r="39" spans="2:16" ht="30" customHeight="1" thickBot="1">
      <c r="B39" s="492" t="s">
        <v>475</v>
      </c>
      <c r="C39" s="1230" t="s">
        <v>110</v>
      </c>
      <c r="D39" s="1231"/>
      <c r="E39" s="1231"/>
      <c r="F39" s="1232"/>
      <c r="G39" s="1247" t="s">
        <v>110</v>
      </c>
      <c r="H39" s="1098"/>
      <c r="I39" s="1248"/>
      <c r="J39" s="1275" t="s">
        <v>110</v>
      </c>
      <c r="K39" s="1098"/>
      <c r="L39" s="1248"/>
      <c r="M39" s="1275" t="s">
        <v>111</v>
      </c>
      <c r="N39" s="1098"/>
      <c r="O39" s="1276"/>
      <c r="P39" s="1239"/>
    </row>
    <row r="40" spans="2:16" ht="51.95" customHeight="1" thickBot="1">
      <c r="B40" s="347" t="s">
        <v>656</v>
      </c>
      <c r="C40" s="1235">
        <v>1200</v>
      </c>
      <c r="D40" s="1236"/>
      <c r="E40" s="1236"/>
      <c r="F40" s="1237"/>
      <c r="G40" s="1261">
        <v>4800</v>
      </c>
      <c r="H40" s="1262"/>
      <c r="I40" s="1263"/>
      <c r="J40" s="1244">
        <v>8000</v>
      </c>
      <c r="K40" s="1245"/>
      <c r="L40" s="1246"/>
      <c r="M40" s="1266">
        <v>12000</v>
      </c>
      <c r="N40" s="1245"/>
      <c r="O40" s="1277"/>
      <c r="P40" s="1239"/>
    </row>
    <row r="41" spans="2:16" ht="51.95" customHeight="1" thickBot="1">
      <c r="B41" s="347" t="s">
        <v>232</v>
      </c>
      <c r="C41" s="1235"/>
      <c r="D41" s="1236"/>
      <c r="E41" s="1236"/>
      <c r="F41" s="1237"/>
      <c r="G41" s="1261"/>
      <c r="H41" s="1262"/>
      <c r="I41" s="1263"/>
      <c r="J41" s="1264"/>
      <c r="K41" s="1265"/>
      <c r="L41" s="1266"/>
      <c r="M41" s="1264"/>
      <c r="N41" s="1265"/>
      <c r="O41" s="1267"/>
      <c r="P41" s="1239"/>
    </row>
    <row r="42" spans="2:16" ht="51.95" customHeight="1" thickBot="1">
      <c r="B42" s="347" t="s">
        <v>233</v>
      </c>
      <c r="C42" s="1235"/>
      <c r="D42" s="1236"/>
      <c r="E42" s="1236"/>
      <c r="F42" s="1237"/>
      <c r="G42" s="1261"/>
      <c r="H42" s="1262"/>
      <c r="I42" s="1263"/>
      <c r="J42" s="1264"/>
      <c r="K42" s="1265"/>
      <c r="L42" s="1266"/>
      <c r="M42" s="1264"/>
      <c r="N42" s="1265"/>
      <c r="O42" s="1267"/>
      <c r="P42" s="1239"/>
    </row>
    <row r="43" spans="2:16" ht="51.95" customHeight="1" thickBot="1">
      <c r="B43" s="347" t="s">
        <v>234</v>
      </c>
      <c r="C43" s="1235"/>
      <c r="D43" s="1236"/>
      <c r="E43" s="1236"/>
      <c r="F43" s="1237"/>
      <c r="G43" s="1261"/>
      <c r="H43" s="1262"/>
      <c r="I43" s="1263"/>
      <c r="J43" s="1264"/>
      <c r="K43" s="1265"/>
      <c r="L43" s="1266"/>
      <c r="M43" s="1264"/>
      <c r="N43" s="1265"/>
      <c r="O43" s="1267"/>
      <c r="P43" s="1239"/>
    </row>
    <row r="44" spans="2:16" ht="41.25" customHeight="1" thickBot="1">
      <c r="B44" s="491" t="s">
        <v>109</v>
      </c>
      <c r="C44" s="1227">
        <f>SUM(C40:F43)</f>
        <v>1200</v>
      </c>
      <c r="D44" s="1228"/>
      <c r="E44" s="1228"/>
      <c r="F44" s="1229"/>
      <c r="G44" s="1241">
        <f>SUM(G40:I43)</f>
        <v>4800</v>
      </c>
      <c r="H44" s="1242"/>
      <c r="I44" s="1243"/>
      <c r="J44" s="1241">
        <f>SUM(J40:L43)</f>
        <v>8000</v>
      </c>
      <c r="K44" s="1242"/>
      <c r="L44" s="1243"/>
      <c r="M44" s="1241">
        <f>SUM(M40:O43)</f>
        <v>12000</v>
      </c>
      <c r="N44" s="1242"/>
      <c r="O44" s="1271"/>
      <c r="P44" s="1240"/>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00" priority="4">
      <formula>C9&gt;A9</formula>
    </cfRule>
  </conditionalFormatting>
  <conditionalFormatting sqref="D9">
    <cfRule type="expression" dxfId="99" priority="3">
      <formula>C9&gt;A9</formula>
    </cfRule>
  </conditionalFormatting>
  <conditionalFormatting sqref="D13">
    <cfRule type="expression" dxfId="98" priority="2">
      <formula>C13&gt;A13</formula>
    </cfRule>
  </conditionalFormatting>
  <conditionalFormatting sqref="D13">
    <cfRule type="expression" dxfId="97"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10" zoomScale="70" zoomScaleNormal="80" zoomScaleSheetLayoutView="70" workbookViewId="0">
      <selection activeCell="F28" sqref="F28"/>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1080" t="s">
        <v>255</v>
      </c>
      <c r="C1" s="1081"/>
      <c r="D1" s="1081"/>
      <c r="E1" s="1081"/>
      <c r="F1" s="1081"/>
      <c r="G1" s="1081"/>
      <c r="H1" s="1081"/>
      <c r="I1" s="1081"/>
      <c r="J1" s="1081"/>
      <c r="K1" s="1081"/>
      <c r="L1" s="1081"/>
      <c r="M1" s="1081"/>
      <c r="N1" s="1081"/>
      <c r="O1" s="1082"/>
      <c r="P1" s="429" t="s">
        <v>212</v>
      </c>
    </row>
    <row r="2" spans="1:16" ht="21.75" customHeight="1" thickBot="1">
      <c r="B2" s="412"/>
      <c r="C2" s="179"/>
      <c r="D2" s="179"/>
      <c r="E2" s="179"/>
      <c r="F2" s="179"/>
      <c r="G2" s="179"/>
      <c r="H2" s="179"/>
      <c r="I2" s="179"/>
      <c r="J2" s="180"/>
      <c r="K2" s="180"/>
      <c r="L2" s="180"/>
      <c r="M2" s="179"/>
      <c r="N2" s="179"/>
      <c r="O2" s="413"/>
      <c r="P2" s="129" t="s">
        <v>296</v>
      </c>
    </row>
    <row r="3" spans="1:16" ht="239.25" hidden="1" customHeight="1" thickBot="1">
      <c r="B3" s="414" t="s">
        <v>104</v>
      </c>
      <c r="C3" s="36"/>
      <c r="D3" s="36"/>
      <c r="E3" s="36"/>
      <c r="F3" s="36"/>
      <c r="G3" s="36"/>
      <c r="H3" s="36"/>
      <c r="I3" s="36"/>
      <c r="J3" s="127"/>
      <c r="K3" s="127"/>
      <c r="L3" s="127"/>
      <c r="M3" s="36"/>
      <c r="N3" s="36"/>
      <c r="O3" s="415"/>
      <c r="P3" s="182"/>
    </row>
    <row r="4" spans="1:16" ht="36" customHeight="1" thickBot="1">
      <c r="A4" s="240">
        <v>500</v>
      </c>
      <c r="B4" s="416" t="s">
        <v>1</v>
      </c>
      <c r="C4" s="146">
        <f>LEN(C5)</f>
        <v>68</v>
      </c>
      <c r="D4" s="1041" t="str">
        <f>IF(C4&gt;A4,CONCATENATE("Karaktertúllépés! Kérjük, válaszát maximum ",A4," karakterben foglalja össze!"),CONCATENATE("Még beírható karakterek száma:   ",A4-C4))</f>
        <v>Még beírható karakterek száma:   432</v>
      </c>
      <c r="E4" s="1109"/>
      <c r="F4" s="1109"/>
      <c r="G4" s="1109"/>
      <c r="H4" s="1109"/>
      <c r="I4" s="1109"/>
      <c r="J4" s="1109"/>
      <c r="K4" s="1109"/>
      <c r="L4" s="1109"/>
      <c r="M4" s="1109"/>
      <c r="N4" s="1109"/>
      <c r="O4" s="1252"/>
      <c r="P4" s="277" t="s">
        <v>267</v>
      </c>
    </row>
    <row r="5" spans="1:16" ht="182.25" customHeight="1" thickBot="1">
      <c r="B5" s="434" t="s">
        <v>245</v>
      </c>
      <c r="C5" s="1157" t="s">
        <v>714</v>
      </c>
      <c r="D5" s="1158"/>
      <c r="E5" s="1158"/>
      <c r="F5" s="1158"/>
      <c r="G5" s="1158"/>
      <c r="H5" s="1158"/>
      <c r="I5" s="1158"/>
      <c r="J5" s="1158"/>
      <c r="K5" s="1158"/>
      <c r="L5" s="1158"/>
      <c r="M5" s="1158"/>
      <c r="N5" s="1158"/>
      <c r="O5" s="1254"/>
      <c r="P5" s="278" t="s">
        <v>394</v>
      </c>
    </row>
    <row r="6" spans="1:16" ht="27.75" customHeight="1" thickBot="1">
      <c r="A6" s="240">
        <v>500</v>
      </c>
      <c r="B6" s="416" t="s">
        <v>1</v>
      </c>
      <c r="C6" s="146">
        <f>LEN(C7)</f>
        <v>183</v>
      </c>
      <c r="D6" s="1041" t="str">
        <f>IF(C6&gt;A6,CONCATENATE("Karaktertúllépés! Kérjük, válaszát maximum ",A6," karakterben foglalja össze!"),CONCATENATE("Még beírható karakterek száma:   ",A6-C6))</f>
        <v>Még beírható karakterek száma:   317</v>
      </c>
      <c r="E6" s="1109"/>
      <c r="F6" s="1109"/>
      <c r="G6" s="1109"/>
      <c r="H6" s="1109"/>
      <c r="I6" s="1109"/>
      <c r="J6" s="1109"/>
      <c r="K6" s="1109"/>
      <c r="L6" s="1109"/>
      <c r="M6" s="1109"/>
      <c r="N6" s="1109"/>
      <c r="O6" s="1252"/>
      <c r="P6" s="277"/>
    </row>
    <row r="7" spans="1:16" ht="193.5" customHeight="1" thickBot="1">
      <c r="B7" s="417" t="s">
        <v>223</v>
      </c>
      <c r="C7" s="1157" t="s">
        <v>745</v>
      </c>
      <c r="D7" s="1158"/>
      <c r="E7" s="1158"/>
      <c r="F7" s="1158"/>
      <c r="G7" s="1158"/>
      <c r="H7" s="1158"/>
      <c r="I7" s="1158"/>
      <c r="J7" s="1158"/>
      <c r="K7" s="1158"/>
      <c r="L7" s="1158"/>
      <c r="M7" s="1158"/>
      <c r="N7" s="1158"/>
      <c r="O7" s="1254"/>
      <c r="P7" s="279" t="s">
        <v>393</v>
      </c>
    </row>
    <row r="8" spans="1:16" ht="11.25" customHeight="1" thickBot="1">
      <c r="B8" s="427"/>
      <c r="C8" s="36"/>
      <c r="D8" s="36"/>
      <c r="E8" s="36"/>
      <c r="F8" s="36"/>
      <c r="G8" s="36"/>
      <c r="H8" s="36"/>
      <c r="I8" s="36"/>
      <c r="J8" s="127"/>
      <c r="K8" s="127"/>
      <c r="L8" s="127"/>
      <c r="M8" s="36"/>
      <c r="N8" s="36"/>
      <c r="O8" s="415"/>
      <c r="P8" s="280"/>
    </row>
    <row r="9" spans="1:16" ht="26.25" thickBot="1">
      <c r="B9" s="480" t="s">
        <v>112</v>
      </c>
      <c r="C9" s="481"/>
      <c r="D9" s="481"/>
      <c r="E9" s="481"/>
      <c r="F9" s="481"/>
      <c r="G9" s="481"/>
      <c r="H9" s="481"/>
      <c r="I9" s="481"/>
      <c r="J9" s="482"/>
      <c r="K9" s="482"/>
      <c r="L9" s="482"/>
      <c r="M9" s="481"/>
      <c r="N9" s="481"/>
      <c r="O9" s="483"/>
      <c r="P9" s="430"/>
    </row>
    <row r="10" spans="1:16" ht="32.25" customHeight="1" thickBot="1">
      <c r="B10" s="1297" t="s">
        <v>401</v>
      </c>
      <c r="C10" s="1298"/>
      <c r="D10" s="1298"/>
      <c r="E10" s="1298"/>
      <c r="F10" s="1298"/>
      <c r="G10" s="1298"/>
      <c r="H10" s="1298"/>
      <c r="I10" s="1298"/>
      <c r="J10" s="1298"/>
      <c r="K10" s="1298"/>
      <c r="L10" s="1298"/>
      <c r="M10" s="1298"/>
      <c r="N10" s="1298"/>
      <c r="O10" s="1299"/>
      <c r="P10" s="1300" t="s">
        <v>477</v>
      </c>
    </row>
    <row r="11" spans="1:16" ht="30.75" customHeight="1" thickBot="1">
      <c r="B11" s="361" t="s">
        <v>67</v>
      </c>
      <c r="C11" s="336">
        <v>1</v>
      </c>
      <c r="D11" s="336">
        <v>2</v>
      </c>
      <c r="E11" s="336">
        <v>3</v>
      </c>
      <c r="F11" s="336">
        <v>4</v>
      </c>
      <c r="G11" s="336">
        <v>5</v>
      </c>
      <c r="H11" s="336">
        <v>6</v>
      </c>
      <c r="I11" s="336">
        <v>7</v>
      </c>
      <c r="J11" s="336">
        <v>8</v>
      </c>
      <c r="K11" s="336">
        <v>9</v>
      </c>
      <c r="L11" s="336">
        <v>10</v>
      </c>
      <c r="M11" s="336">
        <v>11</v>
      </c>
      <c r="N11" s="336">
        <v>12</v>
      </c>
      <c r="O11" s="435" t="s">
        <v>235</v>
      </c>
      <c r="P11" s="1301"/>
    </row>
    <row r="12" spans="1:16" ht="16.5" thickBot="1">
      <c r="B12" s="348" t="s">
        <v>68</v>
      </c>
      <c r="C12" s="223" t="s">
        <v>185</v>
      </c>
      <c r="D12" s="223" t="s">
        <v>189</v>
      </c>
      <c r="E12" s="223" t="s">
        <v>191</v>
      </c>
      <c r="F12" s="223" t="s">
        <v>193</v>
      </c>
      <c r="G12" s="223" t="s">
        <v>631</v>
      </c>
      <c r="H12" s="223" t="s">
        <v>632</v>
      </c>
      <c r="I12" s="223" t="s">
        <v>633</v>
      </c>
      <c r="J12" s="223" t="s">
        <v>634</v>
      </c>
      <c r="K12" s="223" t="s">
        <v>174</v>
      </c>
      <c r="L12" s="223" t="s">
        <v>176</v>
      </c>
      <c r="M12" s="223" t="s">
        <v>182</v>
      </c>
      <c r="N12" s="223" t="s">
        <v>640</v>
      </c>
      <c r="O12" s="425">
        <f>SUM(C12:N12)</f>
        <v>0</v>
      </c>
      <c r="P12" s="1301"/>
    </row>
    <row r="13" spans="1:16" ht="16.5" thickBot="1">
      <c r="B13" s="347" t="s">
        <v>113</v>
      </c>
      <c r="C13" s="223"/>
      <c r="D13" s="223"/>
      <c r="E13" s="223"/>
      <c r="F13" s="223"/>
      <c r="G13" s="223"/>
      <c r="H13" s="223"/>
      <c r="I13" s="223"/>
      <c r="J13" s="223"/>
      <c r="K13" s="223"/>
      <c r="L13" s="223"/>
      <c r="M13" s="223"/>
      <c r="N13" s="223"/>
      <c r="O13" s="425">
        <f t="shared" ref="O13:O29" si="0">SUM(C13:N13)</f>
        <v>0</v>
      </c>
      <c r="P13" s="1301"/>
    </row>
    <row r="14" spans="1:16" ht="16.5" thickBot="1">
      <c r="B14" s="347" t="s">
        <v>114</v>
      </c>
      <c r="C14" s="223"/>
      <c r="D14" s="223"/>
      <c r="E14" s="223"/>
      <c r="F14" s="223"/>
      <c r="G14" s="223"/>
      <c r="H14" s="223"/>
      <c r="I14" s="223"/>
      <c r="J14" s="223"/>
      <c r="K14" s="223"/>
      <c r="L14" s="223"/>
      <c r="M14" s="223"/>
      <c r="N14" s="223"/>
      <c r="O14" s="425">
        <f t="shared" si="0"/>
        <v>0</v>
      </c>
      <c r="P14" s="1301"/>
    </row>
    <row r="15" spans="1:16" ht="16.5" thickBot="1">
      <c r="B15" s="347" t="s">
        <v>115</v>
      </c>
      <c r="C15" s="223"/>
      <c r="D15" s="223"/>
      <c r="E15" s="223"/>
      <c r="F15" s="223"/>
      <c r="G15" s="223"/>
      <c r="H15" s="223"/>
      <c r="I15" s="223"/>
      <c r="J15" s="223"/>
      <c r="K15" s="223"/>
      <c r="L15" s="223"/>
      <c r="M15" s="223"/>
      <c r="N15" s="223"/>
      <c r="O15" s="425">
        <f t="shared" si="0"/>
        <v>0</v>
      </c>
      <c r="P15" s="1301"/>
    </row>
    <row r="16" spans="1:16" ht="16.5" thickBot="1">
      <c r="B16" s="347" t="s">
        <v>116</v>
      </c>
      <c r="C16" s="223"/>
      <c r="D16" s="223"/>
      <c r="E16" s="223"/>
      <c r="F16" s="223"/>
      <c r="G16" s="223"/>
      <c r="H16" s="223"/>
      <c r="I16" s="223"/>
      <c r="J16" s="223"/>
      <c r="K16" s="223"/>
      <c r="L16" s="223"/>
      <c r="M16" s="223"/>
      <c r="N16" s="223"/>
      <c r="O16" s="425">
        <f t="shared" si="0"/>
        <v>0</v>
      </c>
      <c r="P16" s="1301"/>
    </row>
    <row r="17" spans="2:16" ht="16.5" thickBot="1">
      <c r="B17" s="347" t="s">
        <v>117</v>
      </c>
      <c r="C17" s="223"/>
      <c r="D17" s="223"/>
      <c r="E17" s="223"/>
      <c r="F17" s="223"/>
      <c r="G17" s="223"/>
      <c r="H17" s="223"/>
      <c r="I17" s="223"/>
      <c r="J17" s="223"/>
      <c r="K17" s="223"/>
      <c r="L17" s="223"/>
      <c r="M17" s="223"/>
      <c r="N17" s="223"/>
      <c r="O17" s="425">
        <f t="shared" si="0"/>
        <v>0</v>
      </c>
      <c r="P17" s="1301"/>
    </row>
    <row r="18" spans="2:16" ht="16.5" thickBot="1">
      <c r="B18" s="347" t="s">
        <v>118</v>
      </c>
      <c r="C18" s="223"/>
      <c r="D18" s="223"/>
      <c r="E18" s="223"/>
      <c r="F18" s="223"/>
      <c r="G18" s="223"/>
      <c r="H18" s="223"/>
      <c r="I18" s="223"/>
      <c r="J18" s="223"/>
      <c r="K18" s="223"/>
      <c r="L18" s="223"/>
      <c r="M18" s="223"/>
      <c r="N18" s="223"/>
      <c r="O18" s="425">
        <f t="shared" si="0"/>
        <v>0</v>
      </c>
      <c r="P18" s="1301"/>
    </row>
    <row r="19" spans="2:16" ht="16.5" thickBot="1">
      <c r="B19" s="347" t="s">
        <v>119</v>
      </c>
      <c r="C19" s="223"/>
      <c r="D19" s="223"/>
      <c r="E19" s="223"/>
      <c r="F19" s="223"/>
      <c r="G19" s="223"/>
      <c r="H19" s="223"/>
      <c r="I19" s="223"/>
      <c r="J19" s="223"/>
      <c r="K19" s="223"/>
      <c r="L19" s="223"/>
      <c r="M19" s="223"/>
      <c r="N19" s="223"/>
      <c r="O19" s="425">
        <f t="shared" si="0"/>
        <v>0</v>
      </c>
      <c r="P19" s="1301"/>
    </row>
    <row r="20" spans="2:16" ht="16.5" thickBot="1">
      <c r="B20" s="347" t="s">
        <v>120</v>
      </c>
      <c r="C20" s="223"/>
      <c r="D20" s="223"/>
      <c r="E20" s="223"/>
      <c r="F20" s="223"/>
      <c r="G20" s="223"/>
      <c r="H20" s="223"/>
      <c r="I20" s="223"/>
      <c r="J20" s="223"/>
      <c r="K20" s="223"/>
      <c r="L20" s="223"/>
      <c r="M20" s="223"/>
      <c r="N20" s="223"/>
      <c r="O20" s="425">
        <f t="shared" si="0"/>
        <v>0</v>
      </c>
      <c r="P20" s="1302"/>
    </row>
    <row r="21" spans="2:16" ht="16.5" thickBot="1">
      <c r="B21" s="347" t="s">
        <v>121</v>
      </c>
      <c r="C21" s="223"/>
      <c r="D21" s="223"/>
      <c r="E21" s="223"/>
      <c r="F21" s="223"/>
      <c r="G21" s="223"/>
      <c r="H21" s="223"/>
      <c r="I21" s="223"/>
      <c r="J21" s="223"/>
      <c r="K21" s="223"/>
      <c r="L21" s="223"/>
      <c r="M21" s="223"/>
      <c r="N21" s="223"/>
      <c r="O21" s="425">
        <f t="shared" si="0"/>
        <v>0</v>
      </c>
      <c r="P21" s="431"/>
    </row>
    <row r="22" spans="2:16" ht="16.5" thickBot="1">
      <c r="B22" s="477" t="s">
        <v>122</v>
      </c>
      <c r="C22" s="224"/>
      <c r="D22" s="224"/>
      <c r="E22" s="224"/>
      <c r="F22" s="224"/>
      <c r="G22" s="224"/>
      <c r="H22" s="224"/>
      <c r="I22" s="224"/>
      <c r="J22" s="224"/>
      <c r="K22" s="224"/>
      <c r="L22" s="224"/>
      <c r="M22" s="224"/>
      <c r="N22" s="224"/>
      <c r="O22" s="436">
        <f t="shared" si="0"/>
        <v>0</v>
      </c>
      <c r="P22" s="432"/>
    </row>
    <row r="23" spans="2:16" ht="16.5" customHeight="1" thickBot="1">
      <c r="B23" s="478" t="s">
        <v>123</v>
      </c>
      <c r="C23" s="225"/>
      <c r="D23" s="225"/>
      <c r="E23" s="225"/>
      <c r="F23" s="225"/>
      <c r="G23" s="225"/>
      <c r="H23" s="225"/>
      <c r="I23" s="225"/>
      <c r="J23" s="225"/>
      <c r="K23" s="225"/>
      <c r="L23" s="225"/>
      <c r="M23" s="225"/>
      <c r="N23" s="225"/>
      <c r="O23" s="437">
        <f t="shared" si="0"/>
        <v>0</v>
      </c>
      <c r="P23" s="432"/>
    </row>
    <row r="24" spans="2:16" ht="16.5" thickBot="1">
      <c r="B24" s="478" t="s">
        <v>124</v>
      </c>
      <c r="C24" s="225"/>
      <c r="D24" s="225"/>
      <c r="E24" s="225"/>
      <c r="F24" s="225"/>
      <c r="G24" s="225"/>
      <c r="H24" s="225"/>
      <c r="I24" s="225"/>
      <c r="J24" s="225"/>
      <c r="K24" s="225"/>
      <c r="L24" s="225"/>
      <c r="M24" s="225"/>
      <c r="N24" s="225"/>
      <c r="O24" s="437">
        <f t="shared" si="0"/>
        <v>0</v>
      </c>
      <c r="P24" s="432"/>
    </row>
    <row r="25" spans="2:16" ht="16.5" thickBot="1">
      <c r="B25" s="347" t="s">
        <v>125</v>
      </c>
      <c r="C25" s="223"/>
      <c r="D25" s="223"/>
      <c r="E25" s="223"/>
      <c r="F25" s="223"/>
      <c r="G25" s="223"/>
      <c r="H25" s="223"/>
      <c r="I25" s="223"/>
      <c r="J25" s="223"/>
      <c r="K25" s="223"/>
      <c r="L25" s="223"/>
      <c r="M25" s="223"/>
      <c r="N25" s="223"/>
      <c r="O25" s="425">
        <f t="shared" si="0"/>
        <v>0</v>
      </c>
      <c r="P25" s="432"/>
    </row>
    <row r="26" spans="2:16" ht="16.5" thickBot="1">
      <c r="B26" s="347" t="s">
        <v>126</v>
      </c>
      <c r="C26" s="223"/>
      <c r="D26" s="223"/>
      <c r="E26" s="223"/>
      <c r="F26" s="223"/>
      <c r="G26" s="223"/>
      <c r="H26" s="223"/>
      <c r="I26" s="223"/>
      <c r="J26" s="223"/>
      <c r="K26" s="223"/>
      <c r="L26" s="223"/>
      <c r="M26" s="223"/>
      <c r="N26" s="223"/>
      <c r="O26" s="425">
        <f t="shared" si="0"/>
        <v>0</v>
      </c>
      <c r="P26" s="432"/>
    </row>
    <row r="27" spans="2:16" ht="16.5" thickBot="1">
      <c r="B27" s="347" t="s">
        <v>127</v>
      </c>
      <c r="C27" s="223"/>
      <c r="D27" s="223"/>
      <c r="E27" s="223"/>
      <c r="F27" s="223"/>
      <c r="G27" s="223"/>
      <c r="H27" s="223"/>
      <c r="I27" s="223"/>
      <c r="J27" s="223"/>
      <c r="K27" s="223"/>
      <c r="L27" s="223"/>
      <c r="M27" s="223"/>
      <c r="N27" s="223"/>
      <c r="O27" s="425">
        <f t="shared" si="0"/>
        <v>0</v>
      </c>
      <c r="P27" s="432"/>
    </row>
    <row r="28" spans="2:16" ht="16.5" thickBot="1">
      <c r="B28" s="347" t="s">
        <v>128</v>
      </c>
      <c r="C28" s="223"/>
      <c r="D28" s="223"/>
      <c r="E28" s="223"/>
      <c r="F28" s="223">
        <v>6</v>
      </c>
      <c r="G28" s="223"/>
      <c r="H28" s="223"/>
      <c r="I28" s="223"/>
      <c r="J28" s="223"/>
      <c r="K28" s="223"/>
      <c r="L28" s="223"/>
      <c r="M28" s="223"/>
      <c r="N28" s="223"/>
      <c r="O28" s="425">
        <f t="shared" si="0"/>
        <v>6</v>
      </c>
      <c r="P28" s="432"/>
    </row>
    <row r="29" spans="2:16" ht="23.25" customHeight="1" thickBot="1">
      <c r="B29" s="479" t="s">
        <v>392</v>
      </c>
      <c r="C29" s="226">
        <f>SUM(C13:C28)</f>
        <v>0</v>
      </c>
      <c r="D29" s="226">
        <f t="shared" ref="D29:N29" si="1">SUM(D13:D28)</f>
        <v>0</v>
      </c>
      <c r="E29" s="226">
        <f t="shared" si="1"/>
        <v>0</v>
      </c>
      <c r="F29" s="226">
        <f t="shared" si="1"/>
        <v>6</v>
      </c>
      <c r="G29" s="226">
        <f t="shared" si="1"/>
        <v>0</v>
      </c>
      <c r="H29" s="226">
        <f t="shared" si="1"/>
        <v>0</v>
      </c>
      <c r="I29" s="226">
        <f t="shared" si="1"/>
        <v>0</v>
      </c>
      <c r="J29" s="226">
        <f t="shared" si="1"/>
        <v>0</v>
      </c>
      <c r="K29" s="226">
        <f t="shared" si="1"/>
        <v>0</v>
      </c>
      <c r="L29" s="226">
        <f t="shared" si="1"/>
        <v>0</v>
      </c>
      <c r="M29" s="226">
        <f t="shared" si="1"/>
        <v>0</v>
      </c>
      <c r="N29" s="226">
        <f t="shared" si="1"/>
        <v>0</v>
      </c>
      <c r="O29" s="438">
        <f t="shared" si="0"/>
        <v>6</v>
      </c>
      <c r="P29" s="433"/>
    </row>
    <row r="30" spans="2:16" ht="14.25" customHeight="1">
      <c r="B30" s="439"/>
      <c r="C30" s="36"/>
      <c r="D30" s="36"/>
      <c r="E30" s="36"/>
      <c r="F30" s="36"/>
      <c r="G30" s="36"/>
      <c r="H30" s="36"/>
      <c r="I30" s="36"/>
      <c r="J30" s="127"/>
      <c r="K30" s="127"/>
      <c r="L30" s="127"/>
      <c r="M30" s="36"/>
      <c r="N30" s="36"/>
      <c r="O30" s="415"/>
      <c r="P30" s="431"/>
    </row>
    <row r="31" spans="2:16" ht="26.25" customHeight="1" thickBot="1">
      <c r="B31" s="414" t="s">
        <v>261</v>
      </c>
      <c r="C31" s="36"/>
      <c r="D31" s="36"/>
      <c r="E31" s="36"/>
      <c r="F31" s="36"/>
      <c r="G31" s="36"/>
      <c r="H31" s="36"/>
      <c r="I31" s="36"/>
      <c r="J31" s="127"/>
      <c r="K31" s="127"/>
      <c r="L31" s="127"/>
      <c r="M31" s="36"/>
      <c r="N31" s="36"/>
      <c r="O31" s="415"/>
      <c r="P31" s="128"/>
    </row>
    <row r="32" spans="2:16" ht="30.75" customHeight="1" thickBot="1">
      <c r="B32" s="440" t="s">
        <v>4</v>
      </c>
      <c r="C32" s="1234" t="s">
        <v>5</v>
      </c>
      <c r="D32" s="1069"/>
      <c r="E32" s="1069"/>
      <c r="F32" s="1069"/>
      <c r="G32" s="1069"/>
      <c r="H32" s="1069"/>
      <c r="I32" s="1069"/>
      <c r="J32" s="1069"/>
      <c r="K32" s="1069"/>
      <c r="L32" s="1069"/>
      <c r="M32" s="1069"/>
      <c r="N32" s="1069"/>
      <c r="O32" s="1070"/>
      <c r="P32" s="1303" t="s">
        <v>317</v>
      </c>
    </row>
    <row r="33" spans="2:16" ht="188.25" customHeight="1" thickBot="1">
      <c r="B33" s="441" t="s">
        <v>657</v>
      </c>
      <c r="C33" s="1309" t="s">
        <v>658</v>
      </c>
      <c r="D33" s="1310"/>
      <c r="E33" s="1310"/>
      <c r="F33" s="1310"/>
      <c r="G33" s="1310"/>
      <c r="H33" s="1310"/>
      <c r="I33" s="1310"/>
      <c r="J33" s="1310"/>
      <c r="K33" s="1310"/>
      <c r="L33" s="1310"/>
      <c r="M33" s="1310"/>
      <c r="N33" s="1310"/>
      <c r="O33" s="1311"/>
      <c r="P33" s="1304"/>
    </row>
    <row r="34" spans="2:16" ht="188.25" customHeight="1" thickBot="1">
      <c r="B34" s="441" t="s">
        <v>700</v>
      </c>
      <c r="C34" s="1309" t="s">
        <v>701</v>
      </c>
      <c r="D34" s="1310"/>
      <c r="E34" s="1310"/>
      <c r="F34" s="1310"/>
      <c r="G34" s="1310"/>
      <c r="H34" s="1310"/>
      <c r="I34" s="1310"/>
      <c r="J34" s="1310"/>
      <c r="K34" s="1310"/>
      <c r="L34" s="1310"/>
      <c r="M34" s="1310"/>
      <c r="N34" s="1310"/>
      <c r="O34" s="1311"/>
      <c r="P34" s="1305"/>
    </row>
    <row r="35" spans="2:16" ht="188.25" customHeight="1" thickBot="1">
      <c r="B35" s="442" t="s">
        <v>715</v>
      </c>
      <c r="C35" s="1306" t="s">
        <v>716</v>
      </c>
      <c r="D35" s="1307"/>
      <c r="E35" s="1307"/>
      <c r="F35" s="1307"/>
      <c r="G35" s="1307"/>
      <c r="H35" s="1307"/>
      <c r="I35" s="1307"/>
      <c r="J35" s="1307"/>
      <c r="K35" s="1307"/>
      <c r="L35" s="1307"/>
      <c r="M35" s="1307"/>
      <c r="N35" s="1307"/>
      <c r="O35" s="1308"/>
      <c r="P35" s="430"/>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96" priority="4">
      <formula>C4&gt;A4</formula>
    </cfRule>
  </conditionalFormatting>
  <conditionalFormatting sqref="D4">
    <cfRule type="expression" dxfId="95" priority="3">
      <formula>C4&gt;A4</formula>
    </cfRule>
  </conditionalFormatting>
  <conditionalFormatting sqref="D6">
    <cfRule type="expression" dxfId="94" priority="2">
      <formula>C6&gt;A6</formula>
    </cfRule>
  </conditionalFormatting>
  <conditionalFormatting sqref="D6">
    <cfRule type="expression" dxfId="93"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U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B10" sqref="B10"/>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8" width="9.140625" style="12"/>
    <col min="19" max="19" width="12.28515625" style="12" bestFit="1" customWidth="1"/>
    <col min="20" max="20" width="9.140625" style="12"/>
    <col min="21" max="21" width="11.28515625" style="12" bestFit="1" customWidth="1"/>
    <col min="22" max="16384" width="9.140625" style="12"/>
  </cols>
  <sheetData>
    <row r="1" spans="1:16" ht="36.75" customHeight="1" thickBot="1">
      <c r="A1" s="5"/>
      <c r="B1" s="324" t="s">
        <v>256</v>
      </c>
      <c r="C1" s="300"/>
      <c r="D1" s="300"/>
      <c r="E1" s="300"/>
      <c r="F1" s="300"/>
      <c r="G1" s="300"/>
      <c r="H1" s="300"/>
      <c r="I1" s="300"/>
      <c r="J1" s="300"/>
      <c r="K1" s="300"/>
      <c r="L1" s="300"/>
      <c r="M1" s="300"/>
      <c r="N1" s="300"/>
      <c r="O1" s="301"/>
      <c r="P1" s="130" t="s">
        <v>212</v>
      </c>
    </row>
    <row r="2" spans="1:16" ht="20.25" customHeight="1" thickBot="1">
      <c r="A2" s="5"/>
      <c r="B2" s="328" t="s">
        <v>758</v>
      </c>
      <c r="C2" s="329">
        <v>1</v>
      </c>
      <c r="D2" s="329">
        <v>2</v>
      </c>
      <c r="E2" s="329">
        <v>3</v>
      </c>
      <c r="F2" s="329">
        <v>4</v>
      </c>
      <c r="G2" s="330">
        <v>5</v>
      </c>
      <c r="H2" s="330">
        <v>6</v>
      </c>
      <c r="I2" s="330">
        <v>7</v>
      </c>
      <c r="J2" s="330">
        <v>8</v>
      </c>
      <c r="K2" s="330">
        <v>9</v>
      </c>
      <c r="L2" s="330">
        <v>10</v>
      </c>
      <c r="M2" s="330">
        <v>11</v>
      </c>
      <c r="N2" s="330">
        <v>12</v>
      </c>
      <c r="O2" s="331" t="s">
        <v>110</v>
      </c>
      <c r="P2" s="129" t="s">
        <v>293</v>
      </c>
    </row>
    <row r="3" spans="1:16" ht="24.75" customHeight="1" thickBot="1">
      <c r="A3" s="5"/>
      <c r="B3" s="317" t="s">
        <v>320</v>
      </c>
      <c r="C3" s="332" t="s">
        <v>130</v>
      </c>
      <c r="D3" s="332" t="s">
        <v>131</v>
      </c>
      <c r="E3" s="332" t="s">
        <v>132</v>
      </c>
      <c r="F3" s="332" t="s">
        <v>133</v>
      </c>
      <c r="G3" s="332" t="s">
        <v>134</v>
      </c>
      <c r="H3" s="332" t="s">
        <v>135</v>
      </c>
      <c r="I3" s="332" t="s">
        <v>136</v>
      </c>
      <c r="J3" s="332" t="s">
        <v>219</v>
      </c>
      <c r="K3" s="332" t="s">
        <v>319</v>
      </c>
      <c r="L3" s="332" t="s">
        <v>220</v>
      </c>
      <c r="M3" s="332" t="s">
        <v>221</v>
      </c>
      <c r="N3" s="332" t="s">
        <v>222</v>
      </c>
      <c r="O3" s="333" t="s">
        <v>236</v>
      </c>
      <c r="P3" s="1238" t="s">
        <v>530</v>
      </c>
    </row>
    <row r="4" spans="1:16" ht="28.5" customHeight="1" thickBot="1">
      <c r="A4" s="5"/>
      <c r="B4" s="18" t="s">
        <v>137</v>
      </c>
      <c r="C4" s="325"/>
      <c r="D4" s="325"/>
      <c r="E4" s="325"/>
      <c r="F4" s="325"/>
      <c r="G4" s="326"/>
      <c r="H4" s="326"/>
      <c r="I4" s="326"/>
      <c r="J4" s="326"/>
      <c r="K4" s="326"/>
      <c r="L4" s="326"/>
      <c r="M4" s="326"/>
      <c r="N4" s="326"/>
      <c r="O4" s="327"/>
      <c r="P4" s="1315"/>
    </row>
    <row r="5" spans="1:16" ht="27.75" customHeight="1">
      <c r="A5" s="5"/>
      <c r="B5" s="601" t="s">
        <v>138</v>
      </c>
      <c r="C5" s="612"/>
      <c r="D5" s="303">
        <f t="shared" ref="D5:N5" si="0">C71</f>
        <v>0</v>
      </c>
      <c r="E5" s="303">
        <f t="shared" si="0"/>
        <v>0</v>
      </c>
      <c r="F5" s="303">
        <f t="shared" si="0"/>
        <v>0</v>
      </c>
      <c r="G5" s="303">
        <f t="shared" si="0"/>
        <v>0</v>
      </c>
      <c r="H5" s="303">
        <f t="shared" si="0"/>
        <v>0</v>
      </c>
      <c r="I5" s="303">
        <f t="shared" si="0"/>
        <v>0</v>
      </c>
      <c r="J5" s="303">
        <f t="shared" si="0"/>
        <v>0</v>
      </c>
      <c r="K5" s="303">
        <f t="shared" si="0"/>
        <v>0</v>
      </c>
      <c r="L5" s="303">
        <f t="shared" si="0"/>
        <v>791733</v>
      </c>
      <c r="M5" s="303">
        <f t="shared" si="0"/>
        <v>718233</v>
      </c>
      <c r="N5" s="303">
        <f t="shared" si="0"/>
        <v>694733</v>
      </c>
      <c r="O5" s="552"/>
      <c r="P5" s="942" t="s">
        <v>514</v>
      </c>
    </row>
    <row r="6" spans="1:16" ht="27" customHeight="1">
      <c r="A6" s="5"/>
      <c r="B6" s="602" t="s">
        <v>139</v>
      </c>
      <c r="C6" s="594"/>
      <c r="D6" s="302"/>
      <c r="E6" s="302"/>
      <c r="F6" s="302"/>
      <c r="G6" s="302"/>
      <c r="H6" s="302"/>
      <c r="I6" s="302"/>
      <c r="J6" s="302"/>
      <c r="K6" s="308">
        <v>250000</v>
      </c>
      <c r="L6" s="308">
        <v>250000</v>
      </c>
      <c r="M6" s="308">
        <v>300000</v>
      </c>
      <c r="N6" s="308">
        <v>400000</v>
      </c>
      <c r="O6" s="305">
        <f t="shared" ref="O6:O12" si="1">SUM(C6:N6)</f>
        <v>1200000</v>
      </c>
      <c r="P6" s="943"/>
    </row>
    <row r="7" spans="1:16" ht="32.25" customHeight="1">
      <c r="A7" s="5"/>
      <c r="B7" s="508" t="s">
        <v>140</v>
      </c>
      <c r="C7" s="594"/>
      <c r="D7" s="302"/>
      <c r="E7" s="302"/>
      <c r="F7" s="302"/>
      <c r="G7" s="302"/>
      <c r="H7" s="302"/>
      <c r="I7" s="302"/>
      <c r="J7" s="302"/>
      <c r="K7" s="308"/>
      <c r="L7" s="308"/>
      <c r="M7" s="308"/>
      <c r="N7" s="308"/>
      <c r="O7" s="305">
        <f t="shared" si="1"/>
        <v>0</v>
      </c>
      <c r="P7" s="943"/>
    </row>
    <row r="8" spans="1:16" ht="32.25" customHeight="1">
      <c r="A8" s="5"/>
      <c r="B8" s="508" t="s">
        <v>141</v>
      </c>
      <c r="C8" s="594"/>
      <c r="D8" s="302"/>
      <c r="E8" s="302"/>
      <c r="F8" s="302"/>
      <c r="G8" s="302"/>
      <c r="H8" s="302"/>
      <c r="I8" s="302"/>
      <c r="J8" s="302"/>
      <c r="K8" s="308">
        <v>1500000</v>
      </c>
      <c r="L8" s="308"/>
      <c r="M8" s="308"/>
      <c r="N8" s="308"/>
      <c r="O8" s="305">
        <f t="shared" si="1"/>
        <v>1500000</v>
      </c>
      <c r="P8" s="943"/>
    </row>
    <row r="9" spans="1:16" ht="32.25" customHeight="1">
      <c r="A9" s="5"/>
      <c r="B9" s="508" t="s">
        <v>142</v>
      </c>
      <c r="C9" s="594"/>
      <c r="D9" s="302"/>
      <c r="E9" s="302"/>
      <c r="F9" s="302"/>
      <c r="G9" s="302"/>
      <c r="H9" s="302"/>
      <c r="I9" s="302"/>
      <c r="J9" s="302"/>
      <c r="K9" s="308"/>
      <c r="L9" s="308"/>
      <c r="M9" s="308"/>
      <c r="N9" s="308"/>
      <c r="O9" s="305">
        <f t="shared" si="1"/>
        <v>0</v>
      </c>
      <c r="P9" s="943"/>
    </row>
    <row r="10" spans="1:16" ht="32.25" customHeight="1">
      <c r="A10" s="5"/>
      <c r="B10" s="508" t="s">
        <v>759</v>
      </c>
      <c r="C10" s="594"/>
      <c r="D10" s="302"/>
      <c r="E10" s="302"/>
      <c r="F10" s="302"/>
      <c r="G10" s="302"/>
      <c r="H10" s="302"/>
      <c r="I10" s="302"/>
      <c r="J10" s="302"/>
      <c r="K10" s="308">
        <v>1333333</v>
      </c>
      <c r="L10" s="308"/>
      <c r="M10" s="308"/>
      <c r="N10" s="308"/>
      <c r="O10" s="305">
        <f t="shared" si="1"/>
        <v>1333333</v>
      </c>
      <c r="P10" s="943"/>
    </row>
    <row r="11" spans="1:16" ht="32.25" customHeight="1" thickBot="1">
      <c r="A11" s="5"/>
      <c r="B11" s="602" t="s">
        <v>144</v>
      </c>
      <c r="C11" s="615"/>
      <c r="D11" s="306"/>
      <c r="E11" s="306"/>
      <c r="F11" s="306"/>
      <c r="G11" s="306"/>
      <c r="H11" s="306"/>
      <c r="I11" s="306"/>
      <c r="J11" s="306"/>
      <c r="K11" s="306"/>
      <c r="L11" s="306"/>
      <c r="M11" s="306"/>
      <c r="N11" s="306"/>
      <c r="O11" s="307">
        <f t="shared" si="1"/>
        <v>0</v>
      </c>
      <c r="P11" s="943"/>
    </row>
    <row r="12" spans="1:16" ht="32.25" customHeight="1" thickBot="1">
      <c r="A12" s="5"/>
      <c r="B12" s="603" t="s">
        <v>145</v>
      </c>
      <c r="C12" s="614">
        <f>SUM(C6:C11)</f>
        <v>0</v>
      </c>
      <c r="D12" s="314">
        <f t="shared" ref="D12:N12" si="2">SUM(D6:D11)</f>
        <v>0</v>
      </c>
      <c r="E12" s="314">
        <f t="shared" si="2"/>
        <v>0</v>
      </c>
      <c r="F12" s="314">
        <f t="shared" si="2"/>
        <v>0</v>
      </c>
      <c r="G12" s="314">
        <f t="shared" si="2"/>
        <v>0</v>
      </c>
      <c r="H12" s="314">
        <f t="shared" si="2"/>
        <v>0</v>
      </c>
      <c r="I12" s="314">
        <f t="shared" si="2"/>
        <v>0</v>
      </c>
      <c r="J12" s="314">
        <f t="shared" si="2"/>
        <v>0</v>
      </c>
      <c r="K12" s="314">
        <f t="shared" si="2"/>
        <v>3083333</v>
      </c>
      <c r="L12" s="314">
        <f t="shared" si="2"/>
        <v>250000</v>
      </c>
      <c r="M12" s="314">
        <f t="shared" si="2"/>
        <v>300000</v>
      </c>
      <c r="N12" s="314">
        <f t="shared" si="2"/>
        <v>400000</v>
      </c>
      <c r="O12" s="315">
        <f t="shared" si="1"/>
        <v>4033333</v>
      </c>
      <c r="P12" s="943"/>
    </row>
    <row r="13" spans="1:16" ht="14.25" customHeight="1" thickBot="1">
      <c r="A13" s="5"/>
      <c r="B13" s="604"/>
      <c r="C13" s="1317"/>
      <c r="D13" s="1318"/>
      <c r="E13" s="1318"/>
      <c r="F13" s="1318"/>
      <c r="G13" s="1318"/>
      <c r="H13" s="1318"/>
      <c r="I13" s="1318"/>
      <c r="J13" s="1318"/>
      <c r="K13" s="1318"/>
      <c r="L13" s="1318"/>
      <c r="M13" s="1318"/>
      <c r="N13" s="1318"/>
      <c r="O13" s="1319"/>
      <c r="P13" s="943"/>
    </row>
    <row r="14" spans="1:16" ht="32.25" customHeight="1" thickBot="1">
      <c r="A14" s="5"/>
      <c r="B14" s="320" t="s">
        <v>146</v>
      </c>
      <c r="C14" s="320"/>
      <c r="D14" s="321"/>
      <c r="E14" s="321"/>
      <c r="F14" s="321"/>
      <c r="G14" s="322"/>
      <c r="H14" s="322"/>
      <c r="I14" s="322"/>
      <c r="J14" s="322"/>
      <c r="K14" s="322"/>
      <c r="L14" s="322"/>
      <c r="M14" s="322"/>
      <c r="N14" s="322"/>
      <c r="O14" s="323"/>
      <c r="P14" s="943"/>
    </row>
    <row r="15" spans="1:16" ht="32.25" customHeight="1" thickBot="1">
      <c r="A15" s="5"/>
      <c r="B15" s="605" t="s">
        <v>478</v>
      </c>
      <c r="C15" s="618">
        <f>SUM(C17,C20,C23,C24,C27,C28,C29,C32,C35,C36,C37,C38,C39,C44)</f>
        <v>0</v>
      </c>
      <c r="D15" s="619">
        <f>SUM(D17,D20,D23,D24,D27,D28,D29,D32,D35,D36,D37,D38,D39,D44)</f>
        <v>0</v>
      </c>
      <c r="E15" s="619">
        <f t="shared" ref="E15:N15" si="3">SUM(E17,E20,E23,E24,E27,E28,E29,E32,E35,E36,E37,E38,E39,E44)</f>
        <v>0</v>
      </c>
      <c r="F15" s="619">
        <f t="shared" si="3"/>
        <v>0</v>
      </c>
      <c r="G15" s="619">
        <f t="shared" si="3"/>
        <v>0</v>
      </c>
      <c r="H15" s="619">
        <f t="shared" si="3"/>
        <v>0</v>
      </c>
      <c r="I15" s="619">
        <f t="shared" si="3"/>
        <v>0</v>
      </c>
      <c r="J15" s="619">
        <f t="shared" si="3"/>
        <v>0</v>
      </c>
      <c r="K15" s="619">
        <f t="shared" si="3"/>
        <v>2063833</v>
      </c>
      <c r="L15" s="619">
        <f t="shared" si="3"/>
        <v>180500</v>
      </c>
      <c r="M15" s="619">
        <f t="shared" si="3"/>
        <v>180500</v>
      </c>
      <c r="N15" s="619">
        <f t="shared" si="3"/>
        <v>186500</v>
      </c>
      <c r="O15" s="620">
        <f t="shared" ref="O15:O70" si="4">SUM(C15:N15)</f>
        <v>2611333</v>
      </c>
      <c r="P15" s="943"/>
    </row>
    <row r="16" spans="1:16" ht="39" customHeight="1" thickBot="1">
      <c r="A16" s="5"/>
      <c r="B16" s="600" t="s">
        <v>505</v>
      </c>
      <c r="C16" s="614">
        <f>C15*0.9</f>
        <v>0</v>
      </c>
      <c r="D16" s="314">
        <f t="shared" ref="D16:N16" si="5">D15*0.9</f>
        <v>0</v>
      </c>
      <c r="E16" s="314">
        <f t="shared" si="5"/>
        <v>0</v>
      </c>
      <c r="F16" s="314">
        <f t="shared" si="5"/>
        <v>0</v>
      </c>
      <c r="G16" s="314">
        <f t="shared" si="5"/>
        <v>0</v>
      </c>
      <c r="H16" s="314">
        <f t="shared" si="5"/>
        <v>0</v>
      </c>
      <c r="I16" s="314">
        <f t="shared" si="5"/>
        <v>0</v>
      </c>
      <c r="J16" s="314">
        <f t="shared" si="5"/>
        <v>0</v>
      </c>
      <c r="K16" s="314">
        <f t="shared" si="5"/>
        <v>1857449.7</v>
      </c>
      <c r="L16" s="314">
        <f t="shared" si="5"/>
        <v>162450</v>
      </c>
      <c r="M16" s="314">
        <f t="shared" si="5"/>
        <v>162450</v>
      </c>
      <c r="N16" s="314">
        <f t="shared" si="5"/>
        <v>167850</v>
      </c>
      <c r="O16" s="315">
        <f t="shared" si="4"/>
        <v>2350199.7000000002</v>
      </c>
      <c r="P16" s="943"/>
    </row>
    <row r="17" spans="1:19" ht="48.95" customHeight="1" thickBot="1">
      <c r="A17" s="5"/>
      <c r="B17" s="637" t="s">
        <v>479</v>
      </c>
      <c r="C17" s="616">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4">
        <f t="shared" si="4"/>
        <v>0</v>
      </c>
      <c r="P17" s="944"/>
    </row>
    <row r="18" spans="1:19" ht="48.95" customHeight="1">
      <c r="A18" s="5"/>
      <c r="B18" s="638" t="s">
        <v>480</v>
      </c>
      <c r="C18" s="594"/>
      <c r="D18" s="302"/>
      <c r="E18" s="302"/>
      <c r="F18" s="302"/>
      <c r="G18" s="302"/>
      <c r="H18" s="302"/>
      <c r="I18" s="302"/>
      <c r="J18" s="302"/>
      <c r="K18" s="302"/>
      <c r="L18" s="302"/>
      <c r="M18" s="302"/>
      <c r="N18" s="302"/>
      <c r="O18" s="495">
        <f t="shared" si="4"/>
        <v>0</v>
      </c>
      <c r="P18" s="309" t="s">
        <v>525</v>
      </c>
    </row>
    <row r="19" spans="1:19" ht="48.95" customHeight="1">
      <c r="A19" s="5"/>
      <c r="B19" s="638" t="s">
        <v>153</v>
      </c>
      <c r="C19" s="594"/>
      <c r="D19" s="302"/>
      <c r="E19" s="302"/>
      <c r="F19" s="302"/>
      <c r="G19" s="302"/>
      <c r="H19" s="302"/>
      <c r="I19" s="302"/>
      <c r="J19" s="302"/>
      <c r="K19" s="302"/>
      <c r="L19" s="302"/>
      <c r="M19" s="302"/>
      <c r="N19" s="302"/>
      <c r="O19" s="495">
        <f t="shared" si="4"/>
        <v>0</v>
      </c>
      <c r="P19" s="309" t="s">
        <v>526</v>
      </c>
    </row>
    <row r="20" spans="1:19" ht="69.75" customHeight="1">
      <c r="A20" s="5"/>
      <c r="B20" s="637" t="s">
        <v>481</v>
      </c>
      <c r="C20" s="594">
        <f>SUM(C21:C22)</f>
        <v>0</v>
      </c>
      <c r="D20" s="302">
        <f t="shared" ref="D20:N20" si="7">SUM(D21:D22)</f>
        <v>0</v>
      </c>
      <c r="E20" s="302">
        <f t="shared" si="7"/>
        <v>0</v>
      </c>
      <c r="F20" s="302">
        <f t="shared" si="7"/>
        <v>0</v>
      </c>
      <c r="G20" s="302">
        <f t="shared" si="7"/>
        <v>0</v>
      </c>
      <c r="H20" s="302">
        <f t="shared" si="7"/>
        <v>0</v>
      </c>
      <c r="I20" s="302">
        <f t="shared" si="7"/>
        <v>0</v>
      </c>
      <c r="J20" s="302">
        <f t="shared" si="7"/>
        <v>0</v>
      </c>
      <c r="K20" s="302">
        <f t="shared" si="7"/>
        <v>180500</v>
      </c>
      <c r="L20" s="302">
        <f t="shared" si="7"/>
        <v>180500</v>
      </c>
      <c r="M20" s="302">
        <f t="shared" si="7"/>
        <v>180500</v>
      </c>
      <c r="N20" s="302">
        <f t="shared" si="7"/>
        <v>180500</v>
      </c>
      <c r="O20" s="495">
        <f t="shared" si="4"/>
        <v>722000</v>
      </c>
      <c r="P20" s="1322" t="s">
        <v>527</v>
      </c>
    </row>
    <row r="21" spans="1:19" ht="48.95" customHeight="1">
      <c r="A21" s="5"/>
      <c r="B21" s="638" t="s">
        <v>482</v>
      </c>
      <c r="C21" s="594"/>
      <c r="D21" s="302"/>
      <c r="E21" s="302"/>
      <c r="F21" s="302"/>
      <c r="G21" s="302"/>
      <c r="H21" s="302"/>
      <c r="I21" s="302"/>
      <c r="J21" s="302"/>
      <c r="K21" s="302">
        <v>180500</v>
      </c>
      <c r="L21" s="302">
        <v>180500</v>
      </c>
      <c r="M21" s="302">
        <v>180500</v>
      </c>
      <c r="N21" s="302">
        <v>180500</v>
      </c>
      <c r="O21" s="495">
        <f t="shared" si="4"/>
        <v>722000</v>
      </c>
      <c r="P21" s="1322"/>
    </row>
    <row r="22" spans="1:19" ht="48.95" customHeight="1">
      <c r="A22" s="5"/>
      <c r="B22" s="638" t="s">
        <v>483</v>
      </c>
      <c r="C22" s="594"/>
      <c r="D22" s="302"/>
      <c r="E22" s="302"/>
      <c r="F22" s="302"/>
      <c r="G22" s="302"/>
      <c r="H22" s="302"/>
      <c r="I22" s="302"/>
      <c r="J22" s="302"/>
      <c r="K22" s="302"/>
      <c r="L22" s="302"/>
      <c r="M22" s="302"/>
      <c r="N22" s="302"/>
      <c r="O22" s="495">
        <f t="shared" si="4"/>
        <v>0</v>
      </c>
      <c r="P22" s="1322"/>
    </row>
    <row r="23" spans="1:19" ht="97.5" customHeight="1">
      <c r="A23" s="5"/>
      <c r="B23" s="637" t="s">
        <v>484</v>
      </c>
      <c r="C23" s="594"/>
      <c r="D23" s="302"/>
      <c r="E23" s="302"/>
      <c r="F23" s="302"/>
      <c r="G23" s="302"/>
      <c r="H23" s="302"/>
      <c r="I23" s="302"/>
      <c r="J23" s="302"/>
      <c r="K23" s="302"/>
      <c r="L23" s="302"/>
      <c r="M23" s="302"/>
      <c r="N23" s="302">
        <v>6000</v>
      </c>
      <c r="O23" s="495">
        <f t="shared" si="4"/>
        <v>6000</v>
      </c>
      <c r="P23" s="1322"/>
    </row>
    <row r="24" spans="1:19" ht="48.95" customHeight="1">
      <c r="A24" s="5"/>
      <c r="B24" s="637" t="s">
        <v>485</v>
      </c>
      <c r="C24" s="594">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1883333</v>
      </c>
      <c r="L24" s="302">
        <f t="shared" si="8"/>
        <v>0</v>
      </c>
      <c r="M24" s="302">
        <f t="shared" si="8"/>
        <v>0</v>
      </c>
      <c r="N24" s="302">
        <f t="shared" si="8"/>
        <v>0</v>
      </c>
      <c r="O24" s="495">
        <f t="shared" si="4"/>
        <v>1883333</v>
      </c>
      <c r="P24" s="309"/>
    </row>
    <row r="25" spans="1:19" ht="48.95" customHeight="1">
      <c r="A25" s="5"/>
      <c r="B25" s="638" t="s">
        <v>486</v>
      </c>
      <c r="C25" s="594"/>
      <c r="D25" s="302"/>
      <c r="E25" s="302"/>
      <c r="F25" s="302"/>
      <c r="G25" s="302"/>
      <c r="H25" s="302"/>
      <c r="I25" s="302"/>
      <c r="J25" s="302"/>
      <c r="K25" s="302">
        <v>1883333</v>
      </c>
      <c r="L25" s="302"/>
      <c r="M25" s="302"/>
      <c r="N25" s="302"/>
      <c r="O25" s="495">
        <f t="shared" si="4"/>
        <v>1883333</v>
      </c>
      <c r="P25" s="309" t="s">
        <v>528</v>
      </c>
      <c r="S25" s="722"/>
    </row>
    <row r="26" spans="1:19" ht="48.95" customHeight="1">
      <c r="A26" s="5"/>
      <c r="B26" s="638" t="s">
        <v>487</v>
      </c>
      <c r="C26" s="594"/>
      <c r="D26" s="302"/>
      <c r="E26" s="302"/>
      <c r="F26" s="302"/>
      <c r="G26" s="302"/>
      <c r="H26" s="302"/>
      <c r="I26" s="302"/>
      <c r="J26" s="302"/>
      <c r="K26" s="302"/>
      <c r="L26" s="302"/>
      <c r="M26" s="302"/>
      <c r="N26" s="302"/>
      <c r="O26" s="495">
        <f t="shared" si="4"/>
        <v>0</v>
      </c>
      <c r="P26" s="309" t="s">
        <v>515</v>
      </c>
    </row>
    <row r="27" spans="1:19" ht="69.75" customHeight="1">
      <c r="A27" s="5"/>
      <c r="B27" s="637" t="s">
        <v>488</v>
      </c>
      <c r="C27" s="594"/>
      <c r="D27" s="302"/>
      <c r="E27" s="302"/>
      <c r="F27" s="302"/>
      <c r="G27" s="302"/>
      <c r="H27" s="302"/>
      <c r="I27" s="302"/>
      <c r="J27" s="302"/>
      <c r="K27" s="302"/>
      <c r="L27" s="302"/>
      <c r="M27" s="302"/>
      <c r="N27" s="302"/>
      <c r="O27" s="495">
        <f t="shared" si="4"/>
        <v>0</v>
      </c>
      <c r="P27" s="309"/>
    </row>
    <row r="28" spans="1:19" ht="78.75" customHeight="1">
      <c r="A28" s="5"/>
      <c r="B28" s="637" t="s">
        <v>489</v>
      </c>
      <c r="C28" s="594"/>
      <c r="D28" s="302"/>
      <c r="E28" s="302"/>
      <c r="F28" s="302"/>
      <c r="G28" s="302"/>
      <c r="H28" s="302"/>
      <c r="I28" s="302"/>
      <c r="J28" s="302"/>
      <c r="K28" s="302"/>
      <c r="L28" s="302"/>
      <c r="M28" s="302"/>
      <c r="N28" s="302"/>
      <c r="O28" s="495">
        <f t="shared" si="4"/>
        <v>0</v>
      </c>
      <c r="P28" s="309"/>
    </row>
    <row r="29" spans="1:19" ht="48.95" customHeight="1">
      <c r="A29" s="5"/>
      <c r="B29" s="639" t="s">
        <v>490</v>
      </c>
      <c r="C29" s="594">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5">
        <f t="shared" si="4"/>
        <v>0</v>
      </c>
      <c r="P29" s="1322" t="s">
        <v>529</v>
      </c>
    </row>
    <row r="30" spans="1:19" ht="48.95" customHeight="1">
      <c r="A30" s="5"/>
      <c r="B30" s="638" t="s">
        <v>491</v>
      </c>
      <c r="C30" s="594"/>
      <c r="D30" s="302"/>
      <c r="E30" s="302"/>
      <c r="F30" s="302"/>
      <c r="G30" s="302"/>
      <c r="H30" s="302"/>
      <c r="I30" s="302"/>
      <c r="J30" s="302"/>
      <c r="K30" s="302"/>
      <c r="L30" s="302"/>
      <c r="M30" s="302"/>
      <c r="N30" s="302"/>
      <c r="O30" s="495">
        <f t="shared" si="4"/>
        <v>0</v>
      </c>
      <c r="P30" s="1322"/>
    </row>
    <row r="31" spans="1:19" ht="48.95" customHeight="1">
      <c r="A31" s="5"/>
      <c r="B31" s="638" t="s">
        <v>492</v>
      </c>
      <c r="C31" s="594"/>
      <c r="D31" s="302"/>
      <c r="E31" s="302"/>
      <c r="F31" s="302"/>
      <c r="G31" s="302"/>
      <c r="H31" s="302"/>
      <c r="I31" s="302"/>
      <c r="J31" s="302"/>
      <c r="K31" s="302"/>
      <c r="L31" s="302"/>
      <c r="M31" s="302"/>
      <c r="N31" s="302"/>
      <c r="O31" s="495">
        <f t="shared" si="4"/>
        <v>0</v>
      </c>
      <c r="P31" s="1322"/>
    </row>
    <row r="32" spans="1:19" ht="48.95" customHeight="1">
      <c r="A32" s="5"/>
      <c r="B32" s="639" t="s">
        <v>493</v>
      </c>
      <c r="C32" s="594">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5">
        <f t="shared" si="4"/>
        <v>0</v>
      </c>
      <c r="P32" s="309" t="s">
        <v>516</v>
      </c>
    </row>
    <row r="33" spans="1:21" ht="48.95" customHeight="1">
      <c r="A33" s="5"/>
      <c r="B33" s="638" t="s">
        <v>494</v>
      </c>
      <c r="C33" s="594"/>
      <c r="D33" s="302"/>
      <c r="E33" s="302"/>
      <c r="F33" s="302"/>
      <c r="G33" s="302"/>
      <c r="H33" s="302"/>
      <c r="I33" s="302"/>
      <c r="J33" s="302"/>
      <c r="K33" s="302"/>
      <c r="L33" s="302"/>
      <c r="M33" s="302"/>
      <c r="N33" s="302"/>
      <c r="O33" s="495">
        <f t="shared" si="4"/>
        <v>0</v>
      </c>
      <c r="P33" s="309"/>
    </row>
    <row r="34" spans="1:21" ht="48.95" customHeight="1">
      <c r="A34" s="5"/>
      <c r="B34" s="638" t="s">
        <v>495</v>
      </c>
      <c r="C34" s="594"/>
      <c r="D34" s="302"/>
      <c r="E34" s="302"/>
      <c r="F34" s="302"/>
      <c r="G34" s="302"/>
      <c r="H34" s="302"/>
      <c r="I34" s="302"/>
      <c r="J34" s="302"/>
      <c r="K34" s="302"/>
      <c r="L34" s="302"/>
      <c r="M34" s="302"/>
      <c r="N34" s="302"/>
      <c r="O34" s="495">
        <f t="shared" si="4"/>
        <v>0</v>
      </c>
      <c r="P34" s="309"/>
    </row>
    <row r="35" spans="1:21" ht="123.75" customHeight="1">
      <c r="A35" s="5"/>
      <c r="B35" s="637" t="s">
        <v>496</v>
      </c>
      <c r="C35" s="594"/>
      <c r="D35" s="302"/>
      <c r="E35" s="302"/>
      <c r="F35" s="302"/>
      <c r="G35" s="302"/>
      <c r="H35" s="302"/>
      <c r="I35" s="302"/>
      <c r="J35" s="302"/>
      <c r="K35" s="302"/>
      <c r="L35" s="302"/>
      <c r="M35" s="302"/>
      <c r="N35" s="302"/>
      <c r="O35" s="495">
        <f t="shared" si="4"/>
        <v>0</v>
      </c>
      <c r="P35" s="309" t="s">
        <v>519</v>
      </c>
    </row>
    <row r="36" spans="1:21" ht="69" customHeight="1">
      <c r="A36" s="5"/>
      <c r="B36" s="637" t="s">
        <v>497</v>
      </c>
      <c r="C36" s="594"/>
      <c r="D36" s="302"/>
      <c r="E36" s="302"/>
      <c r="F36" s="302"/>
      <c r="G36" s="302"/>
      <c r="H36" s="302"/>
      <c r="I36" s="302"/>
      <c r="J36" s="302"/>
      <c r="K36" s="302"/>
      <c r="L36" s="302"/>
      <c r="M36" s="302"/>
      <c r="N36" s="302"/>
      <c r="O36" s="495">
        <f t="shared" si="4"/>
        <v>0</v>
      </c>
      <c r="P36" s="309" t="s">
        <v>517</v>
      </c>
    </row>
    <row r="37" spans="1:21" ht="82.5" customHeight="1">
      <c r="A37" s="5"/>
      <c r="B37" s="637" t="s">
        <v>498</v>
      </c>
      <c r="C37" s="594"/>
      <c r="D37" s="302"/>
      <c r="E37" s="302"/>
      <c r="F37" s="302"/>
      <c r="G37" s="302"/>
      <c r="H37" s="302"/>
      <c r="I37" s="302"/>
      <c r="J37" s="302"/>
      <c r="K37" s="302"/>
      <c r="L37" s="302"/>
      <c r="M37" s="302"/>
      <c r="N37" s="302"/>
      <c r="O37" s="495">
        <f t="shared" si="4"/>
        <v>0</v>
      </c>
      <c r="P37" s="309" t="s">
        <v>518</v>
      </c>
    </row>
    <row r="38" spans="1:21" ht="62.25" customHeight="1">
      <c r="A38" s="5"/>
      <c r="B38" s="637" t="s">
        <v>499</v>
      </c>
      <c r="C38" s="594"/>
      <c r="D38" s="302"/>
      <c r="E38" s="302"/>
      <c r="F38" s="302"/>
      <c r="G38" s="302"/>
      <c r="H38" s="302"/>
      <c r="I38" s="302"/>
      <c r="J38" s="302"/>
      <c r="K38" s="302"/>
      <c r="L38" s="302"/>
      <c r="M38" s="302"/>
      <c r="N38" s="302"/>
      <c r="O38" s="495">
        <f t="shared" si="4"/>
        <v>0</v>
      </c>
      <c r="P38" s="309" t="s">
        <v>520</v>
      </c>
    </row>
    <row r="39" spans="1:21" ht="67.5" customHeight="1">
      <c r="A39" s="5"/>
      <c r="B39" s="637" t="s">
        <v>500</v>
      </c>
      <c r="C39" s="594">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5">
        <f t="shared" si="4"/>
        <v>0</v>
      </c>
      <c r="P39" s="309"/>
    </row>
    <row r="40" spans="1:21" ht="48.95" customHeight="1">
      <c r="A40" s="5"/>
      <c r="B40" s="638" t="s">
        <v>501</v>
      </c>
      <c r="C40" s="594"/>
      <c r="D40" s="302"/>
      <c r="E40" s="302"/>
      <c r="F40" s="302"/>
      <c r="G40" s="302"/>
      <c r="H40" s="302"/>
      <c r="I40" s="302"/>
      <c r="J40" s="302"/>
      <c r="K40" s="302"/>
      <c r="L40" s="302"/>
      <c r="M40" s="302"/>
      <c r="N40" s="302"/>
      <c r="O40" s="495">
        <f t="shared" si="4"/>
        <v>0</v>
      </c>
      <c r="P40" s="309" t="s">
        <v>521</v>
      </c>
    </row>
    <row r="41" spans="1:21" ht="48.95" customHeight="1">
      <c r="A41" s="5"/>
      <c r="B41" s="638" t="s">
        <v>502</v>
      </c>
      <c r="C41" s="594"/>
      <c r="D41" s="302"/>
      <c r="E41" s="302"/>
      <c r="F41" s="302"/>
      <c r="G41" s="302"/>
      <c r="H41" s="302"/>
      <c r="I41" s="302"/>
      <c r="J41" s="302"/>
      <c r="K41" s="302"/>
      <c r="L41" s="302"/>
      <c r="M41" s="302"/>
      <c r="N41" s="302"/>
      <c r="O41" s="495">
        <f t="shared" si="4"/>
        <v>0</v>
      </c>
      <c r="P41" s="309" t="s">
        <v>522</v>
      </c>
    </row>
    <row r="42" spans="1:21" ht="48.95" customHeight="1">
      <c r="A42" s="5"/>
      <c r="B42" s="638" t="s">
        <v>503</v>
      </c>
      <c r="C42" s="594"/>
      <c r="D42" s="302"/>
      <c r="E42" s="302"/>
      <c r="F42" s="302"/>
      <c r="G42" s="302"/>
      <c r="H42" s="302"/>
      <c r="I42" s="302"/>
      <c r="J42" s="302"/>
      <c r="K42" s="302"/>
      <c r="L42" s="302"/>
      <c r="M42" s="302"/>
      <c r="N42" s="302"/>
      <c r="O42" s="495">
        <f t="shared" si="4"/>
        <v>0</v>
      </c>
      <c r="P42" s="309" t="s">
        <v>523</v>
      </c>
    </row>
    <row r="43" spans="1:21" ht="48.95" customHeight="1">
      <c r="A43" s="5"/>
      <c r="B43" s="638" t="s">
        <v>504</v>
      </c>
      <c r="C43" s="594"/>
      <c r="D43" s="302"/>
      <c r="E43" s="302"/>
      <c r="F43" s="302"/>
      <c r="G43" s="302"/>
      <c r="H43" s="302"/>
      <c r="I43" s="302"/>
      <c r="J43" s="302"/>
      <c r="K43" s="302"/>
      <c r="L43" s="302"/>
      <c r="M43" s="302"/>
      <c r="N43" s="302"/>
      <c r="O43" s="495">
        <f t="shared" si="4"/>
        <v>0</v>
      </c>
      <c r="P43" s="309" t="s">
        <v>524</v>
      </c>
    </row>
    <row r="44" spans="1:21" ht="48.95" customHeight="1" thickBot="1">
      <c r="A44" s="5"/>
      <c r="B44" s="637" t="s">
        <v>156</v>
      </c>
      <c r="C44" s="594"/>
      <c r="D44" s="302"/>
      <c r="E44" s="302"/>
      <c r="F44" s="302"/>
      <c r="G44" s="302"/>
      <c r="H44" s="302"/>
      <c r="I44" s="302"/>
      <c r="J44" s="302"/>
      <c r="K44" s="302"/>
      <c r="L44" s="302"/>
      <c r="M44" s="302"/>
      <c r="N44" s="302"/>
      <c r="O44" s="495">
        <f t="shared" si="4"/>
        <v>0</v>
      </c>
      <c r="P44" s="506"/>
    </row>
    <row r="45" spans="1:21" ht="27" customHeight="1" thickBot="1">
      <c r="A45" s="5"/>
      <c r="B45" s="563" t="s">
        <v>160</v>
      </c>
      <c r="C45" s="614">
        <f>SUM(C46:C67)</f>
        <v>0</v>
      </c>
      <c r="D45" s="314">
        <f>SUM(D46:D67)</f>
        <v>0</v>
      </c>
      <c r="E45" s="314">
        <f t="shared" ref="E45:N45" si="12">SUM(E46:E67)</f>
        <v>0</v>
      </c>
      <c r="F45" s="314">
        <f>SUM(F46:F67)</f>
        <v>0</v>
      </c>
      <c r="G45" s="314">
        <f t="shared" si="12"/>
        <v>0</v>
      </c>
      <c r="H45" s="314">
        <f>SUM(H46:H67)</f>
        <v>0</v>
      </c>
      <c r="I45" s="314">
        <f t="shared" si="12"/>
        <v>0</v>
      </c>
      <c r="J45" s="314">
        <f t="shared" si="12"/>
        <v>0</v>
      </c>
      <c r="K45" s="314">
        <f t="shared" si="12"/>
        <v>227767</v>
      </c>
      <c r="L45" s="314">
        <f t="shared" si="12"/>
        <v>143000</v>
      </c>
      <c r="M45" s="314">
        <f t="shared" si="12"/>
        <v>143000</v>
      </c>
      <c r="N45" s="314">
        <f t="shared" si="12"/>
        <v>143000</v>
      </c>
      <c r="O45" s="315">
        <f t="shared" si="4"/>
        <v>656767</v>
      </c>
      <c r="P45" s="1238" t="s">
        <v>507</v>
      </c>
      <c r="U45" s="723"/>
    </row>
    <row r="46" spans="1:21" ht="26.25" customHeight="1">
      <c r="A46" s="5"/>
      <c r="B46" s="496" t="s">
        <v>150</v>
      </c>
      <c r="C46" s="616"/>
      <c r="D46" s="312"/>
      <c r="E46" s="312"/>
      <c r="F46" s="312"/>
      <c r="G46" s="312"/>
      <c r="H46" s="312"/>
      <c r="I46" s="312"/>
      <c r="J46" s="312"/>
      <c r="K46" s="312"/>
      <c r="L46" s="312"/>
      <c r="M46" s="312"/>
      <c r="N46" s="312"/>
      <c r="O46" s="494">
        <f t="shared" si="4"/>
        <v>0</v>
      </c>
      <c r="P46" s="1239"/>
      <c r="U46" s="722"/>
    </row>
    <row r="47" spans="1:21" ht="22.5" customHeight="1">
      <c r="A47" s="5"/>
      <c r="B47" s="497" t="s">
        <v>157</v>
      </c>
      <c r="C47" s="616"/>
      <c r="D47" s="312"/>
      <c r="E47" s="312"/>
      <c r="F47" s="312"/>
      <c r="G47" s="312"/>
      <c r="H47" s="312"/>
      <c r="I47" s="312"/>
      <c r="J47" s="312"/>
      <c r="K47" s="312"/>
      <c r="L47" s="312"/>
      <c r="M47" s="312"/>
      <c r="N47" s="312"/>
      <c r="O47" s="495">
        <f t="shared" si="4"/>
        <v>0</v>
      </c>
      <c r="P47" s="1239"/>
    </row>
    <row r="48" spans="1:21" ht="35.25" customHeight="1">
      <c r="A48" s="5"/>
      <c r="B48" s="497" t="s">
        <v>158</v>
      </c>
      <c r="C48" s="616"/>
      <c r="D48" s="312"/>
      <c r="E48" s="312"/>
      <c r="F48" s="312"/>
      <c r="G48" s="312"/>
      <c r="H48" s="312"/>
      <c r="I48" s="312"/>
      <c r="J48" s="312"/>
      <c r="K48" s="312">
        <v>59767</v>
      </c>
      <c r="L48" s="312"/>
      <c r="M48" s="312"/>
      <c r="N48" s="312"/>
      <c r="O48" s="495">
        <f t="shared" si="4"/>
        <v>59767</v>
      </c>
      <c r="P48" s="1239"/>
    </row>
    <row r="49" spans="1:16" ht="36" customHeight="1">
      <c r="A49" s="5"/>
      <c r="B49" s="497" t="s">
        <v>159</v>
      </c>
      <c r="C49" s="616"/>
      <c r="D49" s="312"/>
      <c r="E49" s="312"/>
      <c r="F49" s="312"/>
      <c r="G49" s="312"/>
      <c r="H49" s="312"/>
      <c r="I49" s="312"/>
      <c r="J49" s="312"/>
      <c r="K49" s="312"/>
      <c r="L49" s="312"/>
      <c r="M49" s="312"/>
      <c r="N49" s="312"/>
      <c r="O49" s="495">
        <f t="shared" si="4"/>
        <v>0</v>
      </c>
      <c r="P49" s="1239"/>
    </row>
    <row r="50" spans="1:16" ht="35.25" customHeight="1">
      <c r="A50" s="5"/>
      <c r="B50" s="497" t="s">
        <v>151</v>
      </c>
      <c r="C50" s="616"/>
      <c r="D50" s="312"/>
      <c r="E50" s="312"/>
      <c r="F50" s="312"/>
      <c r="G50" s="312"/>
      <c r="H50" s="312"/>
      <c r="I50" s="312"/>
      <c r="J50" s="312"/>
      <c r="K50" s="312"/>
      <c r="L50" s="312"/>
      <c r="M50" s="312"/>
      <c r="N50" s="312"/>
      <c r="O50" s="495">
        <f t="shared" si="4"/>
        <v>0</v>
      </c>
      <c r="P50" s="1239"/>
    </row>
    <row r="51" spans="1:16" ht="22.5" customHeight="1">
      <c r="A51" s="5"/>
      <c r="B51" s="497" t="s">
        <v>154</v>
      </c>
      <c r="C51" s="616"/>
      <c r="D51" s="312"/>
      <c r="E51" s="312"/>
      <c r="F51" s="312"/>
      <c r="G51" s="312"/>
      <c r="H51" s="312"/>
      <c r="I51" s="312"/>
      <c r="J51" s="312"/>
      <c r="K51" s="312">
        <v>23000</v>
      </c>
      <c r="L51" s="312">
        <v>3000</v>
      </c>
      <c r="M51" s="312">
        <v>3000</v>
      </c>
      <c r="N51" s="312">
        <v>3000</v>
      </c>
      <c r="O51" s="495">
        <f t="shared" si="4"/>
        <v>32000</v>
      </c>
      <c r="P51" s="1239"/>
    </row>
    <row r="52" spans="1:16" ht="22.5" customHeight="1">
      <c r="A52" s="5"/>
      <c r="B52" s="497" t="s">
        <v>152</v>
      </c>
      <c r="C52" s="616"/>
      <c r="D52" s="312"/>
      <c r="E52" s="312"/>
      <c r="F52" s="312"/>
      <c r="G52" s="312"/>
      <c r="H52" s="312"/>
      <c r="I52" s="312"/>
      <c r="J52" s="312"/>
      <c r="K52" s="312">
        <v>30000</v>
      </c>
      <c r="L52" s="312">
        <v>30000</v>
      </c>
      <c r="M52" s="312">
        <v>30000</v>
      </c>
      <c r="N52" s="312">
        <v>30000</v>
      </c>
      <c r="O52" s="495">
        <f t="shared" si="4"/>
        <v>120000</v>
      </c>
      <c r="P52" s="1239"/>
    </row>
    <row r="53" spans="1:16" ht="37.5" customHeight="1">
      <c r="A53" s="5"/>
      <c r="B53" s="497" t="s">
        <v>417</v>
      </c>
      <c r="C53" s="616"/>
      <c r="D53" s="312"/>
      <c r="E53" s="312"/>
      <c r="F53" s="312"/>
      <c r="G53" s="312"/>
      <c r="H53" s="312"/>
      <c r="I53" s="312"/>
      <c r="J53" s="312"/>
      <c r="K53" s="312"/>
      <c r="L53" s="312"/>
      <c r="M53" s="312"/>
      <c r="N53" s="312"/>
      <c r="O53" s="495">
        <f t="shared" si="4"/>
        <v>0</v>
      </c>
      <c r="P53" s="1239"/>
    </row>
    <row r="54" spans="1:16" ht="50.25" customHeight="1">
      <c r="A54" s="5"/>
      <c r="B54" s="497" t="s">
        <v>155</v>
      </c>
      <c r="C54" s="616"/>
      <c r="D54" s="312"/>
      <c r="E54" s="312"/>
      <c r="F54" s="312"/>
      <c r="G54" s="312"/>
      <c r="H54" s="312"/>
      <c r="I54" s="312"/>
      <c r="J54" s="312"/>
      <c r="K54" s="312"/>
      <c r="L54" s="312"/>
      <c r="M54" s="312"/>
      <c r="N54" s="312"/>
      <c r="O54" s="495">
        <f t="shared" si="4"/>
        <v>0</v>
      </c>
      <c r="P54" s="1239"/>
    </row>
    <row r="55" spans="1:16" ht="37.5" customHeight="1">
      <c r="A55" s="5"/>
      <c r="B55" s="497" t="s">
        <v>418</v>
      </c>
      <c r="C55" s="616"/>
      <c r="D55" s="312"/>
      <c r="E55" s="312"/>
      <c r="F55" s="312"/>
      <c r="G55" s="312"/>
      <c r="H55" s="312"/>
      <c r="I55" s="312"/>
      <c r="J55" s="312"/>
      <c r="K55" s="312"/>
      <c r="L55" s="312"/>
      <c r="M55" s="312"/>
      <c r="N55" s="312"/>
      <c r="O55" s="495">
        <f t="shared" si="4"/>
        <v>0</v>
      </c>
      <c r="P55" s="1239"/>
    </row>
    <row r="56" spans="1:16" ht="38.25" customHeight="1">
      <c r="A56" s="5"/>
      <c r="B56" s="497" t="s">
        <v>419</v>
      </c>
      <c r="C56" s="616"/>
      <c r="D56" s="312"/>
      <c r="E56" s="312"/>
      <c r="F56" s="312"/>
      <c r="G56" s="312"/>
      <c r="H56" s="312"/>
      <c r="I56" s="312"/>
      <c r="J56" s="312"/>
      <c r="K56" s="312"/>
      <c r="L56" s="312"/>
      <c r="M56" s="312"/>
      <c r="N56" s="312"/>
      <c r="O56" s="495">
        <f t="shared" si="4"/>
        <v>0</v>
      </c>
      <c r="P56" s="1239"/>
    </row>
    <row r="57" spans="1:16" ht="38.25" customHeight="1">
      <c r="A57" s="5"/>
      <c r="B57" s="633" t="s">
        <v>742</v>
      </c>
      <c r="C57" s="616"/>
      <c r="D57" s="312"/>
      <c r="E57" s="312"/>
      <c r="F57" s="312"/>
      <c r="G57" s="312"/>
      <c r="H57" s="312"/>
      <c r="I57" s="312"/>
      <c r="J57" s="312"/>
      <c r="K57" s="312">
        <v>5000</v>
      </c>
      <c r="L57" s="312">
        <v>5000</v>
      </c>
      <c r="M57" s="312">
        <v>5000</v>
      </c>
      <c r="N57" s="312">
        <v>5000</v>
      </c>
      <c r="O57" s="495">
        <f t="shared" si="4"/>
        <v>20000</v>
      </c>
      <c r="P57" s="1239"/>
    </row>
    <row r="58" spans="1:16" ht="54" customHeight="1">
      <c r="A58" s="5"/>
      <c r="B58" s="633" t="s">
        <v>741</v>
      </c>
      <c r="C58" s="616"/>
      <c r="D58" s="312"/>
      <c r="E58" s="312"/>
      <c r="F58" s="312"/>
      <c r="G58" s="312"/>
      <c r="H58" s="312"/>
      <c r="I58" s="312"/>
      <c r="J58" s="312"/>
      <c r="K58" s="312">
        <v>110000</v>
      </c>
      <c r="L58" s="312">
        <v>105000</v>
      </c>
      <c r="M58" s="312">
        <v>105000</v>
      </c>
      <c r="N58" s="312">
        <v>105000</v>
      </c>
      <c r="O58" s="495">
        <f t="shared" si="4"/>
        <v>425000</v>
      </c>
      <c r="P58" s="1239"/>
    </row>
    <row r="59" spans="1:16" ht="22.5" customHeight="1">
      <c r="A59" s="5"/>
      <c r="B59" s="497" t="s">
        <v>147</v>
      </c>
      <c r="C59" s="616"/>
      <c r="D59" s="312"/>
      <c r="E59" s="312"/>
      <c r="F59" s="312"/>
      <c r="G59" s="312"/>
      <c r="H59" s="312"/>
      <c r="I59" s="312"/>
      <c r="J59" s="312"/>
      <c r="K59" s="312"/>
      <c r="L59" s="312"/>
      <c r="M59" s="312"/>
      <c r="N59" s="312"/>
      <c r="O59" s="495">
        <f t="shared" si="4"/>
        <v>0</v>
      </c>
      <c r="P59" s="1239"/>
    </row>
    <row r="60" spans="1:16" ht="46.5" customHeight="1">
      <c r="A60" s="5"/>
      <c r="B60" s="497" t="s">
        <v>148</v>
      </c>
      <c r="C60" s="616"/>
      <c r="D60" s="312"/>
      <c r="E60" s="312"/>
      <c r="F60" s="312"/>
      <c r="G60" s="312"/>
      <c r="H60" s="312"/>
      <c r="I60" s="312"/>
      <c r="J60" s="312"/>
      <c r="K60" s="312"/>
      <c r="L60" s="312"/>
      <c r="M60" s="312"/>
      <c r="N60" s="312"/>
      <c r="O60" s="495">
        <f t="shared" si="4"/>
        <v>0</v>
      </c>
      <c r="P60" s="1239"/>
    </row>
    <row r="61" spans="1:16" ht="22.5" customHeight="1">
      <c r="A61" s="5"/>
      <c r="B61" s="497" t="s">
        <v>149</v>
      </c>
      <c r="C61" s="616"/>
      <c r="D61" s="312"/>
      <c r="E61" s="312"/>
      <c r="F61" s="312"/>
      <c r="G61" s="312"/>
      <c r="H61" s="312"/>
      <c r="I61" s="312"/>
      <c r="J61" s="312"/>
      <c r="K61" s="312"/>
      <c r="L61" s="312"/>
      <c r="M61" s="312"/>
      <c r="N61" s="312"/>
      <c r="O61" s="495">
        <f t="shared" si="4"/>
        <v>0</v>
      </c>
      <c r="P61" s="1239"/>
    </row>
    <row r="62" spans="1:16" ht="32.25" customHeight="1">
      <c r="A62" s="5"/>
      <c r="B62" s="498" t="s">
        <v>436</v>
      </c>
      <c r="C62" s="616"/>
      <c r="D62" s="312"/>
      <c r="E62" s="312"/>
      <c r="F62" s="312"/>
      <c r="G62" s="312"/>
      <c r="H62" s="312"/>
      <c r="I62" s="312"/>
      <c r="J62" s="312"/>
      <c r="K62" s="312"/>
      <c r="L62" s="312"/>
      <c r="M62" s="312"/>
      <c r="N62" s="312"/>
      <c r="O62" s="495">
        <f t="shared" si="4"/>
        <v>0</v>
      </c>
      <c r="P62" s="309"/>
    </row>
    <row r="63" spans="1:16" ht="22.5" customHeight="1">
      <c r="A63" s="5"/>
      <c r="B63" s="606"/>
      <c r="C63" s="594"/>
      <c r="D63" s="302"/>
      <c r="E63" s="302"/>
      <c r="F63" s="302"/>
      <c r="G63" s="302"/>
      <c r="H63" s="302"/>
      <c r="I63" s="302"/>
      <c r="J63" s="302"/>
      <c r="K63" s="302"/>
      <c r="L63" s="302"/>
      <c r="M63" s="302"/>
      <c r="N63" s="302"/>
      <c r="O63" s="495">
        <f t="shared" si="4"/>
        <v>0</v>
      </c>
      <c r="P63" s="309"/>
    </row>
    <row r="64" spans="1:16" ht="27" customHeight="1">
      <c r="A64" s="5"/>
      <c r="B64" s="606"/>
      <c r="C64" s="594"/>
      <c r="D64" s="302"/>
      <c r="E64" s="302"/>
      <c r="F64" s="302"/>
      <c r="G64" s="302"/>
      <c r="H64" s="302"/>
      <c r="I64" s="302"/>
      <c r="J64" s="302"/>
      <c r="K64" s="302"/>
      <c r="L64" s="302"/>
      <c r="M64" s="302"/>
      <c r="N64" s="302"/>
      <c r="O64" s="495">
        <f t="shared" si="4"/>
        <v>0</v>
      </c>
      <c r="P64" s="309"/>
    </row>
    <row r="65" spans="1:16" ht="23.25" customHeight="1">
      <c r="A65" s="5"/>
      <c r="B65" s="606"/>
      <c r="C65" s="594"/>
      <c r="D65" s="302"/>
      <c r="E65" s="302"/>
      <c r="F65" s="302"/>
      <c r="G65" s="302"/>
      <c r="H65" s="302"/>
      <c r="I65" s="302"/>
      <c r="J65" s="302"/>
      <c r="K65" s="302"/>
      <c r="L65" s="302"/>
      <c r="M65" s="302"/>
      <c r="N65" s="302"/>
      <c r="O65" s="495">
        <f t="shared" si="4"/>
        <v>0</v>
      </c>
      <c r="P65" s="309"/>
    </row>
    <row r="66" spans="1:16" ht="27" customHeight="1">
      <c r="A66" s="5"/>
      <c r="B66" s="606"/>
      <c r="C66" s="594"/>
      <c r="D66" s="302"/>
      <c r="E66" s="302"/>
      <c r="F66" s="302"/>
      <c r="G66" s="302"/>
      <c r="H66" s="302"/>
      <c r="I66" s="302"/>
      <c r="J66" s="302"/>
      <c r="K66" s="302"/>
      <c r="L66" s="302"/>
      <c r="M66" s="302"/>
      <c r="N66" s="302"/>
      <c r="O66" s="495">
        <f t="shared" si="4"/>
        <v>0</v>
      </c>
      <c r="P66" s="309"/>
    </row>
    <row r="67" spans="1:16" ht="39" customHeight="1" thickBot="1">
      <c r="A67" s="5"/>
      <c r="B67" s="607" t="s">
        <v>156</v>
      </c>
      <c r="C67" s="615"/>
      <c r="D67" s="306"/>
      <c r="E67" s="306"/>
      <c r="F67" s="306"/>
      <c r="G67" s="306"/>
      <c r="H67" s="306"/>
      <c r="I67" s="306"/>
      <c r="J67" s="306"/>
      <c r="K67" s="306"/>
      <c r="L67" s="306"/>
      <c r="M67" s="306"/>
      <c r="N67" s="306"/>
      <c r="O67" s="645">
        <f>SUM(C67:N67)</f>
        <v>0</v>
      </c>
      <c r="P67" s="1316" t="s">
        <v>318</v>
      </c>
    </row>
    <row r="68" spans="1:16" ht="48.75" customHeight="1" thickBot="1">
      <c r="A68" s="5"/>
      <c r="B68" s="603" t="s">
        <v>161</v>
      </c>
      <c r="C68" s="614">
        <f>SUM(C15,C45)</f>
        <v>0</v>
      </c>
      <c r="D68" s="314">
        <f t="shared" ref="D68:N68" si="13">SUM(D15,D45)</f>
        <v>0</v>
      </c>
      <c r="E68" s="314">
        <f t="shared" si="13"/>
        <v>0</v>
      </c>
      <c r="F68" s="314">
        <f>SUM(F15,F45)</f>
        <v>0</v>
      </c>
      <c r="G68" s="314">
        <f>SUM(G15,G45)</f>
        <v>0</v>
      </c>
      <c r="H68" s="314">
        <f t="shared" si="13"/>
        <v>0</v>
      </c>
      <c r="I68" s="314">
        <f t="shared" si="13"/>
        <v>0</v>
      </c>
      <c r="J68" s="314">
        <f t="shared" si="13"/>
        <v>0</v>
      </c>
      <c r="K68" s="314">
        <f t="shared" si="13"/>
        <v>2291600</v>
      </c>
      <c r="L68" s="314">
        <f t="shared" si="13"/>
        <v>323500</v>
      </c>
      <c r="M68" s="314">
        <f t="shared" si="13"/>
        <v>323500</v>
      </c>
      <c r="N68" s="314">
        <f t="shared" si="13"/>
        <v>329500</v>
      </c>
      <c r="O68" s="315">
        <f t="shared" si="4"/>
        <v>3268100</v>
      </c>
      <c r="P68" s="1316"/>
    </row>
    <row r="69" spans="1:16" ht="57.75" customHeight="1">
      <c r="A69" s="5"/>
      <c r="B69" s="608" t="s">
        <v>162</v>
      </c>
      <c r="C69" s="617">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320" t="s">
        <v>322</v>
      </c>
    </row>
    <row r="70" spans="1:16" ht="40.5" customHeight="1" thickBot="1">
      <c r="A70" s="5"/>
      <c r="B70" s="609" t="s">
        <v>163</v>
      </c>
      <c r="C70" s="594">
        <f>SUM(C6:C10)-SUM(C17,C20,C23,C24,C27,C28,C29,C32,C35,C36,C37,C38,C39)-SUM(C46:C66)</f>
        <v>0</v>
      </c>
      <c r="D70" s="302">
        <f t="shared" ref="D70:N70" si="15">SUM(D6:D10)-SUM(D17,D20,D23,D24,D27,D28,D29,D32,D35,D36,D37,D38,D39)-SUM(D46:D66)</f>
        <v>0</v>
      </c>
      <c r="E70" s="302">
        <f t="shared" si="15"/>
        <v>0</v>
      </c>
      <c r="F70" s="302">
        <f t="shared" si="15"/>
        <v>0</v>
      </c>
      <c r="G70" s="302">
        <f t="shared" si="15"/>
        <v>0</v>
      </c>
      <c r="H70" s="302">
        <f t="shared" si="15"/>
        <v>0</v>
      </c>
      <c r="I70" s="302">
        <f t="shared" si="15"/>
        <v>0</v>
      </c>
      <c r="J70" s="302">
        <f t="shared" si="15"/>
        <v>0</v>
      </c>
      <c r="K70" s="302">
        <f t="shared" si="15"/>
        <v>791733</v>
      </c>
      <c r="L70" s="302">
        <f t="shared" si="15"/>
        <v>-73500</v>
      </c>
      <c r="M70" s="302">
        <f t="shared" si="15"/>
        <v>-23500</v>
      </c>
      <c r="N70" s="302">
        <f t="shared" si="15"/>
        <v>70500</v>
      </c>
      <c r="O70" s="305">
        <f t="shared" si="4"/>
        <v>765233</v>
      </c>
      <c r="P70" s="1321"/>
    </row>
    <row r="71" spans="1:16" ht="45" customHeight="1" thickBot="1">
      <c r="A71" s="5"/>
      <c r="B71" s="600" t="s">
        <v>164</v>
      </c>
      <c r="C71" s="615">
        <f>C5+C12-C68+C69</f>
        <v>0</v>
      </c>
      <c r="D71" s="306">
        <f>D5+D12-D68+D69</f>
        <v>0</v>
      </c>
      <c r="E71" s="306">
        <f t="shared" ref="E71:N71" si="16">E5+E12-E68+E69</f>
        <v>0</v>
      </c>
      <c r="F71" s="306">
        <f t="shared" si="16"/>
        <v>0</v>
      </c>
      <c r="G71" s="306">
        <f t="shared" si="16"/>
        <v>0</v>
      </c>
      <c r="H71" s="306">
        <f t="shared" si="16"/>
        <v>0</v>
      </c>
      <c r="I71" s="306">
        <f t="shared" si="16"/>
        <v>0</v>
      </c>
      <c r="J71" s="306">
        <f t="shared" si="16"/>
        <v>0</v>
      </c>
      <c r="K71" s="306">
        <f t="shared" si="16"/>
        <v>791733</v>
      </c>
      <c r="L71" s="306">
        <f t="shared" si="16"/>
        <v>718233</v>
      </c>
      <c r="M71" s="306">
        <f t="shared" si="16"/>
        <v>694733</v>
      </c>
      <c r="N71" s="306">
        <f t="shared" si="16"/>
        <v>765233</v>
      </c>
      <c r="O71" s="318">
        <f>N71</f>
        <v>765233</v>
      </c>
      <c r="P71" s="316" t="s">
        <v>321</v>
      </c>
    </row>
    <row r="72" spans="1:16" ht="15">
      <c r="B72" s="458"/>
      <c r="C72" s="459"/>
      <c r="D72" s="459"/>
      <c r="E72" s="459"/>
      <c r="F72" s="459"/>
      <c r="G72" s="460"/>
      <c r="H72" s="460"/>
      <c r="I72" s="460"/>
      <c r="J72" s="460"/>
      <c r="K72" s="460"/>
      <c r="L72" s="460"/>
      <c r="M72" s="460"/>
      <c r="N72" s="460"/>
      <c r="O72" s="461"/>
    </row>
    <row r="73" spans="1:16" ht="168" customHeight="1">
      <c r="B73" s="1314" t="s">
        <v>470</v>
      </c>
      <c r="C73" s="1314"/>
      <c r="D73" s="1314"/>
      <c r="E73" s="1314"/>
      <c r="F73" s="1314"/>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25">
      <c r="B75" s="1312" t="s">
        <v>468</v>
      </c>
      <c r="C75" s="1312"/>
      <c r="D75" s="1312"/>
      <c r="E75" s="1312"/>
      <c r="F75" s="1312"/>
      <c r="G75" s="465"/>
      <c r="H75" s="465"/>
      <c r="I75" s="465"/>
      <c r="J75" s="465"/>
      <c r="K75" s="465"/>
      <c r="L75" s="465"/>
      <c r="M75" s="465"/>
      <c r="N75" s="465"/>
      <c r="O75" s="465"/>
    </row>
    <row r="76" spans="1:16" ht="25.5" customHeight="1">
      <c r="B76" s="1312" t="s">
        <v>469</v>
      </c>
      <c r="C76" s="1312"/>
      <c r="D76" s="1312"/>
      <c r="E76" s="1312"/>
      <c r="F76" s="1312"/>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313" t="s">
        <v>431</v>
      </c>
      <c r="C78" s="1313"/>
      <c r="D78" s="1313"/>
      <c r="E78" s="1313"/>
      <c r="F78" s="1313"/>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25">
      <c r="B80" s="465"/>
      <c r="C80" s="462"/>
      <c r="D80" s="462"/>
      <c r="E80" s="462"/>
      <c r="F80" s="462"/>
      <c r="G80" s="465"/>
      <c r="H80" s="466"/>
      <c r="I80" s="466"/>
      <c r="J80" s="466"/>
      <c r="K80" s="466"/>
      <c r="L80" s="467"/>
      <c r="M80" s="466"/>
      <c r="N80" s="466"/>
      <c r="O80" s="467"/>
    </row>
    <row r="81" spans="2:15" ht="20.25">
      <c r="B81" s="1312" t="s">
        <v>468</v>
      </c>
      <c r="C81" s="1312"/>
      <c r="D81" s="1312"/>
      <c r="E81" s="1312"/>
      <c r="F81" s="1312"/>
      <c r="G81" s="465"/>
      <c r="H81" s="465"/>
      <c r="I81" s="465"/>
      <c r="J81" s="465"/>
      <c r="K81" s="465"/>
      <c r="L81" s="465"/>
      <c r="M81" s="465"/>
      <c r="N81" s="465"/>
      <c r="O81" s="465"/>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44" activePane="bottomRight" state="frozen"/>
      <selection activeCell="B2" sqref="B2:G2"/>
      <selection pane="topRight" activeCell="B2" sqref="B2:G2"/>
      <selection pane="bottomLeft" activeCell="B2" sqref="B2:G2"/>
      <selection pane="bottomRight" activeCell="O59" activeCellId="1" sqref="O21 O59"/>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21" customWidth="1"/>
    <col min="17" max="16384" width="9.140625" style="12"/>
  </cols>
  <sheetData>
    <row r="1" spans="1:16" ht="36.75" customHeight="1" thickBot="1">
      <c r="A1" s="5"/>
      <c r="B1" s="324" t="s">
        <v>510</v>
      </c>
      <c r="C1" s="533"/>
      <c r="D1" s="533"/>
      <c r="E1" s="533"/>
      <c r="F1" s="533"/>
      <c r="G1" s="533"/>
      <c r="H1" s="533"/>
      <c r="I1" s="533"/>
      <c r="J1" s="533"/>
      <c r="K1" s="533"/>
      <c r="L1" s="533"/>
      <c r="M1" s="533"/>
      <c r="N1" s="533"/>
      <c r="O1" s="534"/>
      <c r="P1" s="626" t="s">
        <v>212</v>
      </c>
    </row>
    <row r="2" spans="1:16" ht="20.25" customHeight="1" thickBot="1">
      <c r="A2" s="5"/>
      <c r="B2" s="599" t="s">
        <v>760</v>
      </c>
      <c r="C2" s="610">
        <v>1</v>
      </c>
      <c r="D2" s="329">
        <v>2</v>
      </c>
      <c r="E2" s="329">
        <v>3</v>
      </c>
      <c r="F2" s="329">
        <v>4</v>
      </c>
      <c r="G2" s="330">
        <v>5</v>
      </c>
      <c r="H2" s="330">
        <v>6</v>
      </c>
      <c r="I2" s="330">
        <v>7</v>
      </c>
      <c r="J2" s="330">
        <v>8</v>
      </c>
      <c r="K2" s="330">
        <v>9</v>
      </c>
      <c r="L2" s="330">
        <v>10</v>
      </c>
      <c r="M2" s="330">
        <v>11</v>
      </c>
      <c r="N2" s="330">
        <v>12</v>
      </c>
      <c r="O2" s="331" t="s">
        <v>110</v>
      </c>
      <c r="P2" s="625" t="s">
        <v>293</v>
      </c>
    </row>
    <row r="3" spans="1:16" ht="24.75" customHeight="1" thickBot="1">
      <c r="A3" s="5"/>
      <c r="B3" s="630" t="s">
        <v>320</v>
      </c>
      <c r="C3" s="611" t="s">
        <v>130</v>
      </c>
      <c r="D3" s="332" t="s">
        <v>131</v>
      </c>
      <c r="E3" s="332" t="s">
        <v>132</v>
      </c>
      <c r="F3" s="332" t="s">
        <v>133</v>
      </c>
      <c r="G3" s="332" t="s">
        <v>134</v>
      </c>
      <c r="H3" s="332" t="s">
        <v>135</v>
      </c>
      <c r="I3" s="332" t="s">
        <v>136</v>
      </c>
      <c r="J3" s="332" t="s">
        <v>219</v>
      </c>
      <c r="K3" s="332" t="s">
        <v>319</v>
      </c>
      <c r="L3" s="332" t="s">
        <v>220</v>
      </c>
      <c r="M3" s="332" t="s">
        <v>221</v>
      </c>
      <c r="N3" s="332" t="s">
        <v>222</v>
      </c>
      <c r="O3" s="333" t="s">
        <v>236</v>
      </c>
      <c r="P3" s="1238" t="s">
        <v>531</v>
      </c>
    </row>
    <row r="4" spans="1:16" ht="28.5" customHeight="1" thickBot="1">
      <c r="A4" s="5"/>
      <c r="B4" s="622" t="s">
        <v>137</v>
      </c>
      <c r="C4" s="18"/>
      <c r="D4" s="325"/>
      <c r="E4" s="325"/>
      <c r="F4" s="325"/>
      <c r="G4" s="326"/>
      <c r="H4" s="326"/>
      <c r="I4" s="326"/>
      <c r="J4" s="326"/>
      <c r="K4" s="326"/>
      <c r="L4" s="326"/>
      <c r="M4" s="326"/>
      <c r="N4" s="326"/>
      <c r="O4" s="327"/>
      <c r="P4" s="1315"/>
    </row>
    <row r="5" spans="1:16" ht="27.75" customHeight="1">
      <c r="A5" s="5"/>
      <c r="B5" s="601" t="s">
        <v>138</v>
      </c>
      <c r="C5" s="612">
        <f>'10.a-Cash-flow 1. év'!N71</f>
        <v>765233</v>
      </c>
      <c r="D5" s="303">
        <f>C71</f>
        <v>841733</v>
      </c>
      <c r="E5" s="303">
        <f t="shared" ref="E5:N5" si="0">D71</f>
        <v>918233</v>
      </c>
      <c r="F5" s="303">
        <f t="shared" si="0"/>
        <v>994733</v>
      </c>
      <c r="G5" s="303">
        <f t="shared" si="0"/>
        <v>1071233</v>
      </c>
      <c r="H5" s="303">
        <f t="shared" si="0"/>
        <v>1147733</v>
      </c>
      <c r="I5" s="303">
        <f t="shared" si="0"/>
        <v>1224233</v>
      </c>
      <c r="J5" s="303">
        <f t="shared" si="0"/>
        <v>1300733</v>
      </c>
      <c r="K5" s="303">
        <f t="shared" si="0"/>
        <v>1377233</v>
      </c>
      <c r="L5" s="303">
        <f t="shared" si="0"/>
        <v>1453733</v>
      </c>
      <c r="M5" s="303">
        <f t="shared" si="0"/>
        <v>3010233</v>
      </c>
      <c r="N5" s="303">
        <f t="shared" si="0"/>
        <v>3086733</v>
      </c>
      <c r="O5" s="552"/>
      <c r="P5" s="942" t="s">
        <v>506</v>
      </c>
    </row>
    <row r="6" spans="1:16" ht="27" customHeight="1">
      <c r="A6" s="5"/>
      <c r="B6" s="602" t="s">
        <v>139</v>
      </c>
      <c r="C6" s="594">
        <v>400000</v>
      </c>
      <c r="D6" s="302">
        <v>400000</v>
      </c>
      <c r="E6" s="302">
        <v>400000</v>
      </c>
      <c r="F6" s="302">
        <v>400000</v>
      </c>
      <c r="G6" s="302">
        <v>400000</v>
      </c>
      <c r="H6" s="302">
        <v>400000</v>
      </c>
      <c r="I6" s="302">
        <v>400000</v>
      </c>
      <c r="J6" s="302">
        <v>400000</v>
      </c>
      <c r="K6" s="302">
        <v>400000</v>
      </c>
      <c r="L6" s="302">
        <v>400000</v>
      </c>
      <c r="M6" s="302">
        <v>400000</v>
      </c>
      <c r="N6" s="302">
        <v>400000</v>
      </c>
      <c r="O6" s="305">
        <f>SUM(C6:N6)</f>
        <v>4800000</v>
      </c>
      <c r="P6" s="943"/>
    </row>
    <row r="7" spans="1:16" ht="32.25" customHeight="1">
      <c r="A7" s="5"/>
      <c r="B7" s="636" t="s">
        <v>140</v>
      </c>
      <c r="C7" s="594"/>
      <c r="D7" s="302"/>
      <c r="E7" s="302"/>
      <c r="F7" s="302"/>
      <c r="G7" s="302"/>
      <c r="H7" s="302"/>
      <c r="I7" s="302"/>
      <c r="J7" s="302"/>
      <c r="K7" s="308"/>
      <c r="L7" s="308"/>
      <c r="M7" s="308"/>
      <c r="N7" s="308"/>
      <c r="O7" s="305">
        <f t="shared" ref="O7:O12" si="1">SUM(C7:N7)</f>
        <v>0</v>
      </c>
      <c r="P7" s="943"/>
    </row>
    <row r="8" spans="1:16" ht="32.25" customHeight="1">
      <c r="A8" s="5"/>
      <c r="B8" s="636" t="s">
        <v>141</v>
      </c>
      <c r="C8" s="594"/>
      <c r="D8" s="302"/>
      <c r="E8" s="302"/>
      <c r="F8" s="302"/>
      <c r="G8" s="302"/>
      <c r="H8" s="302"/>
      <c r="I8" s="302"/>
      <c r="J8" s="302"/>
      <c r="K8" s="308"/>
      <c r="L8" s="308"/>
      <c r="M8" s="308"/>
      <c r="N8" s="308"/>
      <c r="O8" s="305">
        <f t="shared" si="1"/>
        <v>0</v>
      </c>
      <c r="P8" s="943"/>
    </row>
    <row r="9" spans="1:16" ht="32.25" customHeight="1">
      <c r="A9" s="5"/>
      <c r="B9" s="636" t="s">
        <v>142</v>
      </c>
      <c r="C9" s="594"/>
      <c r="D9" s="302"/>
      <c r="E9" s="302"/>
      <c r="F9" s="302"/>
      <c r="G9" s="302"/>
      <c r="H9" s="302"/>
      <c r="I9" s="302"/>
      <c r="J9" s="302"/>
      <c r="K9" s="308"/>
      <c r="L9" s="308">
        <v>1500000</v>
      </c>
      <c r="M9" s="308"/>
      <c r="N9" s="308"/>
      <c r="O9" s="305">
        <f t="shared" si="1"/>
        <v>1500000</v>
      </c>
      <c r="P9" s="943"/>
    </row>
    <row r="10" spans="1:16" ht="32.25" customHeight="1">
      <c r="A10" s="5"/>
      <c r="B10" s="636" t="s">
        <v>143</v>
      </c>
      <c r="C10" s="594"/>
      <c r="D10" s="302"/>
      <c r="E10" s="302"/>
      <c r="F10" s="302"/>
      <c r="G10" s="302"/>
      <c r="H10" s="302"/>
      <c r="I10" s="302"/>
      <c r="J10" s="302"/>
      <c r="K10" s="308"/>
      <c r="L10" s="308"/>
      <c r="M10" s="308"/>
      <c r="N10" s="308"/>
      <c r="O10" s="305">
        <f t="shared" si="1"/>
        <v>0</v>
      </c>
      <c r="P10" s="943"/>
    </row>
    <row r="11" spans="1:16" ht="32.25" customHeight="1" thickBot="1">
      <c r="A11" s="5"/>
      <c r="B11" s="602" t="s">
        <v>144</v>
      </c>
      <c r="C11" s="613"/>
      <c r="D11" s="310"/>
      <c r="E11" s="310"/>
      <c r="F11" s="310"/>
      <c r="G11" s="310"/>
      <c r="H11" s="310"/>
      <c r="I11" s="310"/>
      <c r="J11" s="310"/>
      <c r="K11" s="310"/>
      <c r="L11" s="310"/>
      <c r="M11" s="310"/>
      <c r="N11" s="310"/>
      <c r="O11" s="311">
        <f t="shared" si="1"/>
        <v>0</v>
      </c>
      <c r="P11" s="943"/>
    </row>
    <row r="12" spans="1:16" ht="32.25" customHeight="1" thickBot="1">
      <c r="A12" s="5"/>
      <c r="B12" s="603" t="s">
        <v>145</v>
      </c>
      <c r="C12" s="614">
        <f>SUM(C6:C11)</f>
        <v>400000</v>
      </c>
      <c r="D12" s="314">
        <f t="shared" ref="D12:N12" si="2">SUM(D6:D11)</f>
        <v>400000</v>
      </c>
      <c r="E12" s="314">
        <f t="shared" si="2"/>
        <v>400000</v>
      </c>
      <c r="F12" s="314">
        <f t="shared" si="2"/>
        <v>400000</v>
      </c>
      <c r="G12" s="314">
        <f t="shared" si="2"/>
        <v>400000</v>
      </c>
      <c r="H12" s="314">
        <f t="shared" si="2"/>
        <v>400000</v>
      </c>
      <c r="I12" s="314">
        <f t="shared" si="2"/>
        <v>400000</v>
      </c>
      <c r="J12" s="314">
        <f t="shared" si="2"/>
        <v>400000</v>
      </c>
      <c r="K12" s="314">
        <f t="shared" si="2"/>
        <v>400000</v>
      </c>
      <c r="L12" s="314">
        <f t="shared" si="2"/>
        <v>1900000</v>
      </c>
      <c r="M12" s="314">
        <f t="shared" si="2"/>
        <v>400000</v>
      </c>
      <c r="N12" s="314">
        <f t="shared" si="2"/>
        <v>400000</v>
      </c>
      <c r="O12" s="315">
        <f t="shared" si="1"/>
        <v>6300000</v>
      </c>
      <c r="P12" s="943"/>
    </row>
    <row r="13" spans="1:16" ht="14.25" customHeight="1" thickBot="1">
      <c r="A13" s="5"/>
      <c r="B13" s="604"/>
      <c r="C13" s="1317"/>
      <c r="D13" s="1318"/>
      <c r="E13" s="1318"/>
      <c r="F13" s="1318"/>
      <c r="G13" s="1318"/>
      <c r="H13" s="1318"/>
      <c r="I13" s="1318"/>
      <c r="J13" s="1318"/>
      <c r="K13" s="1318"/>
      <c r="L13" s="1318"/>
      <c r="M13" s="1318"/>
      <c r="N13" s="1318"/>
      <c r="O13" s="1319"/>
      <c r="P13" s="943"/>
    </row>
    <row r="14" spans="1:16" ht="32.25" customHeight="1" thickBot="1">
      <c r="A14" s="5"/>
      <c r="B14" s="631" t="s">
        <v>146</v>
      </c>
      <c r="C14" s="320"/>
      <c r="D14" s="321"/>
      <c r="E14" s="321"/>
      <c r="F14" s="321"/>
      <c r="G14" s="322"/>
      <c r="H14" s="322"/>
      <c r="I14" s="322"/>
      <c r="J14" s="322"/>
      <c r="K14" s="322"/>
      <c r="L14" s="322"/>
      <c r="M14" s="322"/>
      <c r="N14" s="322"/>
      <c r="O14" s="323"/>
      <c r="P14" s="943" t="s">
        <v>420</v>
      </c>
    </row>
    <row r="15" spans="1:16" ht="32.25" customHeight="1">
      <c r="A15" s="5"/>
      <c r="B15" s="605" t="s">
        <v>478</v>
      </c>
      <c r="C15" s="612">
        <f>SUM(C17,C20,C23,C24,C27,C28,C29,C32,C35,C36,C37,C38,C39,C44)</f>
        <v>180500</v>
      </c>
      <c r="D15" s="303">
        <f t="shared" ref="D15:N15" si="3">SUM(D17,D20,D23,D24,D27,D28,D29,D32,D35,D36,D37,D38,D39,D44)</f>
        <v>180500</v>
      </c>
      <c r="E15" s="303">
        <f t="shared" si="3"/>
        <v>180500</v>
      </c>
      <c r="F15" s="303">
        <f t="shared" si="3"/>
        <v>180500</v>
      </c>
      <c r="G15" s="303">
        <f t="shared" si="3"/>
        <v>0</v>
      </c>
      <c r="H15" s="303">
        <f t="shared" si="3"/>
        <v>0</v>
      </c>
      <c r="I15" s="303">
        <f t="shared" si="3"/>
        <v>0</v>
      </c>
      <c r="J15" s="303">
        <f t="shared" si="3"/>
        <v>0</v>
      </c>
      <c r="K15" s="303">
        <f t="shared" si="3"/>
        <v>0</v>
      </c>
      <c r="L15" s="303">
        <f t="shared" si="3"/>
        <v>0</v>
      </c>
      <c r="M15" s="303">
        <f t="shared" si="3"/>
        <v>0</v>
      </c>
      <c r="N15" s="303">
        <f t="shared" si="3"/>
        <v>0</v>
      </c>
      <c r="O15" s="304">
        <f t="shared" ref="O15:O70" si="4">SUM(C15:N15)</f>
        <v>722000</v>
      </c>
      <c r="P15" s="943"/>
    </row>
    <row r="16" spans="1:16" ht="39" customHeight="1" thickBot="1">
      <c r="A16" s="5"/>
      <c r="B16" s="600" t="s">
        <v>505</v>
      </c>
      <c r="C16" s="615">
        <f>C15*0.9</f>
        <v>162450</v>
      </c>
      <c r="D16" s="306">
        <f t="shared" ref="D16:N16" si="5">D15*0.9</f>
        <v>162450</v>
      </c>
      <c r="E16" s="306">
        <f t="shared" si="5"/>
        <v>162450</v>
      </c>
      <c r="F16" s="306">
        <f t="shared" si="5"/>
        <v>162450</v>
      </c>
      <c r="G16" s="306">
        <f t="shared" si="5"/>
        <v>0</v>
      </c>
      <c r="H16" s="306">
        <f t="shared" si="5"/>
        <v>0</v>
      </c>
      <c r="I16" s="306">
        <f t="shared" si="5"/>
        <v>0</v>
      </c>
      <c r="J16" s="306">
        <f t="shared" si="5"/>
        <v>0</v>
      </c>
      <c r="K16" s="306">
        <f t="shared" si="5"/>
        <v>0</v>
      </c>
      <c r="L16" s="306">
        <f t="shared" si="5"/>
        <v>0</v>
      </c>
      <c r="M16" s="306">
        <f t="shared" si="5"/>
        <v>0</v>
      </c>
      <c r="N16" s="306">
        <f t="shared" si="5"/>
        <v>0</v>
      </c>
      <c r="O16" s="307">
        <f t="shared" si="4"/>
        <v>649800</v>
      </c>
      <c r="P16" s="943" t="s">
        <v>508</v>
      </c>
    </row>
    <row r="17" spans="1:16" ht="48.95" customHeight="1" thickBot="1">
      <c r="A17" s="5"/>
      <c r="B17" s="637" t="s">
        <v>479</v>
      </c>
      <c r="C17" s="616">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4">
        <f t="shared" si="4"/>
        <v>0</v>
      </c>
      <c r="P17" s="944"/>
    </row>
    <row r="18" spans="1:16" ht="48.95" customHeight="1">
      <c r="A18" s="5"/>
      <c r="B18" s="638" t="s">
        <v>480</v>
      </c>
      <c r="C18" s="594"/>
      <c r="D18" s="302"/>
      <c r="E18" s="302"/>
      <c r="F18" s="302"/>
      <c r="G18" s="302"/>
      <c r="H18" s="302"/>
      <c r="I18" s="302"/>
      <c r="J18" s="302"/>
      <c r="K18" s="302"/>
      <c r="L18" s="302"/>
      <c r="M18" s="302"/>
      <c r="N18" s="302"/>
      <c r="O18" s="495">
        <f t="shared" si="4"/>
        <v>0</v>
      </c>
      <c r="P18" s="628"/>
    </row>
    <row r="19" spans="1:16" ht="48.95" customHeight="1">
      <c r="A19" s="5"/>
      <c r="B19" s="638" t="s">
        <v>153</v>
      </c>
      <c r="C19" s="594"/>
      <c r="D19" s="302"/>
      <c r="E19" s="302"/>
      <c r="F19" s="302"/>
      <c r="G19" s="302"/>
      <c r="H19" s="302"/>
      <c r="I19" s="302"/>
      <c r="J19" s="302"/>
      <c r="K19" s="302"/>
      <c r="L19" s="302"/>
      <c r="M19" s="302"/>
      <c r="N19" s="302"/>
      <c r="O19" s="495">
        <f t="shared" si="4"/>
        <v>0</v>
      </c>
      <c r="P19" s="628"/>
    </row>
    <row r="20" spans="1:16" ht="69.75" customHeight="1">
      <c r="A20" s="5"/>
      <c r="B20" s="637" t="s">
        <v>481</v>
      </c>
      <c r="C20" s="594">
        <f>SUM(C21:C22)</f>
        <v>180500</v>
      </c>
      <c r="D20" s="302">
        <f t="shared" ref="D20:N20" si="7">SUM(D21:D22)</f>
        <v>180500</v>
      </c>
      <c r="E20" s="302">
        <f t="shared" si="7"/>
        <v>180500</v>
      </c>
      <c r="F20" s="302">
        <f t="shared" si="7"/>
        <v>180500</v>
      </c>
      <c r="G20" s="302">
        <f t="shared" si="7"/>
        <v>0</v>
      </c>
      <c r="H20" s="302">
        <f t="shared" si="7"/>
        <v>0</v>
      </c>
      <c r="I20" s="302">
        <f t="shared" si="7"/>
        <v>0</v>
      </c>
      <c r="J20" s="302">
        <f t="shared" si="7"/>
        <v>0</v>
      </c>
      <c r="K20" s="302">
        <f t="shared" si="7"/>
        <v>0</v>
      </c>
      <c r="L20" s="302">
        <f t="shared" si="7"/>
        <v>0</v>
      </c>
      <c r="M20" s="302">
        <f t="shared" si="7"/>
        <v>0</v>
      </c>
      <c r="N20" s="302">
        <f t="shared" si="7"/>
        <v>0</v>
      </c>
      <c r="O20" s="495">
        <f t="shared" si="4"/>
        <v>722000</v>
      </c>
      <c r="P20" s="1322"/>
    </row>
    <row r="21" spans="1:16" ht="48.95" customHeight="1">
      <c r="A21" s="5"/>
      <c r="B21" s="638" t="s">
        <v>482</v>
      </c>
      <c r="C21" s="594">
        <v>180500</v>
      </c>
      <c r="D21" s="594">
        <v>180500</v>
      </c>
      <c r="E21" s="594">
        <v>180500</v>
      </c>
      <c r="F21" s="594">
        <v>180500</v>
      </c>
      <c r="G21" s="594"/>
      <c r="H21" s="594"/>
      <c r="I21" s="594"/>
      <c r="J21" s="594"/>
      <c r="K21" s="302"/>
      <c r="L21" s="302"/>
      <c r="M21" s="302"/>
      <c r="N21" s="302"/>
      <c r="O21" s="495">
        <f t="shared" si="4"/>
        <v>722000</v>
      </c>
      <c r="P21" s="1322"/>
    </row>
    <row r="22" spans="1:16" ht="48.95" customHeight="1">
      <c r="A22" s="5"/>
      <c r="B22" s="638" t="s">
        <v>483</v>
      </c>
      <c r="C22" s="594"/>
      <c r="D22" s="302"/>
      <c r="E22" s="302"/>
      <c r="F22" s="302"/>
      <c r="G22" s="302"/>
      <c r="H22" s="302"/>
      <c r="I22" s="302"/>
      <c r="J22" s="302"/>
      <c r="K22" s="302"/>
      <c r="L22" s="302"/>
      <c r="M22" s="302"/>
      <c r="N22" s="302"/>
      <c r="O22" s="495">
        <f t="shared" si="4"/>
        <v>0</v>
      </c>
      <c r="P22" s="1322"/>
    </row>
    <row r="23" spans="1:16" ht="97.5" customHeight="1">
      <c r="A23" s="5"/>
      <c r="B23" s="637" t="s">
        <v>484</v>
      </c>
      <c r="C23" s="594"/>
      <c r="D23" s="302"/>
      <c r="E23" s="302"/>
      <c r="F23" s="302"/>
      <c r="G23" s="302"/>
      <c r="H23" s="302"/>
      <c r="I23" s="302"/>
      <c r="J23" s="302"/>
      <c r="K23" s="302"/>
      <c r="L23" s="302"/>
      <c r="M23" s="302"/>
      <c r="N23" s="302"/>
      <c r="O23" s="495">
        <f t="shared" si="4"/>
        <v>0</v>
      </c>
      <c r="P23" s="1322"/>
    </row>
    <row r="24" spans="1:16" ht="48.95" customHeight="1">
      <c r="A24" s="5"/>
      <c r="B24" s="637" t="s">
        <v>485</v>
      </c>
      <c r="C24" s="594">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5">
        <f t="shared" si="4"/>
        <v>0</v>
      </c>
      <c r="P24" s="628"/>
    </row>
    <row r="25" spans="1:16" ht="48.95" customHeight="1">
      <c r="A25" s="5"/>
      <c r="B25" s="638" t="s">
        <v>486</v>
      </c>
      <c r="C25" s="594"/>
      <c r="D25" s="302"/>
      <c r="E25" s="302"/>
      <c r="F25" s="302"/>
      <c r="G25" s="302"/>
      <c r="H25" s="302"/>
      <c r="I25" s="302"/>
      <c r="J25" s="302"/>
      <c r="K25" s="302"/>
      <c r="L25" s="302"/>
      <c r="M25" s="302"/>
      <c r="N25" s="302"/>
      <c r="O25" s="495">
        <f t="shared" si="4"/>
        <v>0</v>
      </c>
      <c r="P25" s="628"/>
    </row>
    <row r="26" spans="1:16" ht="48.95" customHeight="1">
      <c r="A26" s="5"/>
      <c r="B26" s="638" t="s">
        <v>487</v>
      </c>
      <c r="C26" s="594"/>
      <c r="D26" s="302"/>
      <c r="E26" s="302"/>
      <c r="F26" s="302"/>
      <c r="G26" s="302"/>
      <c r="H26" s="302"/>
      <c r="I26" s="302"/>
      <c r="J26" s="302"/>
      <c r="K26" s="302"/>
      <c r="L26" s="302"/>
      <c r="M26" s="302"/>
      <c r="N26" s="302"/>
      <c r="O26" s="495">
        <f t="shared" si="4"/>
        <v>0</v>
      </c>
      <c r="P26" s="628"/>
    </row>
    <row r="27" spans="1:16" ht="69.75" customHeight="1">
      <c r="A27" s="5"/>
      <c r="B27" s="637" t="s">
        <v>488</v>
      </c>
      <c r="C27" s="594"/>
      <c r="D27" s="302"/>
      <c r="E27" s="302"/>
      <c r="F27" s="302"/>
      <c r="G27" s="302"/>
      <c r="H27" s="302"/>
      <c r="I27" s="302"/>
      <c r="J27" s="302"/>
      <c r="K27" s="302"/>
      <c r="L27" s="302"/>
      <c r="M27" s="302"/>
      <c r="N27" s="302"/>
      <c r="O27" s="495">
        <f t="shared" si="4"/>
        <v>0</v>
      </c>
      <c r="P27" s="628"/>
    </row>
    <row r="28" spans="1:16" ht="78.75" customHeight="1">
      <c r="A28" s="5"/>
      <c r="B28" s="637" t="s">
        <v>489</v>
      </c>
      <c r="C28" s="594"/>
      <c r="D28" s="302"/>
      <c r="E28" s="302"/>
      <c r="F28" s="302"/>
      <c r="G28" s="302"/>
      <c r="H28" s="302"/>
      <c r="I28" s="302"/>
      <c r="J28" s="302"/>
      <c r="K28" s="302"/>
      <c r="L28" s="302"/>
      <c r="M28" s="302"/>
      <c r="N28" s="302"/>
      <c r="O28" s="495">
        <f t="shared" si="4"/>
        <v>0</v>
      </c>
      <c r="P28" s="628"/>
    </row>
    <row r="29" spans="1:16" ht="48.95" customHeight="1">
      <c r="A29" s="5"/>
      <c r="B29" s="639" t="s">
        <v>490</v>
      </c>
      <c r="C29" s="594">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5">
        <f t="shared" si="4"/>
        <v>0</v>
      </c>
      <c r="P29" s="1322"/>
    </row>
    <row r="30" spans="1:16" ht="48.95" customHeight="1">
      <c r="A30" s="5"/>
      <c r="B30" s="638" t="s">
        <v>491</v>
      </c>
      <c r="C30" s="594"/>
      <c r="D30" s="302"/>
      <c r="E30" s="302"/>
      <c r="F30" s="302"/>
      <c r="G30" s="302"/>
      <c r="H30" s="302"/>
      <c r="I30" s="302"/>
      <c r="J30" s="302"/>
      <c r="K30" s="302"/>
      <c r="L30" s="302"/>
      <c r="M30" s="302"/>
      <c r="N30" s="302"/>
      <c r="O30" s="495">
        <f t="shared" si="4"/>
        <v>0</v>
      </c>
      <c r="P30" s="1322"/>
    </row>
    <row r="31" spans="1:16" ht="48.95" customHeight="1">
      <c r="A31" s="5"/>
      <c r="B31" s="638" t="s">
        <v>492</v>
      </c>
      <c r="C31" s="594"/>
      <c r="D31" s="302"/>
      <c r="E31" s="302"/>
      <c r="F31" s="302"/>
      <c r="G31" s="302"/>
      <c r="H31" s="302"/>
      <c r="I31" s="302"/>
      <c r="J31" s="302"/>
      <c r="K31" s="302"/>
      <c r="L31" s="302"/>
      <c r="M31" s="302"/>
      <c r="N31" s="302"/>
      <c r="O31" s="495">
        <f t="shared" si="4"/>
        <v>0</v>
      </c>
      <c r="P31" s="1322"/>
    </row>
    <row r="32" spans="1:16" ht="48.95" customHeight="1">
      <c r="A32" s="5"/>
      <c r="B32" s="639" t="s">
        <v>493</v>
      </c>
      <c r="C32" s="594">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5">
        <f t="shared" si="4"/>
        <v>0</v>
      </c>
      <c r="P32" s="628"/>
    </row>
    <row r="33" spans="1:16" ht="48.95" customHeight="1">
      <c r="A33" s="5"/>
      <c r="B33" s="638" t="s">
        <v>494</v>
      </c>
      <c r="C33" s="594"/>
      <c r="D33" s="302"/>
      <c r="E33" s="302"/>
      <c r="F33" s="302"/>
      <c r="G33" s="302"/>
      <c r="H33" s="302"/>
      <c r="I33" s="302"/>
      <c r="J33" s="302"/>
      <c r="K33" s="302"/>
      <c r="L33" s="302"/>
      <c r="M33" s="302"/>
      <c r="N33" s="302"/>
      <c r="O33" s="495">
        <f t="shared" si="4"/>
        <v>0</v>
      </c>
      <c r="P33" s="628"/>
    </row>
    <row r="34" spans="1:16" ht="48.95" customHeight="1">
      <c r="A34" s="5"/>
      <c r="B34" s="638" t="s">
        <v>495</v>
      </c>
      <c r="C34" s="594"/>
      <c r="D34" s="302"/>
      <c r="E34" s="302"/>
      <c r="F34" s="302"/>
      <c r="G34" s="302"/>
      <c r="H34" s="302"/>
      <c r="I34" s="302"/>
      <c r="J34" s="302"/>
      <c r="K34" s="302"/>
      <c r="L34" s="302"/>
      <c r="M34" s="302"/>
      <c r="N34" s="302"/>
      <c r="O34" s="495">
        <f t="shared" si="4"/>
        <v>0</v>
      </c>
      <c r="P34" s="628"/>
    </row>
    <row r="35" spans="1:16" ht="81" customHeight="1">
      <c r="A35" s="5"/>
      <c r="B35" s="637" t="s">
        <v>496</v>
      </c>
      <c r="C35" s="594"/>
      <c r="D35" s="302"/>
      <c r="E35" s="302"/>
      <c r="F35" s="302"/>
      <c r="G35" s="302"/>
      <c r="H35" s="302"/>
      <c r="I35" s="302"/>
      <c r="J35" s="302"/>
      <c r="K35" s="302"/>
      <c r="L35" s="302"/>
      <c r="M35" s="302"/>
      <c r="N35" s="302"/>
      <c r="O35" s="495">
        <f t="shared" si="4"/>
        <v>0</v>
      </c>
      <c r="P35" s="628"/>
    </row>
    <row r="36" spans="1:16" ht="69" customHeight="1">
      <c r="A36" s="5"/>
      <c r="B36" s="637" t="s">
        <v>497</v>
      </c>
      <c r="C36" s="594"/>
      <c r="D36" s="302"/>
      <c r="E36" s="302"/>
      <c r="F36" s="302"/>
      <c r="G36" s="302"/>
      <c r="H36" s="302"/>
      <c r="I36" s="302"/>
      <c r="J36" s="302"/>
      <c r="K36" s="302"/>
      <c r="L36" s="302"/>
      <c r="M36" s="302"/>
      <c r="N36" s="302"/>
      <c r="O36" s="495">
        <f t="shared" si="4"/>
        <v>0</v>
      </c>
      <c r="P36" s="628"/>
    </row>
    <row r="37" spans="1:16" ht="82.5" customHeight="1">
      <c r="A37" s="5"/>
      <c r="B37" s="637" t="s">
        <v>498</v>
      </c>
      <c r="C37" s="594"/>
      <c r="D37" s="302"/>
      <c r="E37" s="302"/>
      <c r="F37" s="302"/>
      <c r="G37" s="302"/>
      <c r="H37" s="302"/>
      <c r="I37" s="302"/>
      <c r="J37" s="302"/>
      <c r="K37" s="302"/>
      <c r="L37" s="302"/>
      <c r="M37" s="302"/>
      <c r="N37" s="302"/>
      <c r="O37" s="495">
        <f t="shared" si="4"/>
        <v>0</v>
      </c>
      <c r="P37" s="628"/>
    </row>
    <row r="38" spans="1:16" ht="62.25" customHeight="1">
      <c r="A38" s="5"/>
      <c r="B38" s="637" t="s">
        <v>499</v>
      </c>
      <c r="C38" s="594"/>
      <c r="D38" s="302"/>
      <c r="E38" s="302"/>
      <c r="F38" s="302"/>
      <c r="G38" s="302"/>
      <c r="H38" s="302"/>
      <c r="I38" s="302"/>
      <c r="J38" s="302"/>
      <c r="K38" s="302"/>
      <c r="L38" s="302"/>
      <c r="M38" s="302"/>
      <c r="N38" s="302"/>
      <c r="O38" s="495">
        <f t="shared" si="4"/>
        <v>0</v>
      </c>
      <c r="P38" s="628"/>
    </row>
    <row r="39" spans="1:16" ht="67.5" customHeight="1">
      <c r="A39" s="5"/>
      <c r="B39" s="637" t="s">
        <v>500</v>
      </c>
      <c r="C39" s="594">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5">
        <f t="shared" si="4"/>
        <v>0</v>
      </c>
      <c r="P39" s="628"/>
    </row>
    <row r="40" spans="1:16" ht="48.95" customHeight="1">
      <c r="A40" s="5"/>
      <c r="B40" s="638" t="s">
        <v>501</v>
      </c>
      <c r="C40" s="594"/>
      <c r="D40" s="302"/>
      <c r="E40" s="302"/>
      <c r="F40" s="302"/>
      <c r="G40" s="302"/>
      <c r="H40" s="302"/>
      <c r="I40" s="302"/>
      <c r="J40" s="302"/>
      <c r="K40" s="302"/>
      <c r="L40" s="302"/>
      <c r="M40" s="302"/>
      <c r="N40" s="302"/>
      <c r="O40" s="495">
        <f t="shared" si="4"/>
        <v>0</v>
      </c>
      <c r="P40" s="628"/>
    </row>
    <row r="41" spans="1:16" ht="48.95" customHeight="1">
      <c r="A41" s="5"/>
      <c r="B41" s="638" t="s">
        <v>502</v>
      </c>
      <c r="C41" s="594"/>
      <c r="D41" s="302"/>
      <c r="E41" s="302"/>
      <c r="F41" s="302"/>
      <c r="G41" s="302"/>
      <c r="H41" s="302"/>
      <c r="I41" s="302"/>
      <c r="J41" s="302"/>
      <c r="K41" s="302"/>
      <c r="L41" s="302"/>
      <c r="M41" s="302"/>
      <c r="N41" s="302"/>
      <c r="O41" s="495">
        <f t="shared" si="4"/>
        <v>0</v>
      </c>
      <c r="P41" s="628"/>
    </row>
    <row r="42" spans="1:16" ht="48.95" customHeight="1">
      <c r="A42" s="5"/>
      <c r="B42" s="638" t="s">
        <v>503</v>
      </c>
      <c r="C42" s="594"/>
      <c r="D42" s="302"/>
      <c r="E42" s="302"/>
      <c r="F42" s="302"/>
      <c r="G42" s="302"/>
      <c r="H42" s="302"/>
      <c r="I42" s="302"/>
      <c r="J42" s="302"/>
      <c r="K42" s="302"/>
      <c r="L42" s="302"/>
      <c r="M42" s="302"/>
      <c r="N42" s="302"/>
      <c r="O42" s="495">
        <f t="shared" si="4"/>
        <v>0</v>
      </c>
      <c r="P42" s="628"/>
    </row>
    <row r="43" spans="1:16" ht="48.95" customHeight="1">
      <c r="A43" s="5"/>
      <c r="B43" s="638" t="s">
        <v>504</v>
      </c>
      <c r="C43" s="594"/>
      <c r="D43" s="302"/>
      <c r="E43" s="302"/>
      <c r="F43" s="302"/>
      <c r="G43" s="302"/>
      <c r="H43" s="302"/>
      <c r="I43" s="302"/>
      <c r="J43" s="302"/>
      <c r="K43" s="302"/>
      <c r="L43" s="302"/>
      <c r="M43" s="302"/>
      <c r="N43" s="302"/>
      <c r="O43" s="495">
        <f t="shared" si="4"/>
        <v>0</v>
      </c>
      <c r="P43" s="628"/>
    </row>
    <row r="44" spans="1:16" ht="48.95" customHeight="1" thickBot="1">
      <c r="A44" s="5"/>
      <c r="B44" s="637" t="s">
        <v>156</v>
      </c>
      <c r="C44" s="594"/>
      <c r="D44" s="302"/>
      <c r="E44" s="302"/>
      <c r="F44" s="302"/>
      <c r="G44" s="302"/>
      <c r="H44" s="302"/>
      <c r="I44" s="302"/>
      <c r="J44" s="302"/>
      <c r="K44" s="308"/>
      <c r="L44" s="308"/>
      <c r="M44" s="308"/>
      <c r="N44" s="308"/>
      <c r="O44" s="495">
        <f t="shared" si="4"/>
        <v>0</v>
      </c>
      <c r="P44" s="635"/>
    </row>
    <row r="45" spans="1:16" ht="27" customHeight="1" thickBot="1">
      <c r="A45" s="5"/>
      <c r="B45" s="640" t="s">
        <v>160</v>
      </c>
      <c r="C45" s="642">
        <f>SUM(C46:C67)</f>
        <v>143000</v>
      </c>
      <c r="D45" s="643">
        <f t="shared" ref="D45:N45" si="12">SUM(D46:D67)</f>
        <v>143000</v>
      </c>
      <c r="E45" s="643">
        <f t="shared" si="12"/>
        <v>143000</v>
      </c>
      <c r="F45" s="643">
        <f>SUM(F46:F67)</f>
        <v>143000</v>
      </c>
      <c r="G45" s="643">
        <f t="shared" si="12"/>
        <v>323500</v>
      </c>
      <c r="H45" s="643">
        <f>SUM(H46:H67)</f>
        <v>323500</v>
      </c>
      <c r="I45" s="643">
        <f t="shared" si="12"/>
        <v>323500</v>
      </c>
      <c r="J45" s="643">
        <f t="shared" si="12"/>
        <v>323500</v>
      </c>
      <c r="K45" s="643">
        <f t="shared" si="12"/>
        <v>323500</v>
      </c>
      <c r="L45" s="643">
        <f t="shared" si="12"/>
        <v>343500</v>
      </c>
      <c r="M45" s="643">
        <f t="shared" si="12"/>
        <v>323500</v>
      </c>
      <c r="N45" s="643">
        <f t="shared" si="12"/>
        <v>323500</v>
      </c>
      <c r="O45" s="315">
        <f t="shared" si="4"/>
        <v>3180000</v>
      </c>
      <c r="P45" s="1238" t="s">
        <v>507</v>
      </c>
    </row>
    <row r="46" spans="1:16" ht="26.25" customHeight="1">
      <c r="A46" s="5"/>
      <c r="B46" s="632" t="s">
        <v>150</v>
      </c>
      <c r="C46" s="616"/>
      <c r="D46" s="312"/>
      <c r="E46" s="312"/>
      <c r="F46" s="312"/>
      <c r="G46" s="312"/>
      <c r="H46" s="312"/>
      <c r="I46" s="312"/>
      <c r="J46" s="312"/>
      <c r="K46" s="312"/>
      <c r="L46" s="312"/>
      <c r="M46" s="312"/>
      <c r="N46" s="312"/>
      <c r="O46" s="494">
        <f t="shared" si="4"/>
        <v>0</v>
      </c>
      <c r="P46" s="1239"/>
    </row>
    <row r="47" spans="1:16" ht="22.5" customHeight="1">
      <c r="A47" s="5"/>
      <c r="B47" s="633" t="s">
        <v>157</v>
      </c>
      <c r="C47" s="616"/>
      <c r="D47" s="312"/>
      <c r="E47" s="312"/>
      <c r="F47" s="312"/>
      <c r="G47" s="312"/>
      <c r="H47" s="312"/>
      <c r="I47" s="312"/>
      <c r="J47" s="312"/>
      <c r="K47" s="312"/>
      <c r="L47" s="312"/>
      <c r="M47" s="312"/>
      <c r="N47" s="312"/>
      <c r="O47" s="495">
        <f t="shared" si="4"/>
        <v>0</v>
      </c>
      <c r="P47" s="1239"/>
    </row>
    <row r="48" spans="1:16" ht="35.25" customHeight="1">
      <c r="A48" s="5"/>
      <c r="B48" s="633" t="s">
        <v>158</v>
      </c>
      <c r="C48" s="616"/>
      <c r="D48" s="312"/>
      <c r="E48" s="312"/>
      <c r="F48" s="312"/>
      <c r="G48" s="312"/>
      <c r="H48" s="312"/>
      <c r="I48" s="312"/>
      <c r="J48" s="312"/>
      <c r="K48" s="312"/>
      <c r="L48" s="312"/>
      <c r="M48" s="312"/>
      <c r="N48" s="312"/>
      <c r="O48" s="495">
        <f t="shared" si="4"/>
        <v>0</v>
      </c>
      <c r="P48" s="1239"/>
    </row>
    <row r="49" spans="1:16" ht="36" customHeight="1">
      <c r="A49" s="5"/>
      <c r="B49" s="633" t="s">
        <v>159</v>
      </c>
      <c r="C49" s="616"/>
      <c r="D49" s="312"/>
      <c r="E49" s="312"/>
      <c r="F49" s="312"/>
      <c r="G49" s="312"/>
      <c r="H49" s="312"/>
      <c r="I49" s="312"/>
      <c r="J49" s="312"/>
      <c r="K49" s="312"/>
      <c r="L49" s="312"/>
      <c r="M49" s="312"/>
      <c r="N49" s="312"/>
      <c r="O49" s="495">
        <f t="shared" si="4"/>
        <v>0</v>
      </c>
      <c r="P49" s="1239"/>
    </row>
    <row r="50" spans="1:16" ht="35.25" customHeight="1">
      <c r="A50" s="5"/>
      <c r="B50" s="633" t="s">
        <v>151</v>
      </c>
      <c r="C50" s="616"/>
      <c r="D50" s="312"/>
      <c r="E50" s="312"/>
      <c r="F50" s="312"/>
      <c r="G50" s="312"/>
      <c r="H50" s="312"/>
      <c r="I50" s="312"/>
      <c r="J50" s="312"/>
      <c r="K50" s="312"/>
      <c r="L50" s="312"/>
      <c r="M50" s="312"/>
      <c r="N50" s="312"/>
      <c r="O50" s="495">
        <f t="shared" si="4"/>
        <v>0</v>
      </c>
      <c r="P50" s="1239"/>
    </row>
    <row r="51" spans="1:16" ht="22.5" customHeight="1">
      <c r="A51" s="5"/>
      <c r="B51" s="633" t="s">
        <v>154</v>
      </c>
      <c r="C51" s="616">
        <v>3000</v>
      </c>
      <c r="D51" s="616">
        <v>3000</v>
      </c>
      <c r="E51" s="616">
        <v>3000</v>
      </c>
      <c r="F51" s="616">
        <v>3000</v>
      </c>
      <c r="G51" s="616">
        <v>3000</v>
      </c>
      <c r="H51" s="616">
        <v>3000</v>
      </c>
      <c r="I51" s="616">
        <v>3000</v>
      </c>
      <c r="J51" s="616">
        <v>3000</v>
      </c>
      <c r="K51" s="616">
        <v>3000</v>
      </c>
      <c r="L51" s="312">
        <v>23000</v>
      </c>
      <c r="M51" s="312">
        <v>3000</v>
      </c>
      <c r="N51" s="312">
        <v>3000</v>
      </c>
      <c r="O51" s="495">
        <f t="shared" si="4"/>
        <v>56000</v>
      </c>
      <c r="P51" s="1239"/>
    </row>
    <row r="52" spans="1:16" ht="22.5" customHeight="1">
      <c r="A52" s="5"/>
      <c r="B52" s="633" t="s">
        <v>152</v>
      </c>
      <c r="C52" s="616">
        <v>30000</v>
      </c>
      <c r="D52" s="616">
        <v>30000</v>
      </c>
      <c r="E52" s="616">
        <v>30000</v>
      </c>
      <c r="F52" s="616">
        <v>30000</v>
      </c>
      <c r="G52" s="616">
        <v>30000</v>
      </c>
      <c r="H52" s="616">
        <v>30000</v>
      </c>
      <c r="I52" s="616">
        <v>30000</v>
      </c>
      <c r="J52" s="616">
        <v>30000</v>
      </c>
      <c r="K52" s="616">
        <v>30000</v>
      </c>
      <c r="L52" s="616">
        <v>30000</v>
      </c>
      <c r="M52" s="616">
        <v>30000</v>
      </c>
      <c r="N52" s="616">
        <v>30000</v>
      </c>
      <c r="O52" s="495">
        <f t="shared" si="4"/>
        <v>360000</v>
      </c>
      <c r="P52" s="1239"/>
    </row>
    <row r="53" spans="1:16" ht="37.5" customHeight="1">
      <c r="A53" s="5"/>
      <c r="B53" s="633" t="s">
        <v>417</v>
      </c>
      <c r="C53" s="616"/>
      <c r="D53" s="312"/>
      <c r="E53" s="312"/>
      <c r="F53" s="312"/>
      <c r="G53" s="312"/>
      <c r="H53" s="312"/>
      <c r="I53" s="312"/>
      <c r="J53" s="312"/>
      <c r="K53" s="312"/>
      <c r="L53" s="312"/>
      <c r="M53" s="312"/>
      <c r="N53" s="312"/>
      <c r="O53" s="495">
        <f t="shared" si="4"/>
        <v>0</v>
      </c>
      <c r="P53" s="1239"/>
    </row>
    <row r="54" spans="1:16" ht="50.25" customHeight="1">
      <c r="A54" s="5"/>
      <c r="B54" s="633" t="s">
        <v>155</v>
      </c>
      <c r="C54" s="616"/>
      <c r="D54" s="312"/>
      <c r="E54" s="312"/>
      <c r="F54" s="312"/>
      <c r="G54" s="312"/>
      <c r="H54" s="312"/>
      <c r="I54" s="312"/>
      <c r="J54" s="312"/>
      <c r="K54" s="312"/>
      <c r="L54" s="312"/>
      <c r="M54" s="312"/>
      <c r="N54" s="312"/>
      <c r="O54" s="495">
        <f t="shared" si="4"/>
        <v>0</v>
      </c>
      <c r="P54" s="1239"/>
    </row>
    <row r="55" spans="1:16" ht="37.5" customHeight="1">
      <c r="A55" s="5"/>
      <c r="B55" s="633" t="s">
        <v>418</v>
      </c>
      <c r="C55" s="616"/>
      <c r="D55" s="312"/>
      <c r="E55" s="312"/>
      <c r="F55" s="312"/>
      <c r="G55" s="312"/>
      <c r="H55" s="312"/>
      <c r="I55" s="312"/>
      <c r="J55" s="312"/>
      <c r="K55" s="312"/>
      <c r="L55" s="312"/>
      <c r="M55" s="312"/>
      <c r="N55" s="312"/>
      <c r="O55" s="495">
        <f t="shared" si="4"/>
        <v>0</v>
      </c>
      <c r="P55" s="1239"/>
    </row>
    <row r="56" spans="1:16" ht="38.25" customHeight="1">
      <c r="A56" s="5"/>
      <c r="B56" s="633" t="s">
        <v>419</v>
      </c>
      <c r="C56" s="616"/>
      <c r="D56" s="312"/>
      <c r="E56" s="312"/>
      <c r="F56" s="312"/>
      <c r="G56" s="312"/>
      <c r="H56" s="312"/>
      <c r="I56" s="312"/>
      <c r="J56" s="312"/>
      <c r="K56" s="312"/>
      <c r="L56" s="312"/>
      <c r="M56" s="312"/>
      <c r="N56" s="312"/>
      <c r="O56" s="495">
        <f t="shared" si="4"/>
        <v>0</v>
      </c>
      <c r="P56" s="1239"/>
    </row>
    <row r="57" spans="1:16" ht="38.25" customHeight="1">
      <c r="A57" s="5"/>
      <c r="B57" s="633" t="s">
        <v>437</v>
      </c>
      <c r="C57" s="616">
        <v>5000</v>
      </c>
      <c r="D57" s="616">
        <v>5000</v>
      </c>
      <c r="E57" s="616">
        <v>5000</v>
      </c>
      <c r="F57" s="616">
        <v>5000</v>
      </c>
      <c r="G57" s="616">
        <v>5000</v>
      </c>
      <c r="H57" s="616">
        <v>5000</v>
      </c>
      <c r="I57" s="616">
        <v>5000</v>
      </c>
      <c r="J57" s="616">
        <v>5000</v>
      </c>
      <c r="K57" s="616">
        <v>5000</v>
      </c>
      <c r="L57" s="616">
        <v>5000</v>
      </c>
      <c r="M57" s="616">
        <v>5000</v>
      </c>
      <c r="N57" s="616">
        <v>5000</v>
      </c>
      <c r="O57" s="495">
        <f t="shared" si="4"/>
        <v>60000</v>
      </c>
      <c r="P57" s="1239"/>
    </row>
    <row r="58" spans="1:16" ht="57.75" customHeight="1">
      <c r="A58" s="5"/>
      <c r="B58" s="633" t="s">
        <v>741</v>
      </c>
      <c r="C58" s="616">
        <v>105000</v>
      </c>
      <c r="D58" s="616">
        <v>105000</v>
      </c>
      <c r="E58" s="616">
        <v>105000</v>
      </c>
      <c r="F58" s="616">
        <v>105000</v>
      </c>
      <c r="G58" s="616">
        <v>105000</v>
      </c>
      <c r="H58" s="616">
        <v>105000</v>
      </c>
      <c r="I58" s="616">
        <v>105000</v>
      </c>
      <c r="J58" s="616">
        <v>105000</v>
      </c>
      <c r="K58" s="616">
        <v>105000</v>
      </c>
      <c r="L58" s="616">
        <v>105000</v>
      </c>
      <c r="M58" s="616">
        <v>105000</v>
      </c>
      <c r="N58" s="616">
        <v>105000</v>
      </c>
      <c r="O58" s="495">
        <f t="shared" si="4"/>
        <v>1260000</v>
      </c>
      <c r="P58" s="1239"/>
    </row>
    <row r="59" spans="1:16" ht="22.5" customHeight="1">
      <c r="A59" s="5"/>
      <c r="B59" s="633" t="s">
        <v>147</v>
      </c>
      <c r="C59" s="616"/>
      <c r="D59" s="312"/>
      <c r="E59" s="312"/>
      <c r="F59" s="312"/>
      <c r="G59" s="594">
        <v>180500</v>
      </c>
      <c r="H59" s="594">
        <v>180500</v>
      </c>
      <c r="I59" s="594">
        <v>180500</v>
      </c>
      <c r="J59" s="594">
        <v>180500</v>
      </c>
      <c r="K59" s="312">
        <v>180500</v>
      </c>
      <c r="L59" s="312">
        <v>180500</v>
      </c>
      <c r="M59" s="312">
        <v>180500</v>
      </c>
      <c r="N59" s="312">
        <v>180500</v>
      </c>
      <c r="O59" s="495">
        <f t="shared" si="4"/>
        <v>1444000</v>
      </c>
      <c r="P59" s="1239"/>
    </row>
    <row r="60" spans="1:16" ht="46.5" customHeight="1">
      <c r="A60" s="5"/>
      <c r="B60" s="633" t="s">
        <v>148</v>
      </c>
      <c r="C60" s="616"/>
      <c r="D60" s="312"/>
      <c r="E60" s="312"/>
      <c r="F60" s="312"/>
      <c r="G60" s="312"/>
      <c r="H60" s="312"/>
      <c r="I60" s="312"/>
      <c r="J60" s="312"/>
      <c r="K60" s="312"/>
      <c r="L60" s="312"/>
      <c r="M60" s="312"/>
      <c r="N60" s="312"/>
      <c r="O60" s="495">
        <f t="shared" si="4"/>
        <v>0</v>
      </c>
      <c r="P60" s="1239"/>
    </row>
    <row r="61" spans="1:16" ht="22.5" customHeight="1">
      <c r="A61" s="5"/>
      <c r="B61" s="633" t="s">
        <v>149</v>
      </c>
      <c r="C61" s="616"/>
      <c r="D61" s="312"/>
      <c r="E61" s="312"/>
      <c r="F61" s="312"/>
      <c r="G61" s="312"/>
      <c r="H61" s="312"/>
      <c r="I61" s="312"/>
      <c r="J61" s="312"/>
      <c r="K61" s="312"/>
      <c r="L61" s="312"/>
      <c r="M61" s="312"/>
      <c r="N61" s="312"/>
      <c r="O61" s="495">
        <f t="shared" si="4"/>
        <v>0</v>
      </c>
      <c r="P61" s="1239"/>
    </row>
    <row r="62" spans="1:16" ht="32.25" customHeight="1">
      <c r="A62" s="5"/>
      <c r="B62" s="634" t="s">
        <v>436</v>
      </c>
      <c r="C62" s="616"/>
      <c r="D62" s="312"/>
      <c r="E62" s="312"/>
      <c r="F62" s="312"/>
      <c r="G62" s="312"/>
      <c r="H62" s="312"/>
      <c r="I62" s="312"/>
      <c r="J62" s="312"/>
      <c r="K62" s="312"/>
      <c r="L62" s="312"/>
      <c r="M62" s="312"/>
      <c r="N62" s="312"/>
      <c r="O62" s="495">
        <f t="shared" si="4"/>
        <v>0</v>
      </c>
      <c r="P62" s="628"/>
    </row>
    <row r="63" spans="1:16" ht="22.5" customHeight="1">
      <c r="A63" s="5"/>
      <c r="B63" s="606"/>
      <c r="C63" s="616"/>
      <c r="D63" s="312"/>
      <c r="E63" s="312"/>
      <c r="F63" s="312"/>
      <c r="G63" s="312"/>
      <c r="H63" s="312"/>
      <c r="I63" s="312"/>
      <c r="J63" s="312"/>
      <c r="K63" s="312"/>
      <c r="L63" s="312"/>
      <c r="M63" s="312"/>
      <c r="N63" s="312"/>
      <c r="O63" s="495">
        <f t="shared" si="4"/>
        <v>0</v>
      </c>
      <c r="P63" s="628"/>
    </row>
    <row r="64" spans="1:16" ht="27" customHeight="1">
      <c r="A64" s="5"/>
      <c r="B64" s="606"/>
      <c r="C64" s="616"/>
      <c r="D64" s="312"/>
      <c r="E64" s="312"/>
      <c r="F64" s="312"/>
      <c r="G64" s="312"/>
      <c r="H64" s="312"/>
      <c r="I64" s="312"/>
      <c r="J64" s="312"/>
      <c r="K64" s="312"/>
      <c r="L64" s="312"/>
      <c r="M64" s="312"/>
      <c r="N64" s="312"/>
      <c r="O64" s="495">
        <f t="shared" si="4"/>
        <v>0</v>
      </c>
      <c r="P64" s="628"/>
    </row>
    <row r="65" spans="1:16" ht="23.25" customHeight="1">
      <c r="A65" s="5"/>
      <c r="B65" s="606"/>
      <c r="C65" s="616"/>
      <c r="D65" s="312"/>
      <c r="E65" s="312"/>
      <c r="F65" s="312"/>
      <c r="G65" s="312"/>
      <c r="H65" s="312"/>
      <c r="I65" s="312"/>
      <c r="J65" s="312"/>
      <c r="K65" s="312"/>
      <c r="L65" s="312"/>
      <c r="M65" s="312"/>
      <c r="N65" s="312"/>
      <c r="O65" s="495">
        <f t="shared" si="4"/>
        <v>0</v>
      </c>
      <c r="P65" s="628"/>
    </row>
    <row r="66" spans="1:16" ht="27" customHeight="1">
      <c r="A66" s="5"/>
      <c r="B66" s="606"/>
      <c r="C66" s="594"/>
      <c r="D66" s="302"/>
      <c r="E66" s="302"/>
      <c r="F66" s="302"/>
      <c r="G66" s="302"/>
      <c r="H66" s="302"/>
      <c r="I66" s="302"/>
      <c r="J66" s="302"/>
      <c r="K66" s="302"/>
      <c r="L66" s="302"/>
      <c r="M66" s="302"/>
      <c r="N66" s="302"/>
      <c r="O66" s="495">
        <f t="shared" si="4"/>
        <v>0</v>
      </c>
      <c r="P66" s="628"/>
    </row>
    <row r="67" spans="1:16" ht="39" customHeight="1" thickBot="1">
      <c r="A67" s="5"/>
      <c r="B67" s="607" t="s">
        <v>156</v>
      </c>
      <c r="C67" s="615"/>
      <c r="D67" s="306"/>
      <c r="E67" s="306"/>
      <c r="F67" s="306"/>
      <c r="G67" s="306"/>
      <c r="H67" s="306"/>
      <c r="I67" s="306"/>
      <c r="J67" s="306"/>
      <c r="K67" s="306"/>
      <c r="L67" s="306"/>
      <c r="M67" s="306"/>
      <c r="N67" s="306"/>
      <c r="O67" s="307">
        <f t="shared" si="4"/>
        <v>0</v>
      </c>
      <c r="P67" s="1316" t="s">
        <v>318</v>
      </c>
    </row>
    <row r="68" spans="1:16" ht="48.75" customHeight="1" thickBot="1">
      <c r="A68" s="5"/>
      <c r="B68" s="603" t="s">
        <v>161</v>
      </c>
      <c r="C68" s="614">
        <f>SUM(C15,C45)</f>
        <v>323500</v>
      </c>
      <c r="D68" s="314">
        <f t="shared" ref="D68:N68" si="13">SUM(D15,D45)</f>
        <v>323500</v>
      </c>
      <c r="E68" s="314">
        <f t="shared" si="13"/>
        <v>323500</v>
      </c>
      <c r="F68" s="314">
        <f>SUM(F15,F45)</f>
        <v>323500</v>
      </c>
      <c r="G68" s="314">
        <f>SUM(G15,G45)</f>
        <v>323500</v>
      </c>
      <c r="H68" s="314">
        <f t="shared" si="13"/>
        <v>323500</v>
      </c>
      <c r="I68" s="314">
        <f t="shared" si="13"/>
        <v>323500</v>
      </c>
      <c r="J68" s="314">
        <f t="shared" si="13"/>
        <v>323500</v>
      </c>
      <c r="K68" s="314">
        <f t="shared" si="13"/>
        <v>323500</v>
      </c>
      <c r="L68" s="314">
        <f t="shared" si="13"/>
        <v>343500</v>
      </c>
      <c r="M68" s="314">
        <f t="shared" si="13"/>
        <v>323500</v>
      </c>
      <c r="N68" s="314">
        <f t="shared" si="13"/>
        <v>323500</v>
      </c>
      <c r="O68" s="315">
        <f t="shared" si="4"/>
        <v>3902000</v>
      </c>
      <c r="P68" s="1316"/>
    </row>
    <row r="69" spans="1:16" ht="57.75" customHeight="1">
      <c r="A69" s="5"/>
      <c r="B69" s="608" t="s">
        <v>162</v>
      </c>
      <c r="C69" s="617">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320" t="s">
        <v>322</v>
      </c>
    </row>
    <row r="70" spans="1:16" ht="40.5" customHeight="1" thickBot="1">
      <c r="A70" s="5"/>
      <c r="B70" s="609" t="s">
        <v>163</v>
      </c>
      <c r="C70" s="594">
        <f>SUM(C6:C10)-SUM(C17,C20,C23,C24,C27,C28,C29,C32,C35,C36,C37,C38,C39)-SUM(C46:C66)</f>
        <v>76500</v>
      </c>
      <c r="D70" s="302">
        <f t="shared" ref="D70:N70" si="15">SUM(D6:D10)-SUM(D17,D20,D23,D24,D27,D28,D29,D32,D35,D36,D37,D38,D39)-SUM(D46:D66)</f>
        <v>76500</v>
      </c>
      <c r="E70" s="302">
        <f t="shared" si="15"/>
        <v>76500</v>
      </c>
      <c r="F70" s="302">
        <f t="shared" si="15"/>
        <v>76500</v>
      </c>
      <c r="G70" s="302">
        <f t="shared" si="15"/>
        <v>76500</v>
      </c>
      <c r="H70" s="302">
        <f t="shared" si="15"/>
        <v>76500</v>
      </c>
      <c r="I70" s="302">
        <f t="shared" si="15"/>
        <v>76500</v>
      </c>
      <c r="J70" s="302">
        <f t="shared" si="15"/>
        <v>76500</v>
      </c>
      <c r="K70" s="302">
        <f t="shared" si="15"/>
        <v>76500</v>
      </c>
      <c r="L70" s="302">
        <f t="shared" si="15"/>
        <v>1556500</v>
      </c>
      <c r="M70" s="302">
        <f t="shared" si="15"/>
        <v>76500</v>
      </c>
      <c r="N70" s="302">
        <f t="shared" si="15"/>
        <v>76500</v>
      </c>
      <c r="O70" s="305">
        <f t="shared" si="4"/>
        <v>2398000</v>
      </c>
      <c r="P70" s="1321"/>
    </row>
    <row r="71" spans="1:16" ht="45" customHeight="1" thickBot="1">
      <c r="A71" s="5"/>
      <c r="B71" s="600" t="s">
        <v>164</v>
      </c>
      <c r="C71" s="615">
        <f>C5+C12-C68+C69</f>
        <v>841733</v>
      </c>
      <c r="D71" s="306">
        <f t="shared" ref="D71:N71" si="16">D5+D12-D68+D69</f>
        <v>918233</v>
      </c>
      <c r="E71" s="306">
        <f t="shared" si="16"/>
        <v>994733</v>
      </c>
      <c r="F71" s="306">
        <f t="shared" si="16"/>
        <v>1071233</v>
      </c>
      <c r="G71" s="306">
        <f t="shared" si="16"/>
        <v>1147733</v>
      </c>
      <c r="H71" s="306">
        <f t="shared" si="16"/>
        <v>1224233</v>
      </c>
      <c r="I71" s="306">
        <f t="shared" si="16"/>
        <v>1300733</v>
      </c>
      <c r="J71" s="306">
        <f t="shared" si="16"/>
        <v>1377233</v>
      </c>
      <c r="K71" s="306">
        <f t="shared" si="16"/>
        <v>1453733</v>
      </c>
      <c r="L71" s="306">
        <f t="shared" si="16"/>
        <v>3010233</v>
      </c>
      <c r="M71" s="306">
        <f t="shared" si="16"/>
        <v>3086733</v>
      </c>
      <c r="N71" s="306">
        <f t="shared" si="16"/>
        <v>3163233</v>
      </c>
      <c r="O71" s="318">
        <f>N71</f>
        <v>3163233</v>
      </c>
      <c r="P71" s="629" t="s">
        <v>321</v>
      </c>
    </row>
    <row r="72" spans="1:16" ht="15">
      <c r="B72" s="458"/>
      <c r="C72" s="459"/>
      <c r="D72" s="459"/>
      <c r="E72" s="459"/>
      <c r="F72" s="459"/>
      <c r="G72" s="460"/>
      <c r="H72" s="460"/>
      <c r="I72" s="460"/>
      <c r="J72" s="460"/>
      <c r="K72" s="460"/>
      <c r="L72" s="460"/>
      <c r="M72" s="460"/>
      <c r="N72" s="460"/>
      <c r="O72" s="461"/>
    </row>
    <row r="73" spans="1:16" ht="168" customHeight="1">
      <c r="B73" s="1314" t="s">
        <v>512</v>
      </c>
      <c r="C73" s="1314"/>
      <c r="D73" s="1314"/>
      <c r="E73" s="1314"/>
      <c r="F73" s="1314"/>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25">
      <c r="B75" s="1312" t="s">
        <v>468</v>
      </c>
      <c r="C75" s="1312"/>
      <c r="D75" s="1312"/>
      <c r="E75" s="1312"/>
      <c r="F75" s="1312"/>
      <c r="G75" s="465"/>
      <c r="H75" s="465"/>
      <c r="I75" s="465"/>
      <c r="J75" s="465"/>
      <c r="K75" s="465"/>
      <c r="L75" s="465"/>
      <c r="M75" s="465"/>
      <c r="N75" s="465"/>
      <c r="O75" s="465"/>
    </row>
    <row r="76" spans="1:16" ht="25.5" customHeight="1">
      <c r="B76" s="1312" t="s">
        <v>469</v>
      </c>
      <c r="C76" s="1312"/>
      <c r="D76" s="1312"/>
      <c r="E76" s="1312"/>
      <c r="F76" s="1312"/>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313" t="s">
        <v>431</v>
      </c>
      <c r="C78" s="1313"/>
      <c r="D78" s="1313"/>
      <c r="E78" s="1313"/>
      <c r="F78" s="1313"/>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25">
      <c r="B80" s="465"/>
      <c r="C80" s="462"/>
      <c r="D80" s="462"/>
      <c r="E80" s="462"/>
      <c r="F80" s="462"/>
      <c r="G80" s="465"/>
      <c r="H80" s="466"/>
      <c r="I80" s="466"/>
      <c r="J80" s="466"/>
      <c r="K80" s="466"/>
      <c r="L80" s="467"/>
      <c r="M80" s="466"/>
      <c r="N80" s="466"/>
      <c r="O80" s="467"/>
    </row>
    <row r="81" spans="2:15" ht="20.25">
      <c r="B81" s="1312" t="s">
        <v>468</v>
      </c>
      <c r="C81" s="1312"/>
      <c r="D81" s="1312"/>
      <c r="E81" s="1312"/>
      <c r="F81" s="1312"/>
      <c r="G81" s="465"/>
      <c r="H81" s="465"/>
      <c r="I81" s="465"/>
      <c r="J81" s="465"/>
      <c r="K81" s="465"/>
      <c r="L81" s="465"/>
      <c r="M81" s="465"/>
      <c r="N81" s="465"/>
      <c r="O81" s="465"/>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37" zoomScale="60" zoomScaleNormal="60" workbookViewId="0">
      <selection activeCell="D57" activeCellId="1" sqref="D52 D57"/>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326" t="s">
        <v>511</v>
      </c>
      <c r="C1" s="1327"/>
      <c r="D1" s="1328"/>
      <c r="E1" s="186" t="s">
        <v>212</v>
      </c>
      <c r="F1" s="13"/>
      <c r="G1" s="13"/>
      <c r="H1" s="13"/>
    </row>
    <row r="2" spans="2:8" ht="23.25" customHeight="1" thickBot="1">
      <c r="B2" s="446" t="s">
        <v>165</v>
      </c>
      <c r="C2" s="328" t="s">
        <v>244</v>
      </c>
      <c r="D2" s="470" t="s">
        <v>509</v>
      </c>
      <c r="E2" s="129" t="s">
        <v>296</v>
      </c>
    </row>
    <row r="3" spans="2:8" ht="23.25" customHeight="1" thickBot="1">
      <c r="B3" s="447" t="s">
        <v>166</v>
      </c>
      <c r="C3" s="448">
        <v>2019</v>
      </c>
      <c r="D3" s="471">
        <v>2020</v>
      </c>
      <c r="E3" s="505"/>
    </row>
    <row r="4" spans="2:8" ht="23.25" customHeight="1" thickBot="1">
      <c r="B4" s="1329" t="s">
        <v>137</v>
      </c>
      <c r="C4" s="1330"/>
      <c r="D4" s="1331"/>
      <c r="E4" s="1238" t="s">
        <v>532</v>
      </c>
    </row>
    <row r="5" spans="2:8" ht="23.25" customHeight="1" thickBot="1">
      <c r="B5" s="449" t="s">
        <v>138</v>
      </c>
      <c r="C5" s="450">
        <f>'10.b-Cash-flow 2. év'!N71</f>
        <v>3163233</v>
      </c>
      <c r="D5" s="472">
        <f>C72</f>
        <v>7261233</v>
      </c>
      <c r="E5" s="1239"/>
    </row>
    <row r="6" spans="2:8" ht="23.25" customHeight="1">
      <c r="B6" s="499" t="s">
        <v>139</v>
      </c>
      <c r="C6" s="500">
        <v>8000000</v>
      </c>
      <c r="D6" s="501">
        <v>12000000</v>
      </c>
      <c r="E6" s="1239"/>
    </row>
    <row r="7" spans="2:8" ht="23.25" customHeight="1">
      <c r="B7" s="564" t="s">
        <v>140</v>
      </c>
      <c r="C7" s="565"/>
      <c r="D7" s="507"/>
      <c r="E7" s="1239"/>
    </row>
    <row r="8" spans="2:8" ht="23.25" customHeight="1">
      <c r="B8" s="564" t="s">
        <v>141</v>
      </c>
      <c r="C8" s="565"/>
      <c r="D8" s="507"/>
      <c r="E8" s="1239"/>
    </row>
    <row r="9" spans="2:8" ht="23.25" customHeight="1">
      <c r="B9" s="564" t="s">
        <v>142</v>
      </c>
      <c r="C9" s="565"/>
      <c r="D9" s="507"/>
      <c r="E9" s="1239"/>
    </row>
    <row r="10" spans="2:8" ht="23.25" customHeight="1">
      <c r="B10" s="564" t="s">
        <v>143</v>
      </c>
      <c r="C10" s="565"/>
      <c r="D10" s="507"/>
      <c r="E10" s="1239"/>
    </row>
    <row r="11" spans="2:8" ht="23.25" customHeight="1">
      <c r="B11" s="564" t="s">
        <v>144</v>
      </c>
      <c r="C11" s="565"/>
      <c r="D11" s="507">
        <f>D6*0.27</f>
        <v>3240000</v>
      </c>
      <c r="E11" s="1239"/>
    </row>
    <row r="12" spans="2:8" ht="23.25" customHeight="1" thickBot="1">
      <c r="B12" s="451" t="s">
        <v>145</v>
      </c>
      <c r="C12" s="452">
        <f>SUM(C6:C11)</f>
        <v>8000000</v>
      </c>
      <c r="D12" s="473">
        <f>SUM(D6:D11)</f>
        <v>15240000</v>
      </c>
      <c r="E12" s="1239"/>
    </row>
    <row r="13" spans="2:8" ht="8.25" customHeight="1" thickBot="1">
      <c r="B13" s="453"/>
      <c r="C13" s="454"/>
      <c r="D13" s="474"/>
      <c r="E13" s="309"/>
    </row>
    <row r="14" spans="2:8" ht="19.5" customHeight="1" thickBot="1">
      <c r="B14" s="1332" t="s">
        <v>146</v>
      </c>
      <c r="C14" s="1333"/>
      <c r="D14" s="1334"/>
      <c r="E14" s="309"/>
    </row>
    <row r="15" spans="2:8" ht="29.25" customHeight="1" thickBot="1">
      <c r="B15" s="566" t="s">
        <v>478</v>
      </c>
      <c r="C15" s="580">
        <f>SUM(C17,C20,C23,C24,C27,C28,C29,C32,,C35,C36,C37,C38,C39,C44)</f>
        <v>0</v>
      </c>
      <c r="D15" s="581">
        <f>SUM(D17,D20,D23,D24,D27,D28,D29,D32,,D35,D36,D37,D38,D39,D44)</f>
        <v>0</v>
      </c>
      <c r="E15" s="309" t="s">
        <v>533</v>
      </c>
    </row>
    <row r="16" spans="2:8" ht="39.75" customHeight="1" thickBot="1">
      <c r="B16" s="567" t="s">
        <v>505</v>
      </c>
      <c r="C16" s="582">
        <f>C15*0.9</f>
        <v>0</v>
      </c>
      <c r="D16" s="583">
        <f>D15*0.9</f>
        <v>0</v>
      </c>
      <c r="E16" s="309"/>
    </row>
    <row r="17" spans="2:5" ht="48.75" customHeight="1">
      <c r="B17" s="568" t="s">
        <v>479</v>
      </c>
      <c r="C17" s="584">
        <f>SUM(C18:C19)</f>
        <v>0</v>
      </c>
      <c r="D17" s="585">
        <f>SUM(D18:D19)</f>
        <v>0</v>
      </c>
      <c r="E17" s="309"/>
    </row>
    <row r="18" spans="2:5" ht="34.5" customHeight="1">
      <c r="B18" s="569" t="s">
        <v>480</v>
      </c>
      <c r="C18" s="586"/>
      <c r="D18" s="475"/>
      <c r="E18" s="309"/>
    </row>
    <row r="19" spans="2:5" ht="33" customHeight="1">
      <c r="B19" s="569" t="s">
        <v>153</v>
      </c>
      <c r="C19" s="586"/>
      <c r="D19" s="475"/>
      <c r="E19" s="309"/>
    </row>
    <row r="20" spans="2:5" ht="48.75" customHeight="1">
      <c r="B20" s="570" t="s">
        <v>481</v>
      </c>
      <c r="C20" s="586">
        <f>SUM(C21:C22)</f>
        <v>0</v>
      </c>
      <c r="D20" s="587">
        <f>SUM(D21:D22)</f>
        <v>0</v>
      </c>
      <c r="E20" s="309"/>
    </row>
    <row r="21" spans="2:5" ht="25.5" customHeight="1">
      <c r="B21" s="569" t="s">
        <v>482</v>
      </c>
      <c r="C21" s="586"/>
      <c r="D21" s="475"/>
      <c r="E21" s="309"/>
    </row>
    <row r="22" spans="2:5" ht="25.5" customHeight="1">
      <c r="B22" s="569" t="s">
        <v>483</v>
      </c>
      <c r="C22" s="586"/>
      <c r="D22" s="475"/>
      <c r="E22" s="309"/>
    </row>
    <row r="23" spans="2:5" ht="66" customHeight="1">
      <c r="B23" s="571" t="s">
        <v>484</v>
      </c>
      <c r="C23" s="586"/>
      <c r="D23" s="475"/>
      <c r="E23" s="309"/>
    </row>
    <row r="24" spans="2:5" ht="39.75" customHeight="1">
      <c r="B24" s="570" t="s">
        <v>485</v>
      </c>
      <c r="C24" s="586">
        <f>SUM(C25:C26)</f>
        <v>0</v>
      </c>
      <c r="D24" s="587">
        <f>SUM(D25:D26)</f>
        <v>0</v>
      </c>
      <c r="E24" s="309"/>
    </row>
    <row r="25" spans="2:5" ht="33" customHeight="1">
      <c r="B25" s="569" t="s">
        <v>486</v>
      </c>
      <c r="C25" s="586"/>
      <c r="D25" s="475"/>
      <c r="E25" s="309"/>
    </row>
    <row r="26" spans="2:5" ht="33.75" customHeight="1">
      <c r="B26" s="569" t="s">
        <v>487</v>
      </c>
      <c r="C26" s="586"/>
      <c r="D26" s="475"/>
      <c r="E26" s="309"/>
    </row>
    <row r="27" spans="2:5" ht="63.75" customHeight="1">
      <c r="B27" s="571" t="s">
        <v>488</v>
      </c>
      <c r="C27" s="586"/>
      <c r="D27" s="475"/>
      <c r="E27" s="309"/>
    </row>
    <row r="28" spans="2:5" ht="46.5" customHeight="1">
      <c r="B28" s="571" t="s">
        <v>489</v>
      </c>
      <c r="C28" s="586"/>
      <c r="D28" s="475"/>
      <c r="E28" s="309"/>
    </row>
    <row r="29" spans="2:5" ht="36.6" customHeight="1">
      <c r="B29" s="572" t="s">
        <v>490</v>
      </c>
      <c r="C29" s="586">
        <f>SUM(C30:C31)</f>
        <v>0</v>
      </c>
      <c r="D29" s="587">
        <f>SUM(D30:D31)</f>
        <v>0</v>
      </c>
      <c r="E29" s="309"/>
    </row>
    <row r="30" spans="2:5" ht="52.5" customHeight="1">
      <c r="B30" s="569" t="s">
        <v>491</v>
      </c>
      <c r="C30" s="586"/>
      <c r="D30" s="475"/>
      <c r="E30" s="309"/>
    </row>
    <row r="31" spans="2:5" ht="37.9" customHeight="1">
      <c r="B31" s="569" t="s">
        <v>492</v>
      </c>
      <c r="C31" s="586"/>
      <c r="D31" s="475"/>
      <c r="E31" s="309"/>
    </row>
    <row r="32" spans="2:5" ht="33.75" customHeight="1">
      <c r="B32" s="572" t="s">
        <v>493</v>
      </c>
      <c r="C32" s="586">
        <f>SUM(C33:C34)</f>
        <v>0</v>
      </c>
      <c r="D32" s="587">
        <f>SUM(D33:D34)</f>
        <v>0</v>
      </c>
      <c r="E32" s="309"/>
    </row>
    <row r="33" spans="2:5" ht="34.5" customHeight="1">
      <c r="B33" s="569" t="s">
        <v>494</v>
      </c>
      <c r="C33" s="586"/>
      <c r="D33" s="475"/>
      <c r="E33" s="309"/>
    </row>
    <row r="34" spans="2:5" ht="34.5" customHeight="1">
      <c r="B34" s="569" t="s">
        <v>495</v>
      </c>
      <c r="C34" s="588"/>
      <c r="D34" s="553"/>
      <c r="E34" s="309"/>
    </row>
    <row r="35" spans="2:5" ht="63.75" customHeight="1">
      <c r="B35" s="571" t="s">
        <v>496</v>
      </c>
      <c r="C35" s="588"/>
      <c r="D35" s="553"/>
      <c r="E35" s="309"/>
    </row>
    <row r="36" spans="2:5" ht="53.25" customHeight="1">
      <c r="B36" s="571" t="s">
        <v>497</v>
      </c>
      <c r="C36" s="588"/>
      <c r="D36" s="553"/>
      <c r="E36" s="309"/>
    </row>
    <row r="37" spans="2:5" ht="64.5" customHeight="1">
      <c r="B37" s="571" t="s">
        <v>498</v>
      </c>
      <c r="C37" s="588"/>
      <c r="D37" s="553"/>
      <c r="E37" s="309"/>
    </row>
    <row r="38" spans="2:5" ht="60.75" customHeight="1">
      <c r="B38" s="571" t="s">
        <v>499</v>
      </c>
      <c r="C38" s="588"/>
      <c r="D38" s="553"/>
      <c r="E38" s="309"/>
    </row>
    <row r="39" spans="2:5" ht="34.5" customHeight="1">
      <c r="B39" s="570" t="s">
        <v>500</v>
      </c>
      <c r="C39" s="588">
        <f>SUM(C40:C43)</f>
        <v>0</v>
      </c>
      <c r="D39" s="589">
        <f>SUM(D40:D43)</f>
        <v>0</v>
      </c>
      <c r="E39" s="309"/>
    </row>
    <row r="40" spans="2:5" ht="34.5" customHeight="1">
      <c r="B40" s="569" t="s">
        <v>501</v>
      </c>
      <c r="C40" s="588"/>
      <c r="D40" s="553"/>
      <c r="E40" s="309"/>
    </row>
    <row r="41" spans="2:5" ht="34.5" customHeight="1">
      <c r="B41" s="569" t="s">
        <v>502</v>
      </c>
      <c r="C41" s="588"/>
      <c r="D41" s="553"/>
      <c r="E41" s="309"/>
    </row>
    <row r="42" spans="2:5" ht="34.5" customHeight="1">
      <c r="B42" s="569" t="s">
        <v>503</v>
      </c>
      <c r="C42" s="588"/>
      <c r="D42" s="553"/>
      <c r="E42" s="309"/>
    </row>
    <row r="43" spans="2:5" ht="31.5" customHeight="1">
      <c r="B43" s="569" t="s">
        <v>504</v>
      </c>
      <c r="C43" s="586"/>
      <c r="D43" s="475"/>
      <c r="E43" s="309"/>
    </row>
    <row r="44" spans="2:5" ht="31.5" customHeight="1" thickBot="1">
      <c r="B44" s="573" t="s">
        <v>156</v>
      </c>
      <c r="C44" s="590"/>
      <c r="D44" s="476"/>
      <c r="E44" s="309"/>
    </row>
    <row r="45" spans="2:5" ht="27" customHeight="1" thickBot="1">
      <c r="B45" s="574" t="s">
        <v>160</v>
      </c>
      <c r="C45" s="591">
        <f>SUM(C46:C68)</f>
        <v>3902000</v>
      </c>
      <c r="D45" s="493">
        <f>SUM(D46:D68)</f>
        <v>4030520</v>
      </c>
      <c r="E45" s="309"/>
    </row>
    <row r="46" spans="2:5" ht="18.75" customHeight="1">
      <c r="B46" s="496" t="s">
        <v>150</v>
      </c>
      <c r="C46" s="592"/>
      <c r="D46" s="593"/>
      <c r="E46" s="309"/>
    </row>
    <row r="47" spans="2:5" ht="21.75" customHeight="1">
      <c r="B47" s="497" t="s">
        <v>157</v>
      </c>
      <c r="C47" s="592"/>
      <c r="D47" s="593"/>
      <c r="E47" s="309"/>
    </row>
    <row r="48" spans="2:5" ht="30">
      <c r="B48" s="497" t="s">
        <v>158</v>
      </c>
      <c r="C48" s="592"/>
      <c r="D48" s="593"/>
      <c r="E48" s="309"/>
    </row>
    <row r="49" spans="2:5" ht="33" customHeight="1">
      <c r="B49" s="497" t="s">
        <v>159</v>
      </c>
      <c r="C49" s="592"/>
      <c r="D49" s="593"/>
      <c r="E49" s="309"/>
    </row>
    <row r="50" spans="2:5" ht="19.5" customHeight="1">
      <c r="B50" s="497" t="s">
        <v>151</v>
      </c>
      <c r="C50" s="592"/>
      <c r="D50" s="593"/>
      <c r="E50" s="309"/>
    </row>
    <row r="51" spans="2:5" ht="19.5" customHeight="1">
      <c r="B51" s="497" t="s">
        <v>154</v>
      </c>
      <c r="C51" s="592">
        <v>56000</v>
      </c>
      <c r="D51" s="592">
        <v>56000</v>
      </c>
      <c r="E51" s="309"/>
    </row>
    <row r="52" spans="2:5" ht="20.25" customHeight="1">
      <c r="B52" s="497" t="s">
        <v>152</v>
      </c>
      <c r="C52" s="592">
        <v>360000</v>
      </c>
      <c r="D52" s="592">
        <v>360000</v>
      </c>
      <c r="E52" s="309"/>
    </row>
    <row r="53" spans="2:5" ht="19.5" customHeight="1">
      <c r="B53" s="497" t="s">
        <v>417</v>
      </c>
      <c r="C53" s="592"/>
      <c r="D53" s="593"/>
      <c r="E53" s="309"/>
    </row>
    <row r="54" spans="2:5" ht="34.5" customHeight="1">
      <c r="B54" s="497" t="s">
        <v>155</v>
      </c>
      <c r="C54" s="592"/>
      <c r="D54" s="593"/>
      <c r="E54" s="309"/>
    </row>
    <row r="55" spans="2:5" ht="26.45" customHeight="1">
      <c r="B55" s="497" t="s">
        <v>418</v>
      </c>
      <c r="C55" s="592"/>
      <c r="D55" s="593"/>
      <c r="E55" s="309"/>
    </row>
    <row r="56" spans="2:5" ht="24.75" customHeight="1">
      <c r="B56" s="497" t="s">
        <v>419</v>
      </c>
      <c r="C56" s="592"/>
      <c r="D56" s="593"/>
      <c r="E56" s="309"/>
    </row>
    <row r="57" spans="2:5" ht="18">
      <c r="B57" s="497" t="s">
        <v>437</v>
      </c>
      <c r="C57" s="592">
        <v>60000</v>
      </c>
      <c r="D57" s="592">
        <v>60000</v>
      </c>
      <c r="E57" s="309"/>
    </row>
    <row r="58" spans="2:5" ht="37.15" customHeight="1">
      <c r="B58" s="633" t="s">
        <v>741</v>
      </c>
      <c r="C58" s="592">
        <v>1260000</v>
      </c>
      <c r="D58" s="592">
        <v>1260000</v>
      </c>
      <c r="E58" s="309"/>
    </row>
    <row r="59" spans="2:5" ht="20.45" customHeight="1">
      <c r="B59" s="497" t="s">
        <v>147</v>
      </c>
      <c r="C59" s="592">
        <v>2166000</v>
      </c>
      <c r="D59" s="592">
        <v>2166000</v>
      </c>
      <c r="E59" s="309"/>
    </row>
    <row r="60" spans="2:5" ht="34.15" customHeight="1">
      <c r="B60" s="497" t="s">
        <v>148</v>
      </c>
      <c r="C60" s="592"/>
      <c r="D60" s="593"/>
      <c r="E60" s="309"/>
    </row>
    <row r="61" spans="2:5" ht="18">
      <c r="B61" s="497" t="s">
        <v>149</v>
      </c>
      <c r="C61" s="592"/>
      <c r="D61" s="593"/>
      <c r="E61" s="309"/>
    </row>
    <row r="62" spans="2:5" ht="18">
      <c r="B62" s="498" t="s">
        <v>438</v>
      </c>
      <c r="C62" s="592"/>
      <c r="D62" s="593"/>
      <c r="E62" s="309"/>
    </row>
    <row r="63" spans="2:5" ht="16.5" customHeight="1">
      <c r="B63" s="508"/>
      <c r="C63" s="594"/>
      <c r="D63" s="305"/>
      <c r="E63" s="309"/>
    </row>
    <row r="64" spans="2:5" ht="16.5" customHeight="1">
      <c r="B64" s="508"/>
      <c r="C64" s="594"/>
      <c r="D64" s="305"/>
      <c r="E64" s="309"/>
    </row>
    <row r="65" spans="1:14" ht="16.5" customHeight="1">
      <c r="B65" s="508"/>
      <c r="C65" s="594"/>
      <c r="D65" s="305"/>
      <c r="E65" s="309"/>
    </row>
    <row r="66" spans="1:14" ht="16.5" customHeight="1">
      <c r="B66" s="497"/>
      <c r="C66" s="594"/>
      <c r="D66" s="305"/>
      <c r="E66" s="309"/>
    </row>
    <row r="67" spans="1:14" ht="15">
      <c r="B67" s="497"/>
      <c r="C67" s="594"/>
      <c r="D67" s="305"/>
      <c r="E67" s="309"/>
    </row>
    <row r="68" spans="1:14" ht="21.75" customHeight="1" thickBot="1">
      <c r="B68" s="575" t="s">
        <v>156</v>
      </c>
      <c r="C68" s="452"/>
      <c r="D68" s="595">
        <f>SUM(D51,D52,D57)*0.27</f>
        <v>128520.00000000001</v>
      </c>
      <c r="E68" s="309"/>
    </row>
    <row r="69" spans="1:14" ht="24.75" customHeight="1" thickBot="1">
      <c r="B69" s="576" t="s">
        <v>161</v>
      </c>
      <c r="C69" s="596">
        <f>SUM(C15,C45)</f>
        <v>3902000</v>
      </c>
      <c r="D69" s="474">
        <f>SUM(D15,D45)</f>
        <v>4030520</v>
      </c>
      <c r="E69" s="309"/>
    </row>
    <row r="70" spans="1:14" ht="40.5" customHeight="1" thickBot="1">
      <c r="B70" s="577" t="s">
        <v>162</v>
      </c>
      <c r="C70" s="596">
        <f>C68+C43-C11</f>
        <v>0</v>
      </c>
      <c r="D70" s="474">
        <f>D68+D43-D11</f>
        <v>-3111480</v>
      </c>
      <c r="E70" s="309"/>
    </row>
    <row r="71" spans="1:14" ht="21.75" customHeight="1" thickBot="1">
      <c r="B71" s="576" t="s">
        <v>163</v>
      </c>
      <c r="C71" s="596">
        <f>SUM(C6:C10)-SUM(C17,C20,C23,C24,C27,C28,C29,C32,,C35,C36,C37,C38,C39)-SUM(C46:C67)</f>
        <v>4098000</v>
      </c>
      <c r="D71" s="597">
        <f>SUM(D6:D10)-SUM(D17,D20,D23,D24,D27,D28,D29,D32,,D35,D36,D37,D38,D39)-SUM(D46:D67)</f>
        <v>8098000</v>
      </c>
      <c r="E71" s="309"/>
    </row>
    <row r="72" spans="1:14" ht="23.25" customHeight="1" thickBot="1">
      <c r="B72" s="578" t="s">
        <v>164</v>
      </c>
      <c r="C72" s="452">
        <f>C5+C12-C69+C70</f>
        <v>7261233</v>
      </c>
      <c r="D72" s="595">
        <f>D5+D12-D69+D70</f>
        <v>15359233</v>
      </c>
      <c r="E72" s="309"/>
    </row>
    <row r="73" spans="1:14" ht="18.75" thickBot="1">
      <c r="B73" s="509"/>
      <c r="C73" s="509"/>
      <c r="D73" s="510"/>
      <c r="E73" s="309"/>
    </row>
    <row r="74" spans="1:14" ht="35.25" customHeight="1" thickBot="1">
      <c r="B74" s="455" t="s">
        <v>395</v>
      </c>
      <c r="C74" s="598"/>
      <c r="D74" s="469"/>
      <c r="E74" s="1238" t="s">
        <v>397</v>
      </c>
    </row>
    <row r="75" spans="1:14" ht="33" customHeight="1" thickBot="1">
      <c r="A75" s="239">
        <v>800</v>
      </c>
      <c r="B75" s="579" t="str">
        <f>CONCATENATE("Beírt karakterek száma: ",LEN(C76))</f>
        <v>Beírt karakterek száma: 223</v>
      </c>
      <c r="C75" s="1335" t="str">
        <f>IF(A76&gt;A75,CONCATENATE("Karaktertúllépés! Kérjük, válaszát a 3 cellában összesen maximum ",A75," karakterben foglalja össze!"),CONCATENATE("Még beírható karakterek száma:   ",A75-A76))</f>
        <v>Még beírható karakterek száma:   577</v>
      </c>
      <c r="D75" s="1336"/>
      <c r="E75" s="1239"/>
    </row>
    <row r="76" spans="1:14" ht="296.25" customHeight="1" thickBot="1">
      <c r="A76" s="503">
        <f>LEN(C76)</f>
        <v>223</v>
      </c>
      <c r="B76" s="537" t="s">
        <v>323</v>
      </c>
      <c r="C76" s="1337" t="s">
        <v>732</v>
      </c>
      <c r="D76" s="1338"/>
      <c r="E76" s="1239"/>
    </row>
    <row r="77" spans="1:14" ht="32.25" customHeight="1" thickBot="1">
      <c r="A77" s="239">
        <v>800</v>
      </c>
      <c r="B77" s="579" t="str">
        <f>CONCATENATE("Beírt karakterek száma: ",LEN(C78))</f>
        <v>Beírt karakterek száma: 579</v>
      </c>
      <c r="C77" s="1335" t="str">
        <f>IF(A78&gt;A77,CONCATENATE("Karaktertúllépés! Kérjük, válaszát a 3 cellában összesen maximum ",A77," karakterben foglalja össze!"),CONCATENATE("Még beírható karakterek száma:   ",A77-A78))</f>
        <v>Még beírható karakterek száma:   221</v>
      </c>
      <c r="D77" s="1336"/>
      <c r="E77" s="1239"/>
    </row>
    <row r="78" spans="1:14" ht="330" customHeight="1" thickBot="1">
      <c r="A78" s="504">
        <f>LEN(C78)</f>
        <v>579</v>
      </c>
      <c r="B78" s="456" t="s">
        <v>372</v>
      </c>
      <c r="C78" s="1323" t="s">
        <v>733</v>
      </c>
      <c r="D78" s="1324"/>
      <c r="E78" s="506" t="s">
        <v>396</v>
      </c>
    </row>
    <row r="79" spans="1:14" ht="18">
      <c r="B79" s="457"/>
      <c r="C79" s="457"/>
      <c r="D79" s="457"/>
    </row>
    <row r="80" spans="1:14" ht="111.75" customHeight="1">
      <c r="B80" s="1325" t="s">
        <v>513</v>
      </c>
      <c r="C80" s="1325"/>
      <c r="D80" s="1325"/>
      <c r="E80" s="502"/>
      <c r="F80" s="502"/>
      <c r="G80" s="502"/>
      <c r="H80" s="502"/>
      <c r="I80" s="502"/>
      <c r="J80" s="502"/>
      <c r="K80" s="502"/>
      <c r="L80" s="502"/>
      <c r="M80" s="502"/>
      <c r="N80" s="502"/>
    </row>
    <row r="81" spans="2:14" ht="48.75" customHeight="1">
      <c r="B81" s="462"/>
      <c r="C81" s="462"/>
      <c r="D81" s="462"/>
      <c r="E81" s="462"/>
      <c r="F81" s="465"/>
      <c r="G81" s="466"/>
      <c r="H81" s="466"/>
      <c r="I81" s="466"/>
      <c r="J81" s="466"/>
      <c r="K81" s="467"/>
      <c r="L81" s="466"/>
      <c r="M81" s="466"/>
      <c r="N81" s="467"/>
    </row>
    <row r="82" spans="2:14" ht="20.25">
      <c r="B82" s="465" t="s">
        <v>468</v>
      </c>
      <c r="C82" s="465"/>
      <c r="D82" s="462"/>
      <c r="E82" s="536"/>
      <c r="F82" s="536"/>
      <c r="G82" s="536"/>
      <c r="H82" s="536"/>
      <c r="I82" s="536"/>
      <c r="J82" s="536"/>
      <c r="K82" s="536"/>
    </row>
    <row r="83" spans="2:14" ht="20.25">
      <c r="B83" s="536" t="s">
        <v>469</v>
      </c>
      <c r="C83" s="465"/>
      <c r="D83" s="462"/>
      <c r="E83" s="536"/>
      <c r="F83" s="536"/>
      <c r="G83" s="536"/>
      <c r="H83" s="536"/>
      <c r="I83" s="536"/>
      <c r="J83" s="536"/>
      <c r="K83" s="536"/>
    </row>
    <row r="84" spans="2:14" ht="28.5" customHeight="1">
      <c r="B84" s="463"/>
      <c r="C84" s="463"/>
      <c r="D84" s="462"/>
      <c r="E84" s="463"/>
      <c r="F84" s="463"/>
      <c r="G84" s="463"/>
      <c r="H84" s="463"/>
      <c r="I84" s="463"/>
      <c r="J84" s="463"/>
      <c r="K84" s="464"/>
    </row>
    <row r="85" spans="2:14" ht="40.5">
      <c r="B85" s="502" t="s">
        <v>431</v>
      </c>
      <c r="C85" s="465"/>
      <c r="D85" s="462"/>
      <c r="E85" s="536"/>
      <c r="F85" s="536"/>
      <c r="G85" s="536"/>
      <c r="H85" s="536"/>
      <c r="I85" s="536"/>
      <c r="J85" s="536"/>
      <c r="K85" s="536"/>
    </row>
    <row r="86" spans="2:14" ht="42" customHeight="1">
      <c r="B86" s="465"/>
      <c r="C86" s="466"/>
      <c r="D86" s="462"/>
      <c r="E86" s="466"/>
      <c r="F86" s="466"/>
      <c r="G86" s="466"/>
      <c r="H86" s="467"/>
      <c r="I86" s="466"/>
      <c r="J86" s="466"/>
      <c r="K86" s="467"/>
    </row>
    <row r="87" spans="2:14" ht="24.75" customHeight="1">
      <c r="B87" s="465"/>
      <c r="C87" s="466"/>
      <c r="D87" s="462"/>
      <c r="E87" s="466"/>
      <c r="F87" s="466"/>
      <c r="G87" s="466"/>
      <c r="H87" s="467"/>
      <c r="I87" s="466"/>
      <c r="J87" s="466"/>
      <c r="K87" s="467"/>
    </row>
    <row r="88" spans="2:14" ht="20.25">
      <c r="B88" s="465" t="s">
        <v>468</v>
      </c>
      <c r="C88" s="465"/>
      <c r="D88" s="462"/>
      <c r="E88" s="536"/>
      <c r="F88" s="536"/>
      <c r="G88" s="536"/>
      <c r="H88" s="536"/>
      <c r="I88" s="536"/>
      <c r="J88" s="536"/>
      <c r="K88" s="53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92" priority="2">
      <formula>A76&gt;A75</formula>
    </cfRule>
  </conditionalFormatting>
  <conditionalFormatting sqref="C77">
    <cfRule type="expression" dxfId="9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G25" sqref="G2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339" t="s">
        <v>258</v>
      </c>
      <c r="C1" s="1340"/>
      <c r="D1" s="1340"/>
      <c r="E1" s="1340"/>
      <c r="F1" s="1340"/>
      <c r="G1" s="1341"/>
      <c r="H1" s="186" t="s">
        <v>212</v>
      </c>
    </row>
    <row r="2" spans="1:9" s="12" customFormat="1" ht="33" customHeight="1" thickBot="1">
      <c r="A2" s="5"/>
      <c r="B2" s="65"/>
      <c r="C2" s="66" t="s">
        <v>167</v>
      </c>
      <c r="D2" s="58" t="s">
        <v>39</v>
      </c>
      <c r="E2" s="58" t="s">
        <v>242</v>
      </c>
      <c r="F2" s="58" t="s">
        <v>717</v>
      </c>
      <c r="G2" s="58" t="s">
        <v>629</v>
      </c>
      <c r="H2" s="129" t="s">
        <v>324</v>
      </c>
    </row>
    <row r="3" spans="1:9" ht="31.5" customHeight="1" thickBot="1">
      <c r="A3" s="5"/>
      <c r="B3" s="236" t="s">
        <v>168</v>
      </c>
      <c r="C3" s="63" t="s">
        <v>169</v>
      </c>
      <c r="D3" s="173">
        <v>1200</v>
      </c>
      <c r="E3" s="541">
        <v>4800</v>
      </c>
      <c r="F3" s="545">
        <v>8000</v>
      </c>
      <c r="G3" s="545">
        <v>12000</v>
      </c>
      <c r="H3" s="1342" t="s">
        <v>534</v>
      </c>
    </row>
    <row r="4" spans="1:9" ht="31.5" customHeight="1" thickBot="1">
      <c r="A4" s="5"/>
      <c r="B4" s="236" t="s">
        <v>170</v>
      </c>
      <c r="C4" s="49" t="s">
        <v>171</v>
      </c>
      <c r="D4" s="173"/>
      <c r="E4" s="541"/>
      <c r="F4" s="546"/>
      <c r="G4" s="546"/>
      <c r="H4" s="1343"/>
    </row>
    <row r="5" spans="1:9" ht="31.5" customHeight="1" thickBot="1">
      <c r="A5" s="5"/>
      <c r="B5" s="236" t="s">
        <v>172</v>
      </c>
      <c r="C5" s="49" t="s">
        <v>173</v>
      </c>
      <c r="D5" s="173">
        <v>2833</v>
      </c>
      <c r="E5" s="541">
        <v>1500</v>
      </c>
      <c r="F5" s="546"/>
      <c r="G5" s="546"/>
      <c r="H5" s="1343"/>
    </row>
    <row r="6" spans="1:9" ht="31.5" customHeight="1" thickBot="1">
      <c r="A6" s="5"/>
      <c r="B6" s="237" t="s">
        <v>174</v>
      </c>
      <c r="C6" s="64" t="s">
        <v>175</v>
      </c>
      <c r="D6" s="173">
        <v>32</v>
      </c>
      <c r="E6" s="541">
        <v>56</v>
      </c>
      <c r="F6" s="541">
        <v>56</v>
      </c>
      <c r="G6" s="541">
        <v>56</v>
      </c>
      <c r="H6" s="1343"/>
    </row>
    <row r="7" spans="1:9" ht="31.5" customHeight="1" thickBot="1">
      <c r="A7" s="5"/>
      <c r="B7" s="237" t="s">
        <v>176</v>
      </c>
      <c r="C7" s="64" t="s">
        <v>177</v>
      </c>
      <c r="D7" s="173">
        <v>146</v>
      </c>
      <c r="E7" s="541">
        <v>420</v>
      </c>
      <c r="F7" s="541">
        <v>420</v>
      </c>
      <c r="G7" s="541">
        <v>420</v>
      </c>
      <c r="H7" s="1343"/>
    </row>
    <row r="8" spans="1:9" ht="31.5" customHeight="1" thickBot="1">
      <c r="A8" s="5"/>
      <c r="B8" s="237" t="s">
        <v>178</v>
      </c>
      <c r="C8" s="64" t="s">
        <v>179</v>
      </c>
      <c r="D8" s="173"/>
      <c r="E8" s="541"/>
      <c r="F8" s="546"/>
      <c r="G8" s="546"/>
      <c r="H8" s="1343"/>
    </row>
    <row r="9" spans="1:9" ht="31.5" customHeight="1" thickBot="1">
      <c r="A9" s="5"/>
      <c r="B9" s="237" t="s">
        <v>180</v>
      </c>
      <c r="C9" s="64"/>
      <c r="D9" s="173"/>
      <c r="E9" s="541"/>
      <c r="F9" s="546"/>
      <c r="G9" s="546"/>
      <c r="H9" s="1343"/>
    </row>
    <row r="10" spans="1:9" ht="31.5" customHeight="1" thickBot="1">
      <c r="A10" s="5"/>
      <c r="B10" s="237" t="s">
        <v>181</v>
      </c>
      <c r="C10" s="64"/>
      <c r="D10" s="173"/>
      <c r="E10" s="541"/>
      <c r="F10" s="546"/>
      <c r="G10" s="546"/>
      <c r="H10" s="1343"/>
      <c r="I10" s="12"/>
    </row>
    <row r="11" spans="1:9" ht="31.5" customHeight="1" thickBot="1">
      <c r="A11" s="5"/>
      <c r="B11" s="237" t="s">
        <v>182</v>
      </c>
      <c r="C11" s="64" t="s">
        <v>183</v>
      </c>
      <c r="D11" s="173"/>
      <c r="E11" s="541"/>
      <c r="F11" s="546"/>
      <c r="G11" s="546"/>
      <c r="H11" s="1343"/>
    </row>
    <row r="12" spans="1:9" ht="31.5" customHeight="1" thickBot="1">
      <c r="A12" s="5"/>
      <c r="B12" s="237" t="s">
        <v>246</v>
      </c>
      <c r="C12" s="64" t="s">
        <v>184</v>
      </c>
      <c r="D12" s="173"/>
      <c r="E12" s="541"/>
      <c r="F12" s="546"/>
      <c r="G12" s="546"/>
      <c r="H12" s="1343"/>
    </row>
    <row r="13" spans="1:9" ht="31.5" customHeight="1" thickBot="1">
      <c r="A13" s="5"/>
      <c r="B13" s="237" t="s">
        <v>185</v>
      </c>
      <c r="C13" s="64" t="s">
        <v>186</v>
      </c>
      <c r="D13" s="173"/>
      <c r="E13" s="547"/>
      <c r="F13" s="548"/>
      <c r="G13" s="548"/>
      <c r="H13" s="1343"/>
    </row>
    <row r="14" spans="1:9" ht="31.5" customHeight="1" thickBot="1">
      <c r="A14" s="5"/>
      <c r="B14" s="236" t="s">
        <v>187</v>
      </c>
      <c r="C14" s="49" t="s">
        <v>188</v>
      </c>
      <c r="D14" s="542">
        <f>SUM(D6:D13)</f>
        <v>178</v>
      </c>
      <c r="E14" s="549">
        <f>SUM(E6:E13)</f>
        <v>476</v>
      </c>
      <c r="F14" s="549">
        <f>SUM(F6:F13)</f>
        <v>476</v>
      </c>
      <c r="G14" s="549">
        <f>SUM(G6:G13)</f>
        <v>476</v>
      </c>
      <c r="H14" s="1343"/>
    </row>
    <row r="15" spans="1:9" ht="31.5" customHeight="1" thickBot="1">
      <c r="A15" s="5"/>
      <c r="B15" s="237" t="s">
        <v>189</v>
      </c>
      <c r="C15" s="64" t="s">
        <v>190</v>
      </c>
      <c r="D15" s="541">
        <v>722</v>
      </c>
      <c r="E15" s="550">
        <v>2166</v>
      </c>
      <c r="F15" s="550">
        <v>2166</v>
      </c>
      <c r="G15" s="550">
        <v>2166</v>
      </c>
      <c r="H15" s="1343"/>
    </row>
    <row r="16" spans="1:9" ht="31.5" customHeight="1" thickBot="1">
      <c r="A16" s="5"/>
      <c r="B16" s="237" t="s">
        <v>191</v>
      </c>
      <c r="C16" s="64" t="s">
        <v>192</v>
      </c>
      <c r="D16" s="541"/>
      <c r="E16" s="550"/>
      <c r="F16" s="550"/>
      <c r="G16" s="550"/>
      <c r="H16" s="1343"/>
    </row>
    <row r="17" spans="1:8" ht="31.5" customHeight="1" thickBot="1">
      <c r="A17" s="5"/>
      <c r="B17" s="237" t="s">
        <v>193</v>
      </c>
      <c r="C17" s="64" t="s">
        <v>194</v>
      </c>
      <c r="D17" s="541"/>
      <c r="E17" s="550"/>
      <c r="F17" s="550"/>
      <c r="G17" s="550"/>
      <c r="H17" s="1343"/>
    </row>
    <row r="18" spans="1:8" ht="31.5" customHeight="1" thickBot="1">
      <c r="A18" s="5"/>
      <c r="B18" s="236" t="s">
        <v>195</v>
      </c>
      <c r="C18" s="49" t="s">
        <v>196</v>
      </c>
      <c r="D18" s="542">
        <f>SUM(D15:D17)</f>
        <v>722</v>
      </c>
      <c r="E18" s="549">
        <f>SUM(E15:E17)</f>
        <v>2166</v>
      </c>
      <c r="F18" s="549">
        <f>SUM(F15:F17)</f>
        <v>2166</v>
      </c>
      <c r="G18" s="549">
        <f>SUM(G15:G17)</f>
        <v>2166</v>
      </c>
      <c r="H18" s="1343"/>
    </row>
    <row r="19" spans="1:8" ht="31.5" customHeight="1" thickBot="1">
      <c r="A19" s="5"/>
      <c r="B19" s="236" t="s">
        <v>197</v>
      </c>
      <c r="C19" s="49" t="s">
        <v>198</v>
      </c>
      <c r="D19" s="541">
        <v>500</v>
      </c>
      <c r="E19" s="541">
        <v>500</v>
      </c>
      <c r="F19" s="541">
        <v>500</v>
      </c>
      <c r="G19" s="541">
        <v>500</v>
      </c>
      <c r="H19" s="1343"/>
    </row>
    <row r="20" spans="1:8" ht="31.5" customHeight="1" thickBot="1">
      <c r="A20" s="5"/>
      <c r="B20" s="236" t="s">
        <v>199</v>
      </c>
      <c r="C20" s="49" t="s">
        <v>743</v>
      </c>
      <c r="D20" s="541">
        <v>24</v>
      </c>
      <c r="E20" s="550">
        <v>96</v>
      </c>
      <c r="F20" s="550">
        <v>160</v>
      </c>
      <c r="G20" s="550">
        <v>240</v>
      </c>
      <c r="H20" s="1343"/>
    </row>
    <row r="21" spans="1:8" ht="50.25" customHeight="1" thickBot="1">
      <c r="A21" s="5"/>
      <c r="B21" s="236" t="s">
        <v>200</v>
      </c>
      <c r="C21" s="49" t="s">
        <v>201</v>
      </c>
      <c r="D21" s="542">
        <f>+D3+D4+D5-D14-D18-D19-D20</f>
        <v>2609</v>
      </c>
      <c r="E21" s="549">
        <f>+E3+E4+E5-E14-E18-E19-E20</f>
        <v>3062</v>
      </c>
      <c r="F21" s="549">
        <f>+F3+F4+F5-F14-F18-F19-F20</f>
        <v>4698</v>
      </c>
      <c r="G21" s="549">
        <f>+G3+G4+G5-G14-G18-G19-G20</f>
        <v>8618</v>
      </c>
      <c r="H21" s="1343"/>
    </row>
    <row r="22" spans="1:8" ht="29.25" customHeight="1" thickBot="1">
      <c r="A22" s="5"/>
      <c r="B22" s="236" t="s">
        <v>202</v>
      </c>
      <c r="C22" s="49" t="s">
        <v>203</v>
      </c>
      <c r="D22" s="541"/>
      <c r="E22" s="550"/>
      <c r="F22" s="550"/>
      <c r="G22" s="550"/>
      <c r="H22" s="1343"/>
    </row>
    <row r="23" spans="1:8" ht="31.5" customHeight="1" thickBot="1">
      <c r="A23" s="5"/>
      <c r="B23" s="236" t="s">
        <v>204</v>
      </c>
      <c r="C23" s="49" t="s">
        <v>205</v>
      </c>
      <c r="D23" s="541"/>
      <c r="E23" s="550"/>
      <c r="F23" s="550"/>
      <c r="G23" s="550"/>
      <c r="H23" s="1343"/>
    </row>
    <row r="24" spans="1:8" ht="31.5" customHeight="1" thickBot="1">
      <c r="A24" s="5"/>
      <c r="B24" s="236" t="s">
        <v>206</v>
      </c>
      <c r="C24" s="49" t="s">
        <v>207</v>
      </c>
      <c r="D24" s="543">
        <f>+D22-D23</f>
        <v>0</v>
      </c>
      <c r="E24" s="551">
        <f>+E22-E23</f>
        <v>0</v>
      </c>
      <c r="F24" s="551">
        <f>+F22-F23</f>
        <v>0</v>
      </c>
      <c r="G24" s="551">
        <f>+G22-G23</f>
        <v>0</v>
      </c>
      <c r="H24" s="1344" t="s">
        <v>421</v>
      </c>
    </row>
    <row r="25" spans="1:8" ht="39.75" customHeight="1" thickBot="1">
      <c r="A25" s="5"/>
      <c r="B25" s="236" t="s">
        <v>208</v>
      </c>
      <c r="C25" s="49" t="s">
        <v>268</v>
      </c>
      <c r="D25" s="543">
        <f>+D21+D24</f>
        <v>2609</v>
      </c>
      <c r="E25" s="551">
        <f>+E21+E24</f>
        <v>3062</v>
      </c>
      <c r="F25" s="551">
        <f>+F21+F24</f>
        <v>4698</v>
      </c>
      <c r="G25" s="551">
        <f>+G21+G24</f>
        <v>8618</v>
      </c>
      <c r="H25" s="1345"/>
    </row>
    <row r="26" spans="1:8" ht="31.5" customHeight="1" thickBot="1">
      <c r="A26" s="5"/>
      <c r="B26" s="236" t="s">
        <v>269</v>
      </c>
      <c r="C26" s="49" t="s">
        <v>744</v>
      </c>
      <c r="D26" s="541">
        <v>200</v>
      </c>
      <c r="E26" s="550">
        <v>600</v>
      </c>
      <c r="F26" s="550">
        <v>600</v>
      </c>
      <c r="G26" s="550">
        <v>600</v>
      </c>
      <c r="H26" s="1345"/>
    </row>
    <row r="27" spans="1:8" ht="31.5" customHeight="1" thickBot="1">
      <c r="A27" s="5"/>
      <c r="B27" s="468" t="s">
        <v>402</v>
      </c>
      <c r="C27" s="238" t="s">
        <v>403</v>
      </c>
      <c r="D27" s="544">
        <f>+D25-D26</f>
        <v>2409</v>
      </c>
      <c r="E27" s="551">
        <f>+E25-E26</f>
        <v>2462</v>
      </c>
      <c r="F27" s="551">
        <f>+F25-F26</f>
        <v>4098</v>
      </c>
      <c r="G27" s="551">
        <f>+G25-G26</f>
        <v>8018</v>
      </c>
      <c r="H27" s="1346"/>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7" zoomScale="60" zoomScaleNormal="70" workbookViewId="0">
      <selection activeCell="C7" sqref="C7"/>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1009" t="s">
        <v>259</v>
      </c>
      <c r="C1" s="1011"/>
      <c r="D1" s="132" t="s">
        <v>212</v>
      </c>
      <c r="E1" s="7"/>
      <c r="F1" s="7"/>
    </row>
    <row r="2" spans="1:6" ht="15" customHeight="1" thickBot="1">
      <c r="B2" s="131"/>
      <c r="C2" s="55"/>
      <c r="D2" s="129" t="s">
        <v>324</v>
      </c>
    </row>
    <row r="3" spans="1:6" ht="37.5" customHeight="1" thickBot="1">
      <c r="B3" s="1354" t="s">
        <v>373</v>
      </c>
      <c r="C3" s="1355"/>
      <c r="D3" s="199"/>
    </row>
    <row r="4" spans="1:6" ht="38.25" customHeight="1" thickBot="1">
      <c r="A4" s="187">
        <v>1500</v>
      </c>
      <c r="B4" s="51" t="str">
        <f>CONCATENATE("Beírt karakterek száma: ",LEN(C6)+LEN(C7)+LEN(C8))</f>
        <v>Beírt karakterek száma: 178</v>
      </c>
      <c r="C4" s="152" t="str">
        <f>IF(A5&gt;A4,CONCATENATE("Karaktertúllépés! Kérjük, válaszát a 3 cellában összesen maximum ",A4," karakterben foglalja össze!"),CONCATENATE("Még beírható karakterek száma:   ",A4-A5))</f>
        <v>Még beírható karakterek száma:   1322</v>
      </c>
      <c r="D4" s="6"/>
      <c r="E4" s="36">
        <f>LEN(C6)+LEN(C7)+LEN(C8)</f>
        <v>178</v>
      </c>
    </row>
    <row r="5" spans="1:6" ht="32.25" customHeight="1" thickBot="1">
      <c r="A5" s="198">
        <f>LEN(C6)+LEN(C7)+LEN(C8)</f>
        <v>178</v>
      </c>
      <c r="B5" s="200" t="s">
        <v>4</v>
      </c>
      <c r="C5" s="201" t="s">
        <v>5</v>
      </c>
      <c r="D5" s="6"/>
    </row>
    <row r="6" spans="1:6" ht="171" customHeight="1" thickBot="1">
      <c r="B6" s="538" t="s">
        <v>718</v>
      </c>
      <c r="C6" s="539" t="s">
        <v>719</v>
      </c>
      <c r="D6" s="942" t="s">
        <v>416</v>
      </c>
    </row>
    <row r="7" spans="1:6" ht="165.75" customHeight="1" thickBot="1">
      <c r="B7" s="540" t="s">
        <v>720</v>
      </c>
      <c r="C7" s="539" t="s">
        <v>721</v>
      </c>
      <c r="D7" s="943"/>
    </row>
    <row r="8" spans="1:6" ht="147" customHeight="1" thickBot="1">
      <c r="B8" s="540" t="s">
        <v>722</v>
      </c>
      <c r="C8" s="539" t="s">
        <v>723</v>
      </c>
      <c r="D8" s="944"/>
    </row>
    <row r="9" spans="1:6" ht="15.75">
      <c r="B9" s="10"/>
      <c r="D9" s="6"/>
    </row>
    <row r="10" spans="1:6" ht="23.25" customHeight="1" thickBot="1">
      <c r="B10" s="8" t="s">
        <v>209</v>
      </c>
      <c r="D10" s="6"/>
    </row>
    <row r="11" spans="1:6" ht="64.5" customHeight="1">
      <c r="B11" s="10" t="s">
        <v>432</v>
      </c>
      <c r="D11" s="1350" t="s">
        <v>404</v>
      </c>
      <c r="E11" s="1351"/>
    </row>
    <row r="12" spans="1:6" ht="132" customHeight="1">
      <c r="B12" s="10" t="s">
        <v>537</v>
      </c>
      <c r="D12" s="1352" t="s">
        <v>325</v>
      </c>
      <c r="E12" s="1353"/>
    </row>
    <row r="13" spans="1:6" ht="64.5" customHeight="1">
      <c r="B13" s="1349" t="s">
        <v>433</v>
      </c>
      <c r="C13" s="1349"/>
      <c r="D13" s="1352" t="s">
        <v>405</v>
      </c>
      <c r="E13" s="1353"/>
    </row>
    <row r="14" spans="1:6" ht="68.25" customHeight="1" thickBot="1">
      <c r="B14" s="10" t="s">
        <v>210</v>
      </c>
      <c r="D14" s="1347" t="s">
        <v>406</v>
      </c>
      <c r="E14" s="1348"/>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90"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N12" sqref="N12"/>
    </sheetView>
  </sheetViews>
  <sheetFormatPr defaultColWidth="9.140625" defaultRowHeight="15.75"/>
  <cols>
    <col min="1" max="1" width="5.7109375" style="4" customWidth="1"/>
    <col min="2" max="2" width="4.42578125" style="513" customWidth="1"/>
    <col min="3" max="3" width="40.7109375" style="512" customWidth="1"/>
    <col min="4" max="4" width="26.5703125" style="512" customWidth="1"/>
    <col min="5" max="5" width="12.7109375" style="512" customWidth="1"/>
    <col min="6" max="6" width="26.85546875" style="512" customWidth="1"/>
    <col min="7" max="7" width="12.7109375" style="512" customWidth="1"/>
    <col min="8" max="8" width="52" style="4" customWidth="1"/>
    <col min="9" max="9" width="78" style="4" customWidth="1"/>
    <col min="10" max="16384" width="9.140625" style="4"/>
  </cols>
  <sheetData>
    <row r="1" spans="2:9" ht="16.5" thickBot="1">
      <c r="C1" s="511"/>
      <c r="D1" s="511"/>
      <c r="E1" s="511"/>
      <c r="F1" s="511"/>
      <c r="G1" s="511"/>
      <c r="H1" s="6"/>
    </row>
    <row r="2" spans="2:9" ht="42" customHeight="1">
      <c r="B2" s="521"/>
      <c r="C2" s="1357" t="s">
        <v>445</v>
      </c>
      <c r="D2" s="1357"/>
      <c r="E2" s="1357"/>
      <c r="F2" s="1357"/>
      <c r="G2" s="1358"/>
      <c r="H2" s="6"/>
    </row>
    <row r="3" spans="2:9" ht="51.75" customHeight="1" thickBot="1">
      <c r="B3" s="522"/>
      <c r="C3" s="530"/>
      <c r="D3" s="531" t="s">
        <v>446</v>
      </c>
      <c r="E3" s="531" t="s">
        <v>456</v>
      </c>
      <c r="F3" s="531" t="s">
        <v>455</v>
      </c>
      <c r="G3" s="532" t="s">
        <v>456</v>
      </c>
      <c r="H3" s="6"/>
    </row>
    <row r="4" spans="2:9" ht="65.25" customHeight="1">
      <c r="B4" s="522" t="s">
        <v>90</v>
      </c>
      <c r="C4" s="514" t="s">
        <v>432</v>
      </c>
      <c r="D4" s="516" t="s">
        <v>466</v>
      </c>
      <c r="E4" s="518"/>
      <c r="F4" s="516" t="s">
        <v>465</v>
      </c>
      <c r="G4" s="529"/>
      <c r="H4" s="1359" t="s">
        <v>404</v>
      </c>
      <c r="I4" s="1351"/>
    </row>
    <row r="5" spans="2:9" ht="105.75" customHeight="1">
      <c r="B5" s="522" t="s">
        <v>91</v>
      </c>
      <c r="C5" s="514" t="s">
        <v>422</v>
      </c>
      <c r="D5" s="516" t="s">
        <v>447</v>
      </c>
      <c r="E5" s="518"/>
      <c r="F5" s="516" t="s">
        <v>448</v>
      </c>
      <c r="G5" s="529"/>
      <c r="H5" s="1360" t="s">
        <v>325</v>
      </c>
      <c r="I5" s="1353"/>
    </row>
    <row r="6" spans="2:9" ht="74.25" customHeight="1">
      <c r="B6" s="522" t="s">
        <v>93</v>
      </c>
      <c r="C6" s="514" t="s">
        <v>433</v>
      </c>
      <c r="D6" s="516" t="s">
        <v>450</v>
      </c>
      <c r="E6" s="518"/>
      <c r="F6" s="516" t="s">
        <v>449</v>
      </c>
      <c r="G6" s="529"/>
      <c r="H6" s="1360" t="s">
        <v>405</v>
      </c>
      <c r="I6" s="1353"/>
    </row>
    <row r="7" spans="2:9" ht="87.75" customHeight="1" thickBot="1">
      <c r="B7" s="522" t="s">
        <v>453</v>
      </c>
      <c r="C7" s="514" t="s">
        <v>210</v>
      </c>
      <c r="D7" s="516" t="s">
        <v>451</v>
      </c>
      <c r="E7" s="518"/>
      <c r="F7" s="516" t="s">
        <v>452</v>
      </c>
      <c r="G7" s="529"/>
      <c r="H7" s="1356" t="s">
        <v>406</v>
      </c>
      <c r="I7" s="1348"/>
    </row>
    <row r="8" spans="2:9" ht="18" customHeight="1" thickBot="1">
      <c r="B8" s="522"/>
      <c r="C8" s="515"/>
      <c r="D8" s="516"/>
      <c r="E8" s="516"/>
      <c r="F8" s="516"/>
      <c r="G8" s="517"/>
    </row>
    <row r="9" spans="2:9" ht="67.5" customHeight="1">
      <c r="B9" s="522" t="s">
        <v>454</v>
      </c>
      <c r="C9" s="1361" t="s">
        <v>461</v>
      </c>
      <c r="D9" s="1361"/>
      <c r="E9" s="519"/>
      <c r="F9" s="520" t="s">
        <v>463</v>
      </c>
      <c r="G9" s="523" t="s">
        <v>463</v>
      </c>
      <c r="H9" s="1363" t="s">
        <v>546</v>
      </c>
      <c r="I9" s="1364"/>
    </row>
    <row r="10" spans="2:9" ht="111.75" customHeight="1">
      <c r="B10" s="522" t="s">
        <v>457</v>
      </c>
      <c r="C10" s="1361" t="s">
        <v>462</v>
      </c>
      <c r="D10" s="1361"/>
      <c r="E10" s="1361"/>
      <c r="F10" s="1361"/>
      <c r="G10" s="524"/>
      <c r="H10" s="1365"/>
      <c r="I10" s="1366"/>
    </row>
    <row r="11" spans="2:9" ht="152.25" customHeight="1">
      <c r="B11" s="522" t="s">
        <v>458</v>
      </c>
      <c r="C11" s="1361" t="s">
        <v>459</v>
      </c>
      <c r="D11" s="1361"/>
      <c r="E11" s="1361"/>
      <c r="F11" s="1361"/>
      <c r="G11" s="524"/>
      <c r="H11" s="1365"/>
      <c r="I11" s="1366"/>
    </row>
    <row r="12" spans="2:9" ht="128.25" customHeight="1">
      <c r="B12" s="522" t="s">
        <v>246</v>
      </c>
      <c r="C12" s="1361" t="s">
        <v>547</v>
      </c>
      <c r="D12" s="1361"/>
      <c r="E12" s="1361"/>
      <c r="F12" s="1361"/>
      <c r="G12" s="524"/>
      <c r="H12" s="1365" t="s">
        <v>467</v>
      </c>
      <c r="I12" s="1366"/>
    </row>
    <row r="13" spans="2:9" ht="66.75" customHeight="1" thickBot="1">
      <c r="B13" s="525" t="s">
        <v>464</v>
      </c>
      <c r="C13" s="1362" t="s">
        <v>460</v>
      </c>
      <c r="D13" s="1362"/>
      <c r="E13" s="526"/>
      <c r="F13" s="527" t="s">
        <v>463</v>
      </c>
      <c r="G13" s="528" t="s">
        <v>463</v>
      </c>
      <c r="H13" s="1367"/>
      <c r="I13" s="1368"/>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60" zoomScaleNormal="60" workbookViewId="0">
      <pane xSplit="4" ySplit="7" topLeftCell="E14" activePane="bottomRight" state="frozen"/>
      <selection pane="topRight" activeCell="E1" sqref="E1"/>
      <selection pane="bottomLeft" activeCell="A6" sqref="A6"/>
      <selection pane="bottomRight" activeCell="G22" sqref="G22:G25"/>
    </sheetView>
  </sheetViews>
  <sheetFormatPr defaultRowHeight="15"/>
  <cols>
    <col min="1" max="1" width="22.140625" style="654" customWidth="1"/>
    <col min="2" max="2" width="31.5703125" style="654" customWidth="1"/>
    <col min="3" max="3" width="28" style="654" customWidth="1"/>
    <col min="4" max="4" width="65.85546875" style="654" customWidth="1"/>
    <col min="5" max="5" width="23.5703125" style="654" bestFit="1" customWidth="1"/>
    <col min="6" max="7" width="23.140625" style="654" customWidth="1"/>
    <col min="8" max="8" width="1.42578125" style="646" customWidth="1"/>
    <col min="9" max="9" width="27.5703125" style="654" customWidth="1"/>
    <col min="10" max="10" width="2" style="654" customWidth="1"/>
    <col min="11" max="11" width="27.5703125" style="654" customWidth="1"/>
    <col min="12" max="12" width="2" style="646" customWidth="1"/>
    <col min="13" max="13" width="21.7109375" style="684" customWidth="1"/>
    <col min="14" max="14" width="21.5703125" style="684" customWidth="1"/>
    <col min="15" max="15" width="17.85546875" style="684" customWidth="1"/>
    <col min="16" max="16" width="16.28515625" style="684" bestFit="1" customWidth="1"/>
    <col min="17" max="17" width="15.28515625" style="684" customWidth="1"/>
    <col min="18" max="18" width="17.85546875" style="684" bestFit="1" customWidth="1"/>
    <col min="19" max="23" width="9.140625" style="646"/>
    <col min="24" max="16384" width="9.140625" style="654"/>
  </cols>
  <sheetData>
    <row r="1" spans="1:20" s="646" customFormat="1" ht="23.25" customHeight="1">
      <c r="D1" s="647"/>
      <c r="I1" s="1390" t="s">
        <v>548</v>
      </c>
      <c r="J1" s="1390"/>
      <c r="K1" s="1390"/>
      <c r="M1" s="648"/>
      <c r="N1" s="649"/>
      <c r="O1" s="649"/>
      <c r="P1" s="649"/>
      <c r="Q1" s="649"/>
      <c r="R1" s="649"/>
    </row>
    <row r="2" spans="1:20" s="646" customFormat="1" ht="57" customHeight="1">
      <c r="A2" s="1391" t="s">
        <v>616</v>
      </c>
      <c r="B2" s="1392"/>
      <c r="C2" s="650"/>
      <c r="D2" s="651"/>
      <c r="E2" s="652"/>
      <c r="F2" s="652"/>
      <c r="G2" s="653">
        <f>+'10.a-Cash-flow 1. év'!O15+'10.b-Cash-flow 2. év'!O15</f>
        <v>3333333</v>
      </c>
      <c r="I2" s="1393"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94"/>
      <c r="K2" s="1395"/>
      <c r="M2" s="648" t="s">
        <v>549</v>
      </c>
      <c r="N2" s="648" t="s">
        <v>550</v>
      </c>
      <c r="O2" s="649"/>
      <c r="P2" s="649"/>
      <c r="Q2" s="649"/>
      <c r="R2" s="649"/>
    </row>
    <row r="3" spans="1:20" s="646" customFormat="1" ht="57" customHeight="1">
      <c r="A3" s="1392"/>
      <c r="B3" s="1392"/>
      <c r="C3" s="654"/>
      <c r="D3" s="655">
        <f ca="1">NOW()</f>
        <v>43321.632315277777</v>
      </c>
      <c r="E3" s="1396">
        <f>+'10.a-Cash-flow 1. év'!O8+'10.a-Cash-flow 1. év'!O9</f>
        <v>1500000</v>
      </c>
      <c r="F3" s="1396">
        <f>+'10.b-Cash-flow 2. év'!O8+'10.b-Cash-flow 2. év'!O9</f>
        <v>1500000</v>
      </c>
      <c r="G3" s="1397">
        <f>+'10.a-Cash-flow 1. év'!O16+'10.b-Cash-flow 2. év'!O16</f>
        <v>2999999.7</v>
      </c>
      <c r="I3" s="1393"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94"/>
      <c r="K3" s="1395"/>
      <c r="M3" s="648" t="s">
        <v>617</v>
      </c>
      <c r="N3" s="648" t="s">
        <v>551</v>
      </c>
      <c r="O3" s="649"/>
      <c r="P3" s="649"/>
      <c r="Q3" s="649"/>
      <c r="R3" s="649"/>
    </row>
    <row r="4" spans="1:20" s="646" customFormat="1" ht="54.75" customHeight="1">
      <c r="A4" s="1392"/>
      <c r="B4" s="1392"/>
      <c r="D4" s="656" t="str">
        <f>HYPERLINK("https://youtu.be/OMgLQ-bE7v0","Kisvideó - kérjük nézze meg!")</f>
        <v>Kisvideó - kérjük nézze meg!</v>
      </c>
      <c r="E4" s="1396"/>
      <c r="F4" s="1396"/>
      <c r="G4" s="1397"/>
      <c r="I4" s="1398" t="str">
        <f>IF(G3&lt;3000000,"A támogatási összeg nem haladja meg a 3.000.000 Ft-ot.","HIBA! - tervezze át, mert az igényelt támogatás összege több mint 3.000.000 Ft!")</f>
        <v>A támogatási összeg nem haladja meg a 3.000.000 Ft-ot.</v>
      </c>
      <c r="J4" s="1398"/>
      <c r="K4" s="1398"/>
      <c r="M4" s="648" t="s">
        <v>552</v>
      </c>
      <c r="N4" s="648" t="s">
        <v>553</v>
      </c>
      <c r="T4" s="649"/>
    </row>
    <row r="5" spans="1:20" s="646" customFormat="1" ht="18.75">
      <c r="E5" s="652"/>
      <c r="F5" s="652"/>
      <c r="G5" s="657">
        <f>+'10.a-Cash-flow 1. év'!O45+'10.b-Cash-flow 2. év'!O45</f>
        <v>3836767</v>
      </c>
      <c r="M5" s="648" t="s">
        <v>618</v>
      </c>
      <c r="N5" s="648"/>
      <c r="O5" s="649"/>
      <c r="P5" s="649"/>
      <c r="Q5" s="658"/>
      <c r="R5" s="649"/>
    </row>
    <row r="6" spans="1:20" s="646" customFormat="1" ht="18.75">
      <c r="E6" s="659"/>
      <c r="F6" s="659"/>
      <c r="G6" s="657">
        <f>+'10.a-Cash-flow 1. év'!O68+'10.b-Cash-flow 2. év'!O68</f>
        <v>7170100</v>
      </c>
      <c r="I6" s="1384"/>
      <c r="J6" s="1384"/>
      <c r="K6" s="1384"/>
      <c r="M6" s="648" t="s">
        <v>554</v>
      </c>
      <c r="N6" s="648"/>
      <c r="O6" s="649"/>
      <c r="P6" s="649"/>
      <c r="Q6" s="658"/>
      <c r="R6" s="649"/>
    </row>
    <row r="7" spans="1:20" s="646" customFormat="1">
      <c r="M7" s="648" t="s">
        <v>619</v>
      </c>
      <c r="N7" s="648"/>
    </row>
    <row r="8" spans="1:20" s="646" customFormat="1" ht="66">
      <c r="A8" s="1385" t="s">
        <v>555</v>
      </c>
      <c r="B8" s="1385"/>
      <c r="C8" s="660" t="s">
        <v>556</v>
      </c>
      <c r="D8" s="660" t="s">
        <v>557</v>
      </c>
      <c r="E8" s="660" t="s">
        <v>558</v>
      </c>
      <c r="F8" s="660" t="s">
        <v>559</v>
      </c>
      <c r="G8" s="660" t="s">
        <v>560</v>
      </c>
      <c r="I8" s="661" t="s">
        <v>561</v>
      </c>
      <c r="J8" s="662"/>
      <c r="K8" s="661" t="s">
        <v>562</v>
      </c>
      <c r="M8" s="663">
        <v>6.5000000000000002E-2</v>
      </c>
      <c r="N8" s="663"/>
      <c r="O8" s="664" t="s">
        <v>563</v>
      </c>
      <c r="P8" s="665">
        <v>0.15</v>
      </c>
      <c r="Q8" s="665"/>
      <c r="R8" s="666" t="s">
        <v>563</v>
      </c>
    </row>
    <row r="9" spans="1:20" s="646" customFormat="1" ht="57.75" customHeight="1">
      <c r="A9" s="1378" t="s">
        <v>564</v>
      </c>
      <c r="B9" s="1386" t="s">
        <v>565</v>
      </c>
      <c r="C9" s="1378" t="s">
        <v>566</v>
      </c>
      <c r="D9" s="1378" t="s">
        <v>567</v>
      </c>
      <c r="E9" s="1388">
        <f>+'10.a-Cash-flow 1. év'!O17</f>
        <v>0</v>
      </c>
      <c r="F9" s="1388">
        <f>+'10.b-Cash-flow 2. év'!O17</f>
        <v>0</v>
      </c>
      <c r="G9" s="1388">
        <f>+'10.a-Cash-flow 1. év'!O17+'10.b-Cash-flow 2. év'!O17</f>
        <v>0</v>
      </c>
      <c r="H9" s="667"/>
      <c r="I9" s="668" t="str">
        <f>IF(N9=0,IF(M9&gt;O9,"HIBA! - tervezze át, meghaladja az előírt korlátot.","A tervezési korlát rendben van."),0)</f>
        <v>A tervezési korlát rendben van.</v>
      </c>
      <c r="J9" s="669"/>
      <c r="K9" s="670">
        <f>IF(N9&gt;0,IF(N9&gt;O9,"HIBA! - tervezze át, meghaladja az előírt korlátot.","A tervezési korlát rendben van."),0)</f>
        <v>0</v>
      </c>
      <c r="M9" s="671">
        <f>G9+G11+G26</f>
        <v>6000</v>
      </c>
      <c r="N9" s="671">
        <f>IF($G$30=0,0,M9*1.27)</f>
        <v>0</v>
      </c>
      <c r="O9" s="671">
        <f>G32/100*6.5</f>
        <v>216666.64500000002</v>
      </c>
    </row>
    <row r="10" spans="1:20" s="646" customFormat="1" ht="57.75" customHeight="1">
      <c r="A10" s="1380"/>
      <c r="B10" s="1387"/>
      <c r="C10" s="1380"/>
      <c r="D10" s="1380"/>
      <c r="E10" s="1389"/>
      <c r="F10" s="1389"/>
      <c r="G10" s="1389"/>
      <c r="H10" s="667"/>
      <c r="I10" s="668" t="str">
        <f>IF(Q10=0,IF(P10&gt;R10,"HIBA! - tervezze át, meghaladja az előírt korlátot.","A tervezési korlát rendben van."),0)</f>
        <v>A tervezési korlát rendben van.</v>
      </c>
      <c r="J10" s="669"/>
      <c r="K10" s="670">
        <f>IF(Q10&gt;0,IF(Q10&gt;R10,"HIBA! - tervezze át, meghaladja az előírt korlátot.","A tervezési korlát rendben van."),0)</f>
        <v>0</v>
      </c>
      <c r="L10" s="667"/>
      <c r="M10" s="672"/>
      <c r="N10" s="673"/>
      <c r="O10" s="673"/>
      <c r="P10" s="671">
        <f>G11+G26</f>
        <v>6000</v>
      </c>
      <c r="Q10" s="674">
        <f>IF($G$30=0,0,P10*1.27)</f>
        <v>0</v>
      </c>
      <c r="R10" s="671">
        <f>G32*0.15</f>
        <v>499999.94999999995</v>
      </c>
    </row>
    <row r="11" spans="1:20" s="646" customFormat="1" ht="150">
      <c r="A11" s="675" t="s">
        <v>568</v>
      </c>
      <c r="B11" s="676" t="s">
        <v>569</v>
      </c>
      <c r="C11" s="677" t="s">
        <v>570</v>
      </c>
      <c r="D11" s="674"/>
      <c r="E11" s="678">
        <f>+'10.a-Cash-flow 1. év'!O23</f>
        <v>6000</v>
      </c>
      <c r="F11" s="678">
        <f>+'10.b-Cash-flow 2. év'!O23</f>
        <v>0</v>
      </c>
      <c r="G11" s="678">
        <f>+'10.a-Cash-flow 1. év'!O23+'10.b-Cash-flow 2. év'!O23</f>
        <v>6000</v>
      </c>
      <c r="H11" s="667"/>
      <c r="I11" s="679">
        <f>IF(G11=0,"Nem tervezett kötelezően előírt nyivánosság biztosításához költséget, kérjük tervezzen!",0)</f>
        <v>0</v>
      </c>
      <c r="J11" s="680"/>
      <c r="K11" s="680" t="s">
        <v>571</v>
      </c>
      <c r="L11" s="711"/>
      <c r="M11" s="648" t="s">
        <v>572</v>
      </c>
      <c r="N11" s="648" t="s">
        <v>573</v>
      </c>
      <c r="O11" s="711"/>
      <c r="P11" s="712"/>
      <c r="R11" s="649"/>
    </row>
    <row r="12" spans="1:20" s="646" customFormat="1" ht="71.25" customHeight="1">
      <c r="A12" s="1378" t="s">
        <v>576</v>
      </c>
      <c r="B12" s="1378" t="s">
        <v>577</v>
      </c>
      <c r="C12" s="1378" t="s">
        <v>578</v>
      </c>
      <c r="D12" s="1378" t="s">
        <v>579</v>
      </c>
      <c r="E12" s="1370">
        <f>+'10.a-Cash-flow 1. év'!O20</f>
        <v>722000</v>
      </c>
      <c r="F12" s="1370">
        <f>+'10.b-Cash-flow 2. év'!O20</f>
        <v>722000</v>
      </c>
      <c r="G12" s="1370">
        <f>+'10.a-Cash-flow 1. év'!O20+'10.b-Cash-flow 2. év'!O20</f>
        <v>1444000</v>
      </c>
      <c r="H12" s="667"/>
      <c r="I12" s="681" t="str">
        <f>IF(E12&gt;0,"Az 1. üzleti évre tervezett költséget foglalkoztatásra.","Az 1. üzleti évre NEM tervezett költséget foglalkoztatásra, kérjük pótolja!")</f>
        <v>Az 1. üzleti évre tervezett költséget foglalkoztatásra.</v>
      </c>
      <c r="J12" s="648"/>
      <c r="K12" s="680" t="s">
        <v>625</v>
      </c>
      <c r="L12" s="648"/>
      <c r="M12" s="682" t="str">
        <f>IF(P12&gt;0,"A 3. üzleti évre tervezett költséget foglalkoztatásra.","A 3. üzleti évre NEM tervezett költséget foglalkoztatásra, kérjük pótolja!")</f>
        <v>A 3. üzleti évre tervezett költséget foglalkoztatásra.</v>
      </c>
      <c r="N12" s="648"/>
      <c r="O12" s="683" t="s">
        <v>574</v>
      </c>
      <c r="P12" s="1376">
        <f>+'10.c-Cash-flow 3-4. év'!C20+'10.c-Cash-flow 3-4. év'!C20+'10.c-Cash-flow 3-4. év'!C59+'10.c-Cash-flow 3-4. év'!C60+'10.c-Cash-flow 3-4. év'!C61</f>
        <v>2166000</v>
      </c>
      <c r="Q12" s="1376"/>
      <c r="R12" s="649"/>
    </row>
    <row r="13" spans="1:20" s="646" customFormat="1" ht="71.25" customHeight="1">
      <c r="A13" s="1380"/>
      <c r="B13" s="1380"/>
      <c r="C13" s="1380"/>
      <c r="D13" s="1380"/>
      <c r="E13" s="1372"/>
      <c r="F13" s="1372"/>
      <c r="G13" s="1372"/>
      <c r="H13" s="667"/>
      <c r="I13" s="681" t="str">
        <f>IF(F12&gt;0,"A 2. üzleti évre tervezett költséget foglalkoztatásra.","A 2. üzleti évre NEM tervezett költséget foglalkoztatásra, kérjük pótolja!")</f>
        <v>A 2. üzleti évre tervezett költséget foglalkoztatásra.</v>
      </c>
      <c r="J13" s="684"/>
      <c r="K13" s="710" t="s">
        <v>584</v>
      </c>
      <c r="L13" s="649"/>
      <c r="N13" s="682" t="str">
        <f>IF(P13&gt;0,"A 4. üzleti évre tervezett költséget foglalkoztatásra.","A 4. üzleti évre NEM tervezett költséget foglalkoztatásra, kérjük pótolja!!")</f>
        <v>A 4. üzleti évre tervezett költséget foglalkoztatásra.</v>
      </c>
      <c r="O13" s="683" t="s">
        <v>575</v>
      </c>
      <c r="P13" s="1376">
        <f>+'10.c-Cash-flow 3-4. év'!D20+'10.c-Cash-flow 3-4. év'!D59+'10.c-Cash-flow 3-4. év'!D60+'10.c-Cash-flow 3-4. év'!D61</f>
        <v>2166000</v>
      </c>
      <c r="Q13" s="1376"/>
      <c r="R13" s="684"/>
    </row>
    <row r="14" spans="1:20" s="646" customFormat="1" ht="60">
      <c r="A14" s="675" t="s">
        <v>580</v>
      </c>
      <c r="B14" s="675" t="s">
        <v>581</v>
      </c>
      <c r="C14" s="685" t="s">
        <v>582</v>
      </c>
      <c r="D14" s="675" t="s">
        <v>583</v>
      </c>
      <c r="E14" s="686">
        <f>+'10.a-Cash-flow 1. év'!O24</f>
        <v>1883333</v>
      </c>
      <c r="F14" s="686">
        <f>+'10.b-Cash-flow 2. év'!O24</f>
        <v>0</v>
      </c>
      <c r="G14" s="686">
        <f>+'10.a-Cash-flow 1. év'!O24+'10.b-Cash-flow 2. év'!O24</f>
        <v>1883333</v>
      </c>
      <c r="H14" s="667"/>
      <c r="I14" s="648" t="s">
        <v>584</v>
      </c>
      <c r="J14" s="648"/>
      <c r="K14" s="648" t="s">
        <v>585</v>
      </c>
      <c r="L14" s="648"/>
      <c r="M14" s="648" t="s">
        <v>586</v>
      </c>
      <c r="N14" s="648" t="s">
        <v>587</v>
      </c>
      <c r="O14" s="648"/>
      <c r="P14" s="649"/>
      <c r="Q14" s="649"/>
      <c r="R14" s="649"/>
    </row>
    <row r="15" spans="1:20" s="646" customFormat="1" ht="30">
      <c r="A15" s="675" t="s">
        <v>588</v>
      </c>
      <c r="B15" s="675" t="s">
        <v>589</v>
      </c>
      <c r="C15" s="687"/>
      <c r="D15" s="674"/>
      <c r="E15" s="686">
        <f>+'10.a-Cash-flow 1. év'!O27</f>
        <v>0</v>
      </c>
      <c r="F15" s="686">
        <f>+'10.b-Cash-flow 2. év'!O27</f>
        <v>0</v>
      </c>
      <c r="G15" s="686">
        <f>+'10.a-Cash-flow 1. év'!O27+'10.b-Cash-flow 2. év'!O27</f>
        <v>0</v>
      </c>
      <c r="H15" s="667"/>
      <c r="I15" s="649"/>
      <c r="J15" s="649"/>
      <c r="K15" s="649"/>
      <c r="L15" s="667"/>
      <c r="M15" s="688">
        <v>0.3</v>
      </c>
      <c r="N15" s="688"/>
      <c r="O15" s="689" t="s">
        <v>563</v>
      </c>
      <c r="P15" s="649"/>
      <c r="Q15" s="649"/>
      <c r="R15" s="649"/>
    </row>
    <row r="16" spans="1:20" s="646" customFormat="1" ht="45">
      <c r="A16" s="675" t="s">
        <v>590</v>
      </c>
      <c r="B16" s="675" t="s">
        <v>589</v>
      </c>
      <c r="C16" s="690" t="s">
        <v>591</v>
      </c>
      <c r="D16" s="674"/>
      <c r="E16" s="686">
        <f>+'10.a-Cash-flow 1. év'!O28</f>
        <v>0</v>
      </c>
      <c r="F16" s="686">
        <f>+'10.b-Cash-flow 2. év'!O28</f>
        <v>0</v>
      </c>
      <c r="G16" s="686">
        <f>+'10.a-Cash-flow 1. év'!O28+'10.b-Cash-flow 2. év'!O28</f>
        <v>0</v>
      </c>
      <c r="H16" s="667"/>
      <c r="I16" s="668" t="str">
        <f>IF(N16=0,IF(M16&gt;O16,"HIBA! - tervezze át, meghaladja az előírt korlátot.","A tervezési korlát rendben van."),0)</f>
        <v>A tervezési korlát rendben van.</v>
      </c>
      <c r="J16" s="669"/>
      <c r="K16" s="670">
        <f>IF(N16&gt;0,IF(N16&gt;O16,"HIBA! - tervezze át, meghaladja az előírt korlátot.","A tervezési korlát rendben van."),0)</f>
        <v>0</v>
      </c>
      <c r="L16" s="667"/>
      <c r="M16" s="671">
        <f>G16</f>
        <v>0</v>
      </c>
      <c r="N16" s="671">
        <f>IF($G$30=0,0,M16*1.27)</f>
        <v>0</v>
      </c>
      <c r="O16" s="671">
        <f>G32*0.3</f>
        <v>999999.89999999991</v>
      </c>
      <c r="P16" s="649"/>
      <c r="Q16" s="649"/>
      <c r="R16" s="649"/>
    </row>
    <row r="17" spans="1:18" s="646" customFormat="1" ht="150">
      <c r="A17" s="675" t="s">
        <v>592</v>
      </c>
      <c r="B17" s="675" t="s">
        <v>593</v>
      </c>
      <c r="C17" s="675" t="s">
        <v>594</v>
      </c>
      <c r="D17" s="675" t="s">
        <v>595</v>
      </c>
      <c r="E17" s="686">
        <f>+'10.a-Cash-flow 1. év'!O29</f>
        <v>0</v>
      </c>
      <c r="F17" s="686">
        <f>+'10.b-Cash-flow 2. év'!O29</f>
        <v>0</v>
      </c>
      <c r="G17" s="686">
        <f>+'10.a-Cash-flow 1. év'!O29+'10.b-Cash-flow 2. év'!O29</f>
        <v>0</v>
      </c>
      <c r="H17" s="667"/>
      <c r="I17" s="649"/>
      <c r="J17" s="649"/>
      <c r="K17" s="649"/>
      <c r="L17" s="649"/>
      <c r="M17" s="649"/>
      <c r="N17" s="649"/>
      <c r="O17" s="649"/>
      <c r="P17" s="649"/>
      <c r="Q17" s="649"/>
      <c r="R17" s="649"/>
    </row>
    <row r="18" spans="1:18" s="646" customFormat="1" ht="75">
      <c r="A18" s="675" t="s">
        <v>596</v>
      </c>
      <c r="B18" s="675" t="s">
        <v>597</v>
      </c>
      <c r="C18" s="687"/>
      <c r="D18" s="675" t="s">
        <v>598</v>
      </c>
      <c r="E18" s="686">
        <f>+'10.a-Cash-flow 1. év'!O32</f>
        <v>0</v>
      </c>
      <c r="F18" s="686">
        <f>+'10.b-Cash-flow 2. év'!O32</f>
        <v>0</v>
      </c>
      <c r="G18" s="686">
        <f>+'10.a-Cash-flow 1. év'!O32+'10.b-Cash-flow 2. év'!O32</f>
        <v>0</v>
      </c>
      <c r="H18" s="667"/>
      <c r="I18" s="649"/>
      <c r="J18" s="649"/>
      <c r="K18" s="649"/>
      <c r="L18" s="667"/>
      <c r="M18" s="691">
        <v>0.3</v>
      </c>
      <c r="N18" s="691"/>
      <c r="O18" s="692" t="s">
        <v>599</v>
      </c>
      <c r="P18" s="649"/>
      <c r="Q18" s="649"/>
      <c r="R18" s="649"/>
    </row>
    <row r="19" spans="1:18" s="646" customFormat="1" ht="45">
      <c r="A19" s="675" t="s">
        <v>600</v>
      </c>
      <c r="B19" s="675" t="s">
        <v>601</v>
      </c>
      <c r="C19" s="693" t="s">
        <v>591</v>
      </c>
      <c r="D19" s="675" t="s">
        <v>602</v>
      </c>
      <c r="E19" s="686">
        <f>+'10.a-Cash-flow 1. év'!O35</f>
        <v>0</v>
      </c>
      <c r="F19" s="686">
        <f>+'10.b-Cash-flow 2. év'!O35</f>
        <v>0</v>
      </c>
      <c r="G19" s="686">
        <f>+'10.a-Cash-flow 1. év'!O35+'10.b-Cash-flow 2. év'!O35</f>
        <v>0</v>
      </c>
      <c r="H19" s="667"/>
      <c r="I19" s="668" t="str">
        <f>IF(N19=0,IF(M19&gt;O19,"HIBA! - tervezze át, meghaladja az előírt korlátot.","A tervezési korlát rendben van."),0)</f>
        <v>A tervezési korlát rendben van.</v>
      </c>
      <c r="J19" s="669"/>
      <c r="K19" s="670">
        <f>IF(N19&gt;0,IF(N19&gt;O19,"HIBA! - tervezze át, meghaladja az előírt korlátot.","A tervezési korlát rendben van."),0)</f>
        <v>0</v>
      </c>
      <c r="L19" s="667"/>
      <c r="M19" s="671">
        <f>G19</f>
        <v>0</v>
      </c>
      <c r="N19" s="671">
        <f>IF($G$30=0,0,M19*1.27)</f>
        <v>0</v>
      </c>
      <c r="O19" s="671">
        <f>G32*0.3</f>
        <v>999999.89999999991</v>
      </c>
      <c r="P19" s="649"/>
      <c r="Q19" s="649"/>
      <c r="R19" s="649"/>
    </row>
    <row r="20" spans="1:18" s="646" customFormat="1" ht="60">
      <c r="A20" s="675" t="s">
        <v>603</v>
      </c>
      <c r="B20" s="675" t="s">
        <v>604</v>
      </c>
      <c r="C20" s="1377" t="s">
        <v>591</v>
      </c>
      <c r="D20" s="675" t="s">
        <v>605</v>
      </c>
      <c r="E20" s="694">
        <f>+'10.a-Cash-flow 1. év'!O36</f>
        <v>0</v>
      </c>
      <c r="F20" s="694">
        <f>+'10.b-Cash-flow 2. év'!O36</f>
        <v>0</v>
      </c>
      <c r="G20" s="694">
        <f>+'10.a-Cash-flow 1. év'!O36+'10.b-Cash-flow 2. év'!O36</f>
        <v>0</v>
      </c>
      <c r="H20" s="667"/>
      <c r="I20" s="649"/>
      <c r="J20" s="649"/>
      <c r="K20" s="649"/>
      <c r="L20" s="667"/>
      <c r="M20" s="695">
        <v>0.3</v>
      </c>
      <c r="N20" s="695"/>
      <c r="O20" s="696" t="s">
        <v>599</v>
      </c>
      <c r="P20" s="649"/>
      <c r="Q20" s="649"/>
      <c r="R20" s="649"/>
    </row>
    <row r="21" spans="1:18" s="646" customFormat="1" ht="165">
      <c r="A21" s="675" t="s">
        <v>606</v>
      </c>
      <c r="B21" s="675" t="s">
        <v>607</v>
      </c>
      <c r="C21" s="1377"/>
      <c r="D21" s="675" t="s">
        <v>608</v>
      </c>
      <c r="E21" s="694">
        <f>+'10.a-Cash-flow 1. év'!O37</f>
        <v>0</v>
      </c>
      <c r="F21" s="694">
        <f>+'10.b-Cash-flow 2. év'!O37</f>
        <v>0</v>
      </c>
      <c r="G21" s="694">
        <f>+'10.a-Cash-flow 1. év'!O37+'10.b-Cash-flow 2. év'!O37</f>
        <v>0</v>
      </c>
      <c r="H21" s="667"/>
      <c r="I21" s="706" t="str">
        <f>IF(N21=0,IF(M21&gt;O21,"HIBA! - tervezze át, meghaladja az előírt korlátot.","A tervezési korlát rendben van."),0)</f>
        <v>A tervezési korlát rendben van.</v>
      </c>
      <c r="J21" s="669"/>
      <c r="K21" s="707">
        <f>IF(N21&gt;0,IF(N21&gt;O21,"HIBA! - tervezze át, meghaladja az előírt korlátot.","A tervezési korlát rendben van."),0)</f>
        <v>0</v>
      </c>
      <c r="L21" s="667"/>
      <c r="M21" s="671">
        <f>G20+G21</f>
        <v>0</v>
      </c>
      <c r="N21" s="671">
        <f>IF($G$30=0,0,M21*1.27)</f>
        <v>0</v>
      </c>
      <c r="O21" s="671">
        <f>G32*0.3</f>
        <v>999999.89999999991</v>
      </c>
      <c r="P21" s="649"/>
      <c r="Q21" s="648"/>
      <c r="R21" s="649"/>
    </row>
    <row r="22" spans="1:18" s="646" customFormat="1" ht="37.5" customHeight="1">
      <c r="A22" s="1378" t="s">
        <v>609</v>
      </c>
      <c r="B22" s="1378" t="s">
        <v>610</v>
      </c>
      <c r="C22" s="1381"/>
      <c r="D22" s="1378" t="s">
        <v>611</v>
      </c>
      <c r="E22" s="1370">
        <f>+'10.a-Cash-flow 1. év'!O38</f>
        <v>0</v>
      </c>
      <c r="F22" s="1370">
        <f>+'10.b-Cash-flow 2. év'!O38</f>
        <v>0</v>
      </c>
      <c r="G22" s="1370">
        <f>+'10.a-Cash-flow 1. év'!O38+'10.b-Cash-flow 2. év'!O38</f>
        <v>0</v>
      </c>
      <c r="H22" s="667"/>
      <c r="I22" s="1373"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373"/>
      <c r="K22" s="1373"/>
      <c r="L22" s="667"/>
      <c r="M22" s="715"/>
      <c r="N22" s="715"/>
      <c r="O22" s="715"/>
      <c r="P22" s="713"/>
      <c r="Q22" s="680" t="s">
        <v>622</v>
      </c>
      <c r="R22" s="714"/>
    </row>
    <row r="23" spans="1:18" s="646" customFormat="1" ht="37.5">
      <c r="A23" s="1379"/>
      <c r="B23" s="1379"/>
      <c r="C23" s="1382"/>
      <c r="D23" s="1379"/>
      <c r="E23" s="1371"/>
      <c r="F23" s="1371"/>
      <c r="G23" s="1371"/>
      <c r="H23" s="667"/>
      <c r="I23" s="708" t="str">
        <f>IF(N23=0,IF(M23&gt;O23,"HIBA! - tervezze át, meghaladja az előírt korlátot.","A tervezési korlát rendben van."),0)</f>
        <v>A tervezési korlát rendben van.</v>
      </c>
      <c r="J23" s="649"/>
      <c r="K23" s="709">
        <f>IF(N23&gt;0,IF(N23&gt;O23,"HIBA! - tervezze át, meghaladja az előírt korlátot.","A tervezési korlát rendben van."),0)</f>
        <v>0</v>
      </c>
      <c r="L23" s="649"/>
      <c r="M23" s="716">
        <f>+G22</f>
        <v>0</v>
      </c>
      <c r="N23" s="716">
        <f>IF($G$30=0,0,M23*1.27)</f>
        <v>0</v>
      </c>
      <c r="O23" s="716">
        <f>300000*1.27</f>
        <v>381000</v>
      </c>
      <c r="P23" s="713"/>
      <c r="Q23" s="710"/>
      <c r="R23" s="714"/>
    </row>
    <row r="24" spans="1:18" s="646" customFormat="1" ht="39.75" customHeight="1">
      <c r="A24" s="1379"/>
      <c r="B24" s="1379"/>
      <c r="C24" s="1382"/>
      <c r="D24" s="1379"/>
      <c r="E24" s="1371"/>
      <c r="F24" s="1371"/>
      <c r="G24" s="1371"/>
      <c r="H24" s="667"/>
      <c r="I24" s="1373">
        <f>IF(M24=0,"Nem tervezett anyagköltséget a 3. üzleti évre, kérjük vizsgálja felül miért nincs szüksége vállalkozásának vásárolt anyagokra.",0)</f>
        <v>0</v>
      </c>
      <c r="J24" s="1373"/>
      <c r="K24" s="1373"/>
      <c r="M24" s="1374">
        <f>+'10.c-Cash-flow 3-4. év'!C50+'10.c-Cash-flow 3-4. év'!C51</f>
        <v>56000</v>
      </c>
      <c r="N24" s="1375"/>
      <c r="O24" s="1375"/>
      <c r="P24" s="683" t="s">
        <v>620</v>
      </c>
      <c r="Q24" s="710" t="s">
        <v>623</v>
      </c>
      <c r="R24" s="714"/>
    </row>
    <row r="25" spans="1:18" s="646" customFormat="1" ht="39.75" customHeight="1">
      <c r="A25" s="1380"/>
      <c r="B25" s="1380"/>
      <c r="C25" s="1383"/>
      <c r="D25" s="1380"/>
      <c r="E25" s="1372"/>
      <c r="F25" s="1372"/>
      <c r="G25" s="1372"/>
      <c r="H25" s="667"/>
      <c r="I25" s="1373">
        <f>IF(M25=0,"Nem tervezett anyagköltséget a 4. üzleti évre, kérjük vizsgálja felül miért nincs szüksége vállalkozásának vásárolt anyagokra.",0)</f>
        <v>0</v>
      </c>
      <c r="J25" s="1373"/>
      <c r="K25" s="1373"/>
      <c r="M25" s="1374">
        <f>+'10.c-Cash-flow 3-4. év'!D50+'10.c-Cash-flow 3-4. év'!D51</f>
        <v>56000</v>
      </c>
      <c r="N25" s="1375"/>
      <c r="O25" s="1375"/>
      <c r="P25" s="683" t="s">
        <v>621</v>
      </c>
      <c r="Q25" s="710" t="s">
        <v>624</v>
      </c>
      <c r="R25" s="714"/>
    </row>
    <row r="26" spans="1:18" s="646" customFormat="1" ht="150">
      <c r="A26" s="675" t="s">
        <v>612</v>
      </c>
      <c r="B26" s="676" t="s">
        <v>613</v>
      </c>
      <c r="C26" s="677" t="s">
        <v>614</v>
      </c>
      <c r="D26" s="674"/>
      <c r="E26" s="678">
        <f>+'10.a-Cash-flow 1. év'!O39</f>
        <v>0</v>
      </c>
      <c r="F26" s="678">
        <f>+'10.b-Cash-flow 2. év'!O39</f>
        <v>0</v>
      </c>
      <c r="G26" s="678">
        <f>+'10.a-Cash-flow 1. év'!O39+'10.b-Cash-flow 2. év'!O39</f>
        <v>0</v>
      </c>
      <c r="H26" s="667"/>
      <c r="I26" s="649"/>
      <c r="J26" s="649"/>
      <c r="K26" s="649"/>
      <c r="L26" s="649"/>
      <c r="M26" s="649"/>
      <c r="N26" s="649"/>
      <c r="O26" s="649"/>
      <c r="P26" s="649"/>
      <c r="Q26" s="648"/>
      <c r="R26" s="649"/>
    </row>
    <row r="27" spans="1:18" s="697" customFormat="1" ht="18.75">
      <c r="A27" s="1369" t="s">
        <v>235</v>
      </c>
      <c r="B27" s="1369"/>
      <c r="C27" s="1369"/>
      <c r="E27" s="698">
        <f>SUM(E9:E26)</f>
        <v>2611333</v>
      </c>
      <c r="F27" s="698">
        <f>SUM(F9:F26)</f>
        <v>722000</v>
      </c>
      <c r="G27" s="698">
        <f>SUM(G9:G26)</f>
        <v>3333333</v>
      </c>
      <c r="M27" s="699"/>
      <c r="N27" s="699"/>
      <c r="O27" s="699"/>
      <c r="P27" s="699"/>
      <c r="Q27" s="699"/>
      <c r="R27" s="699"/>
    </row>
    <row r="28" spans="1:18" s="646" customFormat="1" ht="21">
      <c r="B28" s="700"/>
      <c r="C28" s="700"/>
      <c r="D28" s="701"/>
      <c r="E28" s="702"/>
      <c r="F28" s="702"/>
      <c r="G28" s="702"/>
      <c r="M28" s="649"/>
      <c r="N28" s="649"/>
      <c r="O28" s="649"/>
      <c r="P28" s="649"/>
      <c r="Q28" s="649"/>
      <c r="R28" s="649"/>
    </row>
    <row r="29" spans="1:18" s="646" customFormat="1" ht="21">
      <c r="B29" s="700"/>
      <c r="C29" s="700"/>
      <c r="D29" s="701"/>
      <c r="E29" s="701"/>
      <c r="F29" s="701"/>
      <c r="G29" s="701"/>
      <c r="M29" s="649"/>
      <c r="N29" s="649"/>
      <c r="O29" s="649"/>
      <c r="P29" s="649"/>
      <c r="Q29" s="649"/>
      <c r="R29" s="649"/>
    </row>
    <row r="30" spans="1:18" s="646" customFormat="1" ht="21">
      <c r="B30" s="700"/>
      <c r="C30" s="700"/>
      <c r="D30" s="703" t="s">
        <v>615</v>
      </c>
      <c r="E30" s="704">
        <f>+'10.a-Cash-flow 1. év'!O44</f>
        <v>0</v>
      </c>
      <c r="F30" s="704">
        <f>+'10.b-Cash-flow 2. év'!O44</f>
        <v>0</v>
      </c>
      <c r="G30" s="704">
        <f>+F30+E30</f>
        <v>0</v>
      </c>
      <c r="M30" s="649"/>
      <c r="N30" s="649"/>
      <c r="O30" s="649"/>
      <c r="P30" s="649"/>
      <c r="Q30" s="649"/>
      <c r="R30" s="649"/>
    </row>
    <row r="31" spans="1:18" s="646" customFormat="1" ht="21">
      <c r="B31" s="700"/>
      <c r="C31" s="700"/>
      <c r="D31" s="701"/>
      <c r="E31" s="701"/>
      <c r="F31" s="701"/>
      <c r="G31" s="701"/>
      <c r="M31" s="649"/>
      <c r="N31" s="649"/>
      <c r="O31" s="649"/>
      <c r="P31" s="649"/>
      <c r="Q31" s="649"/>
      <c r="R31" s="649"/>
    </row>
    <row r="32" spans="1:18" s="646" customFormat="1" ht="21">
      <c r="B32" s="700"/>
      <c r="C32" s="700"/>
      <c r="D32" s="701"/>
      <c r="E32" s="705">
        <f>+E30+E27</f>
        <v>2611333</v>
      </c>
      <c r="F32" s="705">
        <f>+F30+F27</f>
        <v>722000</v>
      </c>
      <c r="G32" s="705">
        <f>+G30+G27</f>
        <v>3333333</v>
      </c>
      <c r="M32" s="649"/>
      <c r="N32" s="649"/>
      <c r="O32" s="649"/>
      <c r="P32" s="649"/>
      <c r="Q32" s="649"/>
      <c r="R32" s="649"/>
    </row>
    <row r="33" spans="1:18" s="646" customFormat="1">
      <c r="B33" s="700"/>
      <c r="C33" s="700"/>
      <c r="M33" s="649"/>
      <c r="N33" s="649"/>
      <c r="O33" s="649"/>
      <c r="P33" s="649"/>
      <c r="Q33" s="649"/>
      <c r="R33" s="649"/>
    </row>
    <row r="34" spans="1:18" s="646" customFormat="1">
      <c r="M34" s="649"/>
      <c r="N34" s="649"/>
      <c r="O34" s="649"/>
      <c r="P34" s="649"/>
      <c r="Q34" s="649"/>
      <c r="R34" s="649"/>
    </row>
    <row r="35" spans="1:18" s="646" customFormat="1">
      <c r="A35" s="654"/>
      <c r="B35" s="654"/>
      <c r="C35" s="654"/>
      <c r="D35" s="654"/>
      <c r="E35" s="654"/>
      <c r="F35" s="654"/>
      <c r="G35" s="654"/>
      <c r="M35" s="649"/>
      <c r="N35" s="649"/>
      <c r="O35" s="649"/>
      <c r="P35" s="649"/>
      <c r="Q35" s="649"/>
      <c r="R35" s="684"/>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89" priority="27" operator="equal">
      <formula>$M$6</formula>
    </cfRule>
  </conditionalFormatting>
  <conditionalFormatting sqref="I3">
    <cfRule type="cellIs" dxfId="88" priority="21" operator="equal">
      <formula>$M$6</formula>
    </cfRule>
  </conditionalFormatting>
  <conditionalFormatting sqref="I13">
    <cfRule type="cellIs" dxfId="87" priority="17" operator="equal">
      <formula>$M$6</formula>
    </cfRule>
  </conditionalFormatting>
  <conditionalFormatting sqref="M12">
    <cfRule type="cellIs" dxfId="86" priority="15" operator="equal">
      <formula>$M$11</formula>
    </cfRule>
  </conditionalFormatting>
  <conditionalFormatting sqref="N13">
    <cfRule type="cellIs" dxfId="85" priority="13" operator="equal">
      <formula>$N$11</formula>
    </cfRule>
  </conditionalFormatting>
  <conditionalFormatting sqref="I23">
    <cfRule type="cellIs" dxfId="84" priority="7" operator="equal">
      <formula>$M$6</formula>
    </cfRule>
  </conditionalFormatting>
  <conditionalFormatting sqref="K23">
    <cfRule type="cellIs" dxfId="83" priority="5" operator="equal">
      <formula>$M$6</formula>
    </cfRule>
  </conditionalFormatting>
  <conditionalFormatting sqref="I24">
    <cfRule type="cellIs" dxfId="82" priority="3" operator="equal">
      <formula>$M$6</formula>
    </cfRule>
  </conditionalFormatting>
  <conditionalFormatting sqref="I25">
    <cfRule type="cellIs" dxfId="81"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4" zoomScale="60" zoomScaleNormal="60" workbookViewId="0">
      <selection activeCell="C8" sqref="C8"/>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927" t="s">
        <v>428</v>
      </c>
      <c r="C2" s="928"/>
    </row>
    <row r="3" spans="2:9" ht="31.5" customHeight="1">
      <c r="B3" s="929" t="s">
        <v>542</v>
      </c>
      <c r="C3" s="929"/>
    </row>
    <row r="4" spans="2:9" ht="31.5" customHeight="1">
      <c r="B4" s="930" t="s">
        <v>544</v>
      </c>
      <c r="C4" s="930"/>
      <c r="D4" s="57"/>
      <c r="E4" s="57"/>
    </row>
    <row r="5" spans="2:9" ht="28.5" customHeight="1">
      <c r="B5" s="931" t="s">
        <v>543</v>
      </c>
      <c r="C5" s="932"/>
      <c r="I5" s="2"/>
    </row>
    <row r="6" spans="2:9" ht="165.75" customHeight="1">
      <c r="I6" s="2"/>
    </row>
    <row r="7" spans="2:9" ht="31.5" customHeight="1">
      <c r="B7" s="1" t="s">
        <v>429</v>
      </c>
      <c r="C7" s="445" t="s">
        <v>627</v>
      </c>
    </row>
    <row r="8" spans="2:9" ht="31.5" customHeight="1">
      <c r="B8" s="1" t="s">
        <v>471</v>
      </c>
      <c r="C8" s="445"/>
    </row>
    <row r="9" spans="2:9" ht="31.5" customHeight="1">
      <c r="B9" s="1" t="s">
        <v>0</v>
      </c>
      <c r="C9" s="1" t="s">
        <v>754</v>
      </c>
    </row>
    <row r="10" spans="2:9" ht="31.5" customHeight="1">
      <c r="B10" s="1" t="s">
        <v>430</v>
      </c>
      <c r="C10" s="444" t="s">
        <v>755</v>
      </c>
    </row>
    <row r="11" spans="2:9" ht="31.5" customHeight="1">
      <c r="B11" s="1"/>
      <c r="C11" s="1"/>
    </row>
    <row r="12" spans="2:9" ht="31.5" customHeight="1">
      <c r="B12" s="1"/>
      <c r="C12" s="1"/>
    </row>
    <row r="13" spans="2:9" ht="62.25" customHeight="1">
      <c r="B13" s="3" t="s">
        <v>472</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329" sqref="G329"/>
    </sheetView>
  </sheetViews>
  <sheetFormatPr defaultRowHeight="24.75"/>
  <cols>
    <col min="1" max="1" width="4.85546875" style="724" customWidth="1"/>
    <col min="2" max="2" width="63" style="725" customWidth="1"/>
    <col min="3" max="3" width="12" style="726" customWidth="1"/>
    <col min="4" max="4" width="13.140625" style="726" customWidth="1"/>
    <col min="5" max="5" width="13.5703125" style="726" customWidth="1"/>
    <col min="6" max="6" width="10.85546875" style="727" customWidth="1"/>
    <col min="7" max="7" width="15" style="727" customWidth="1"/>
    <col min="8" max="8" width="15.7109375" style="727" customWidth="1"/>
    <col min="9" max="9" width="20.42578125" style="728" customWidth="1"/>
    <col min="10" max="10" width="2.7109375" style="729" customWidth="1"/>
    <col min="11" max="11" width="3.140625" style="729" customWidth="1"/>
    <col min="12" max="12" width="32.42578125" style="729" customWidth="1"/>
    <col min="13" max="13" width="9" style="729" customWidth="1"/>
    <col min="14" max="14" width="11.140625" style="730" customWidth="1"/>
    <col min="15" max="15" width="30.28515625" style="727" customWidth="1"/>
    <col min="16" max="16" width="10.140625" style="727" customWidth="1"/>
    <col min="17" max="17" width="11.140625" style="727" customWidth="1"/>
    <col min="18" max="18" width="30" style="727" customWidth="1"/>
    <col min="19" max="19" width="8.85546875" style="728" customWidth="1"/>
    <col min="20" max="20" width="11.140625" style="729" customWidth="1"/>
    <col min="21" max="21" width="1.7109375" style="729" customWidth="1"/>
    <col min="22" max="22" width="8.85546875" style="727" customWidth="1"/>
    <col min="23" max="23" width="9.85546875" style="728" customWidth="1"/>
    <col min="24" max="24" width="8.85546875" style="727" customWidth="1"/>
    <col min="25" max="25" width="54.7109375" style="728" customWidth="1"/>
    <col min="26" max="26" width="10.85546875" style="729" customWidth="1"/>
    <col min="27" max="27" width="8.7109375" style="729" customWidth="1"/>
    <col min="28" max="28" width="12.28515625" style="729" customWidth="1"/>
    <col min="29" max="29" width="8.85546875" style="727" customWidth="1"/>
    <col min="30" max="30" width="9.85546875" style="728" customWidth="1"/>
    <col min="31" max="31" width="8.85546875" style="727" customWidth="1"/>
    <col min="32" max="32" width="54.7109375" style="728" customWidth="1"/>
    <col min="33" max="33" width="10.85546875" style="728" customWidth="1"/>
    <col min="34" max="34" width="8.7109375" style="728" customWidth="1"/>
    <col min="35" max="35" width="13.28515625" style="728" customWidth="1"/>
    <col min="36" max="36" width="8.85546875" style="727" customWidth="1"/>
    <col min="37" max="37" width="9.85546875" style="728" customWidth="1"/>
    <col min="38" max="38" width="8.85546875" style="727" customWidth="1"/>
    <col min="39" max="39" width="54.7109375" style="728" customWidth="1"/>
    <col min="40" max="40" width="12.140625" style="729" customWidth="1"/>
    <col min="41" max="41" width="8.7109375" style="729" customWidth="1"/>
    <col min="42" max="42" width="11.28515625" style="729" customWidth="1"/>
    <col min="43" max="43" width="8.85546875" style="727" customWidth="1"/>
    <col min="44" max="44" width="9.140625" style="728"/>
    <col min="45" max="45" width="8.85546875" style="727" customWidth="1"/>
    <col min="46" max="46" width="54.7109375" style="728" customWidth="1"/>
    <col min="47" max="47" width="13.7109375" style="729" customWidth="1"/>
    <col min="48" max="48" width="8.7109375" style="729" customWidth="1"/>
    <col min="49" max="49" width="14.7109375" style="729" customWidth="1"/>
    <col min="50" max="50" width="8.85546875" style="727" customWidth="1"/>
    <col min="51" max="51" width="9.85546875" style="728" customWidth="1"/>
    <col min="52" max="52" width="8.85546875" style="727" customWidth="1"/>
    <col min="53" max="53" width="54.7109375" style="728" customWidth="1"/>
    <col min="54" max="54" width="12.42578125" style="729" customWidth="1"/>
    <col min="55" max="55" width="8.7109375" style="729" customWidth="1"/>
    <col min="56" max="56" width="13.42578125" style="729" customWidth="1"/>
    <col min="57" max="57" width="8.85546875" style="727" customWidth="1"/>
    <col min="58" max="58" width="9.140625" style="728" customWidth="1"/>
    <col min="59" max="59" width="8.85546875" style="727" customWidth="1"/>
    <col min="60" max="60" width="54.7109375" style="728" customWidth="1"/>
    <col min="61" max="61" width="10.7109375" style="728" customWidth="1"/>
    <col min="62" max="62" width="8.7109375" style="728" customWidth="1"/>
    <col min="63" max="63" width="13" style="728" customWidth="1"/>
    <col min="64" max="64" width="8.85546875" style="727" customWidth="1"/>
    <col min="65" max="65" width="9.140625" style="728" customWidth="1"/>
    <col min="66" max="66" width="8.85546875" style="727" customWidth="1"/>
    <col min="67" max="67" width="54.7109375" style="728" customWidth="1"/>
    <col min="68" max="68" width="10.85546875" style="729" customWidth="1"/>
    <col min="69" max="69" width="8.7109375" style="729" customWidth="1"/>
    <col min="70" max="70" width="13" style="729" customWidth="1"/>
    <col min="71" max="71" width="8.85546875" style="727" customWidth="1"/>
    <col min="72" max="72" width="9.85546875" style="728" customWidth="1"/>
    <col min="73" max="73" width="8.85546875" style="727" customWidth="1"/>
    <col min="74" max="259" width="9.140625" style="728"/>
    <col min="260" max="260" width="63" style="728" customWidth="1"/>
    <col min="261" max="263" width="17.140625" style="728" customWidth="1"/>
    <col min="264" max="267" width="15" style="728" customWidth="1"/>
    <col min="268" max="268" width="13.140625" style="728" customWidth="1"/>
    <col min="269" max="269" width="8.7109375" style="728" customWidth="1"/>
    <col min="270" max="270" width="12.85546875" style="728" customWidth="1"/>
    <col min="271" max="271" width="8.85546875" style="728" customWidth="1"/>
    <col min="272" max="272" width="9.85546875" style="728" customWidth="1"/>
    <col min="273" max="273" width="8.85546875" style="728" customWidth="1"/>
    <col min="274" max="274" width="54.7109375" style="728" customWidth="1"/>
    <col min="275" max="275" width="10.85546875" style="728" customWidth="1"/>
    <col min="276" max="276" width="8.7109375" style="728" customWidth="1"/>
    <col min="277" max="277" width="12.140625" style="728" customWidth="1"/>
    <col min="278" max="278" width="8.85546875" style="728" customWidth="1"/>
    <col min="279" max="279" width="9.85546875" style="728" customWidth="1"/>
    <col min="280" max="280" width="8.85546875" style="728" customWidth="1"/>
    <col min="281" max="281" width="54.7109375" style="728" customWidth="1"/>
    <col min="282" max="282" width="10.85546875" style="728" customWidth="1"/>
    <col min="283" max="283" width="8.7109375" style="728" customWidth="1"/>
    <col min="284" max="284" width="12.28515625" style="728" customWidth="1"/>
    <col min="285" max="285" width="8.85546875" style="728" customWidth="1"/>
    <col min="286" max="286" width="9.85546875" style="728" customWidth="1"/>
    <col min="287" max="287" width="8.85546875" style="728" customWidth="1"/>
    <col min="288" max="288" width="54.7109375" style="728" customWidth="1"/>
    <col min="289" max="289" width="10.85546875" style="728" customWidth="1"/>
    <col min="290" max="290" width="8.7109375" style="728" customWidth="1"/>
    <col min="291" max="291" width="13.28515625" style="728" customWidth="1"/>
    <col min="292" max="292" width="8.85546875" style="728" customWidth="1"/>
    <col min="293" max="293" width="9.85546875" style="728" customWidth="1"/>
    <col min="294" max="294" width="8.85546875" style="728" customWidth="1"/>
    <col min="295" max="295" width="54.7109375" style="728" customWidth="1"/>
    <col min="296" max="296" width="12.140625" style="728" customWidth="1"/>
    <col min="297" max="297" width="8.7109375" style="728" customWidth="1"/>
    <col min="298" max="298" width="11.28515625" style="728" customWidth="1"/>
    <col min="299" max="299" width="8.85546875" style="728" customWidth="1"/>
    <col min="300" max="300" width="9.140625" style="728"/>
    <col min="301" max="301" width="8.85546875" style="728" customWidth="1"/>
    <col min="302" max="302" width="54.7109375" style="728" customWidth="1"/>
    <col min="303" max="303" width="13.7109375" style="728" customWidth="1"/>
    <col min="304" max="304" width="8.7109375" style="728" customWidth="1"/>
    <col min="305" max="305" width="14.7109375" style="728" customWidth="1"/>
    <col min="306" max="306" width="8.85546875" style="728" customWidth="1"/>
    <col min="307" max="307" width="9.85546875" style="728" customWidth="1"/>
    <col min="308" max="308" width="8.85546875" style="728" customWidth="1"/>
    <col min="309" max="309" width="54.7109375" style="728" customWidth="1"/>
    <col min="310" max="310" width="12.42578125" style="728" customWidth="1"/>
    <col min="311" max="311" width="8.7109375" style="728" customWidth="1"/>
    <col min="312" max="312" width="13.42578125" style="728" customWidth="1"/>
    <col min="313" max="313" width="8.85546875" style="728" customWidth="1"/>
    <col min="314" max="314" width="9.140625" style="728" customWidth="1"/>
    <col min="315" max="315" width="8.85546875" style="728" customWidth="1"/>
    <col min="316" max="316" width="54.7109375" style="728" customWidth="1"/>
    <col min="317" max="317" width="10.7109375" style="728" customWidth="1"/>
    <col min="318" max="318" width="8.7109375" style="728" customWidth="1"/>
    <col min="319" max="319" width="13" style="728" customWidth="1"/>
    <col min="320" max="320" width="8.85546875" style="728" customWidth="1"/>
    <col min="321" max="321" width="9.140625" style="728" customWidth="1"/>
    <col min="322" max="322" width="8.85546875" style="728" customWidth="1"/>
    <col min="323" max="323" width="54.7109375" style="728" customWidth="1"/>
    <col min="324" max="324" width="10.85546875" style="728" customWidth="1"/>
    <col min="325" max="325" width="8.7109375" style="728" customWidth="1"/>
    <col min="326" max="326" width="13" style="728" customWidth="1"/>
    <col min="327" max="327" width="8.85546875" style="728" customWidth="1"/>
    <col min="328" max="328" width="9.85546875" style="728" customWidth="1"/>
    <col min="329" max="329" width="8.85546875" style="728" customWidth="1"/>
    <col min="330" max="515" width="9.140625" style="728"/>
    <col min="516" max="516" width="63" style="728" customWidth="1"/>
    <col min="517" max="519" width="17.140625" style="728" customWidth="1"/>
    <col min="520" max="523" width="15" style="728" customWidth="1"/>
    <col min="524" max="524" width="13.140625" style="728" customWidth="1"/>
    <col min="525" max="525" width="8.7109375" style="728" customWidth="1"/>
    <col min="526" max="526" width="12.85546875" style="728" customWidth="1"/>
    <col min="527" max="527" width="8.85546875" style="728" customWidth="1"/>
    <col min="528" max="528" width="9.85546875" style="728" customWidth="1"/>
    <col min="529" max="529" width="8.85546875" style="728" customWidth="1"/>
    <col min="530" max="530" width="54.7109375" style="728" customWidth="1"/>
    <col min="531" max="531" width="10.85546875" style="728" customWidth="1"/>
    <col min="532" max="532" width="8.7109375" style="728" customWidth="1"/>
    <col min="533" max="533" width="12.140625" style="728" customWidth="1"/>
    <col min="534" max="534" width="8.85546875" style="728" customWidth="1"/>
    <col min="535" max="535" width="9.85546875" style="728" customWidth="1"/>
    <col min="536" max="536" width="8.85546875" style="728" customWidth="1"/>
    <col min="537" max="537" width="54.7109375" style="728" customWidth="1"/>
    <col min="538" max="538" width="10.85546875" style="728" customWidth="1"/>
    <col min="539" max="539" width="8.7109375" style="728" customWidth="1"/>
    <col min="540" max="540" width="12.28515625" style="728" customWidth="1"/>
    <col min="541" max="541" width="8.85546875" style="728" customWidth="1"/>
    <col min="542" max="542" width="9.85546875" style="728" customWidth="1"/>
    <col min="543" max="543" width="8.85546875" style="728" customWidth="1"/>
    <col min="544" max="544" width="54.7109375" style="728" customWidth="1"/>
    <col min="545" max="545" width="10.85546875" style="728" customWidth="1"/>
    <col min="546" max="546" width="8.7109375" style="728" customWidth="1"/>
    <col min="547" max="547" width="13.28515625" style="728" customWidth="1"/>
    <col min="548" max="548" width="8.85546875" style="728" customWidth="1"/>
    <col min="549" max="549" width="9.85546875" style="728" customWidth="1"/>
    <col min="550" max="550" width="8.85546875" style="728" customWidth="1"/>
    <col min="551" max="551" width="54.7109375" style="728" customWidth="1"/>
    <col min="552" max="552" width="12.140625" style="728" customWidth="1"/>
    <col min="553" max="553" width="8.7109375" style="728" customWidth="1"/>
    <col min="554" max="554" width="11.28515625" style="728" customWidth="1"/>
    <col min="555" max="555" width="8.85546875" style="728" customWidth="1"/>
    <col min="556" max="556" width="9.140625" style="728"/>
    <col min="557" max="557" width="8.85546875" style="728" customWidth="1"/>
    <col min="558" max="558" width="54.7109375" style="728" customWidth="1"/>
    <col min="559" max="559" width="13.7109375" style="728" customWidth="1"/>
    <col min="560" max="560" width="8.7109375" style="728" customWidth="1"/>
    <col min="561" max="561" width="14.7109375" style="728" customWidth="1"/>
    <col min="562" max="562" width="8.85546875" style="728" customWidth="1"/>
    <col min="563" max="563" width="9.85546875" style="728" customWidth="1"/>
    <col min="564" max="564" width="8.85546875" style="728" customWidth="1"/>
    <col min="565" max="565" width="54.7109375" style="728" customWidth="1"/>
    <col min="566" max="566" width="12.42578125" style="728" customWidth="1"/>
    <col min="567" max="567" width="8.7109375" style="728" customWidth="1"/>
    <col min="568" max="568" width="13.42578125" style="728" customWidth="1"/>
    <col min="569" max="569" width="8.85546875" style="728" customWidth="1"/>
    <col min="570" max="570" width="9.140625" style="728" customWidth="1"/>
    <col min="571" max="571" width="8.85546875" style="728" customWidth="1"/>
    <col min="572" max="572" width="54.7109375" style="728" customWidth="1"/>
    <col min="573" max="573" width="10.7109375" style="728" customWidth="1"/>
    <col min="574" max="574" width="8.7109375" style="728" customWidth="1"/>
    <col min="575" max="575" width="13" style="728" customWidth="1"/>
    <col min="576" max="576" width="8.85546875" style="728" customWidth="1"/>
    <col min="577" max="577" width="9.140625" style="728" customWidth="1"/>
    <col min="578" max="578" width="8.85546875" style="728" customWidth="1"/>
    <col min="579" max="579" width="54.7109375" style="728" customWidth="1"/>
    <col min="580" max="580" width="10.85546875" style="728" customWidth="1"/>
    <col min="581" max="581" width="8.7109375" style="728" customWidth="1"/>
    <col min="582" max="582" width="13" style="728" customWidth="1"/>
    <col min="583" max="583" width="8.85546875" style="728" customWidth="1"/>
    <col min="584" max="584" width="9.85546875" style="728" customWidth="1"/>
    <col min="585" max="585" width="8.85546875" style="728" customWidth="1"/>
    <col min="586" max="771" width="9.140625" style="728"/>
    <col min="772" max="772" width="63" style="728" customWidth="1"/>
    <col min="773" max="775" width="17.140625" style="728" customWidth="1"/>
    <col min="776" max="779" width="15" style="728" customWidth="1"/>
    <col min="780" max="780" width="13.140625" style="728" customWidth="1"/>
    <col min="781" max="781" width="8.7109375" style="728" customWidth="1"/>
    <col min="782" max="782" width="12.85546875" style="728" customWidth="1"/>
    <col min="783" max="783" width="8.85546875" style="728" customWidth="1"/>
    <col min="784" max="784" width="9.85546875" style="728" customWidth="1"/>
    <col min="785" max="785" width="8.85546875" style="728" customWidth="1"/>
    <col min="786" max="786" width="54.7109375" style="728" customWidth="1"/>
    <col min="787" max="787" width="10.85546875" style="728" customWidth="1"/>
    <col min="788" max="788" width="8.7109375" style="728" customWidth="1"/>
    <col min="789" max="789" width="12.140625" style="728" customWidth="1"/>
    <col min="790" max="790" width="8.85546875" style="728" customWidth="1"/>
    <col min="791" max="791" width="9.85546875" style="728" customWidth="1"/>
    <col min="792" max="792" width="8.85546875" style="728" customWidth="1"/>
    <col min="793" max="793" width="54.7109375" style="728" customWidth="1"/>
    <col min="794" max="794" width="10.85546875" style="728" customWidth="1"/>
    <col min="795" max="795" width="8.7109375" style="728" customWidth="1"/>
    <col min="796" max="796" width="12.28515625" style="728" customWidth="1"/>
    <col min="797" max="797" width="8.85546875" style="728" customWidth="1"/>
    <col min="798" max="798" width="9.85546875" style="728" customWidth="1"/>
    <col min="799" max="799" width="8.85546875" style="728" customWidth="1"/>
    <col min="800" max="800" width="54.7109375" style="728" customWidth="1"/>
    <col min="801" max="801" width="10.85546875" style="728" customWidth="1"/>
    <col min="802" max="802" width="8.7109375" style="728" customWidth="1"/>
    <col min="803" max="803" width="13.28515625" style="728" customWidth="1"/>
    <col min="804" max="804" width="8.85546875" style="728" customWidth="1"/>
    <col min="805" max="805" width="9.85546875" style="728" customWidth="1"/>
    <col min="806" max="806" width="8.85546875" style="728" customWidth="1"/>
    <col min="807" max="807" width="54.7109375" style="728" customWidth="1"/>
    <col min="808" max="808" width="12.140625" style="728" customWidth="1"/>
    <col min="809" max="809" width="8.7109375" style="728" customWidth="1"/>
    <col min="810" max="810" width="11.28515625" style="728" customWidth="1"/>
    <col min="811" max="811" width="8.85546875" style="728" customWidth="1"/>
    <col min="812" max="812" width="9.140625" style="728"/>
    <col min="813" max="813" width="8.85546875" style="728" customWidth="1"/>
    <col min="814" max="814" width="54.7109375" style="728" customWidth="1"/>
    <col min="815" max="815" width="13.7109375" style="728" customWidth="1"/>
    <col min="816" max="816" width="8.7109375" style="728" customWidth="1"/>
    <col min="817" max="817" width="14.7109375" style="728" customWidth="1"/>
    <col min="818" max="818" width="8.85546875" style="728" customWidth="1"/>
    <col min="819" max="819" width="9.85546875" style="728" customWidth="1"/>
    <col min="820" max="820" width="8.85546875" style="728" customWidth="1"/>
    <col min="821" max="821" width="54.7109375" style="728" customWidth="1"/>
    <col min="822" max="822" width="12.42578125" style="728" customWidth="1"/>
    <col min="823" max="823" width="8.7109375" style="728" customWidth="1"/>
    <col min="824" max="824" width="13.42578125" style="728" customWidth="1"/>
    <col min="825" max="825" width="8.85546875" style="728" customWidth="1"/>
    <col min="826" max="826" width="9.140625" style="728" customWidth="1"/>
    <col min="827" max="827" width="8.85546875" style="728" customWidth="1"/>
    <col min="828" max="828" width="54.7109375" style="728" customWidth="1"/>
    <col min="829" max="829" width="10.7109375" style="728" customWidth="1"/>
    <col min="830" max="830" width="8.7109375" style="728" customWidth="1"/>
    <col min="831" max="831" width="13" style="728" customWidth="1"/>
    <col min="832" max="832" width="8.85546875" style="728" customWidth="1"/>
    <col min="833" max="833" width="9.140625" style="728" customWidth="1"/>
    <col min="834" max="834" width="8.85546875" style="728" customWidth="1"/>
    <col min="835" max="835" width="54.7109375" style="728" customWidth="1"/>
    <col min="836" max="836" width="10.85546875" style="728" customWidth="1"/>
    <col min="837" max="837" width="8.7109375" style="728" customWidth="1"/>
    <col min="838" max="838" width="13" style="728" customWidth="1"/>
    <col min="839" max="839" width="8.85546875" style="728" customWidth="1"/>
    <col min="840" max="840" width="9.85546875" style="728" customWidth="1"/>
    <col min="841" max="841" width="8.85546875" style="728" customWidth="1"/>
    <col min="842" max="1027" width="9.140625" style="728"/>
    <col min="1028" max="1028" width="63" style="728" customWidth="1"/>
    <col min="1029" max="1031" width="17.140625" style="728" customWidth="1"/>
    <col min="1032" max="1035" width="15" style="728" customWidth="1"/>
    <col min="1036" max="1036" width="13.140625" style="728" customWidth="1"/>
    <col min="1037" max="1037" width="8.7109375" style="728" customWidth="1"/>
    <col min="1038" max="1038" width="12.85546875" style="728" customWidth="1"/>
    <col min="1039" max="1039" width="8.85546875" style="728" customWidth="1"/>
    <col min="1040" max="1040" width="9.85546875" style="728" customWidth="1"/>
    <col min="1041" max="1041" width="8.85546875" style="728" customWidth="1"/>
    <col min="1042" max="1042" width="54.7109375" style="728" customWidth="1"/>
    <col min="1043" max="1043" width="10.85546875" style="728" customWidth="1"/>
    <col min="1044" max="1044" width="8.7109375" style="728" customWidth="1"/>
    <col min="1045" max="1045" width="12.140625" style="728" customWidth="1"/>
    <col min="1046" max="1046" width="8.85546875" style="728" customWidth="1"/>
    <col min="1047" max="1047" width="9.85546875" style="728" customWidth="1"/>
    <col min="1048" max="1048" width="8.85546875" style="728" customWidth="1"/>
    <col min="1049" max="1049" width="54.7109375" style="728" customWidth="1"/>
    <col min="1050" max="1050" width="10.85546875" style="728" customWidth="1"/>
    <col min="1051" max="1051" width="8.7109375" style="728" customWidth="1"/>
    <col min="1052" max="1052" width="12.28515625" style="728" customWidth="1"/>
    <col min="1053" max="1053" width="8.85546875" style="728" customWidth="1"/>
    <col min="1054" max="1054" width="9.85546875" style="728" customWidth="1"/>
    <col min="1055" max="1055" width="8.85546875" style="728" customWidth="1"/>
    <col min="1056" max="1056" width="54.7109375" style="728" customWidth="1"/>
    <col min="1057" max="1057" width="10.85546875" style="728" customWidth="1"/>
    <col min="1058" max="1058" width="8.7109375" style="728" customWidth="1"/>
    <col min="1059" max="1059" width="13.28515625" style="728" customWidth="1"/>
    <col min="1060" max="1060" width="8.85546875" style="728" customWidth="1"/>
    <col min="1061" max="1061" width="9.85546875" style="728" customWidth="1"/>
    <col min="1062" max="1062" width="8.85546875" style="728" customWidth="1"/>
    <col min="1063" max="1063" width="54.7109375" style="728" customWidth="1"/>
    <col min="1064" max="1064" width="12.140625" style="728" customWidth="1"/>
    <col min="1065" max="1065" width="8.7109375" style="728" customWidth="1"/>
    <col min="1066" max="1066" width="11.28515625" style="728" customWidth="1"/>
    <col min="1067" max="1067" width="8.85546875" style="728" customWidth="1"/>
    <col min="1068" max="1068" width="9.140625" style="728"/>
    <col min="1069" max="1069" width="8.85546875" style="728" customWidth="1"/>
    <col min="1070" max="1070" width="54.7109375" style="728" customWidth="1"/>
    <col min="1071" max="1071" width="13.7109375" style="728" customWidth="1"/>
    <col min="1072" max="1072" width="8.7109375" style="728" customWidth="1"/>
    <col min="1073" max="1073" width="14.7109375" style="728" customWidth="1"/>
    <col min="1074" max="1074" width="8.85546875" style="728" customWidth="1"/>
    <col min="1075" max="1075" width="9.85546875" style="728" customWidth="1"/>
    <col min="1076" max="1076" width="8.85546875" style="728" customWidth="1"/>
    <col min="1077" max="1077" width="54.7109375" style="728" customWidth="1"/>
    <col min="1078" max="1078" width="12.42578125" style="728" customWidth="1"/>
    <col min="1079" max="1079" width="8.7109375" style="728" customWidth="1"/>
    <col min="1080" max="1080" width="13.42578125" style="728" customWidth="1"/>
    <col min="1081" max="1081" width="8.85546875" style="728" customWidth="1"/>
    <col min="1082" max="1082" width="9.140625" style="728" customWidth="1"/>
    <col min="1083" max="1083" width="8.85546875" style="728" customWidth="1"/>
    <col min="1084" max="1084" width="54.7109375" style="728" customWidth="1"/>
    <col min="1085" max="1085" width="10.7109375" style="728" customWidth="1"/>
    <col min="1086" max="1086" width="8.7109375" style="728" customWidth="1"/>
    <col min="1087" max="1087" width="13" style="728" customWidth="1"/>
    <col min="1088" max="1088" width="8.85546875" style="728" customWidth="1"/>
    <col min="1089" max="1089" width="9.140625" style="728" customWidth="1"/>
    <col min="1090" max="1090" width="8.85546875" style="728" customWidth="1"/>
    <col min="1091" max="1091" width="54.7109375" style="728" customWidth="1"/>
    <col min="1092" max="1092" width="10.85546875" style="728" customWidth="1"/>
    <col min="1093" max="1093" width="8.7109375" style="728" customWidth="1"/>
    <col min="1094" max="1094" width="13" style="728" customWidth="1"/>
    <col min="1095" max="1095" width="8.85546875" style="728" customWidth="1"/>
    <col min="1096" max="1096" width="9.85546875" style="728" customWidth="1"/>
    <col min="1097" max="1097" width="8.85546875" style="728" customWidth="1"/>
    <col min="1098" max="1283" width="9.140625" style="728"/>
    <col min="1284" max="1284" width="63" style="728" customWidth="1"/>
    <col min="1285" max="1287" width="17.140625" style="728" customWidth="1"/>
    <col min="1288" max="1291" width="15" style="728" customWidth="1"/>
    <col min="1292" max="1292" width="13.140625" style="728" customWidth="1"/>
    <col min="1293" max="1293" width="8.7109375" style="728" customWidth="1"/>
    <col min="1294" max="1294" width="12.85546875" style="728" customWidth="1"/>
    <col min="1295" max="1295" width="8.85546875" style="728" customWidth="1"/>
    <col min="1296" max="1296" width="9.85546875" style="728" customWidth="1"/>
    <col min="1297" max="1297" width="8.85546875" style="728" customWidth="1"/>
    <col min="1298" max="1298" width="54.7109375" style="728" customWidth="1"/>
    <col min="1299" max="1299" width="10.85546875" style="728" customWidth="1"/>
    <col min="1300" max="1300" width="8.7109375" style="728" customWidth="1"/>
    <col min="1301" max="1301" width="12.140625" style="728" customWidth="1"/>
    <col min="1302" max="1302" width="8.85546875" style="728" customWidth="1"/>
    <col min="1303" max="1303" width="9.85546875" style="728" customWidth="1"/>
    <col min="1304" max="1304" width="8.85546875" style="728" customWidth="1"/>
    <col min="1305" max="1305" width="54.7109375" style="728" customWidth="1"/>
    <col min="1306" max="1306" width="10.85546875" style="728" customWidth="1"/>
    <col min="1307" max="1307" width="8.7109375" style="728" customWidth="1"/>
    <col min="1308" max="1308" width="12.28515625" style="728" customWidth="1"/>
    <col min="1309" max="1309" width="8.85546875" style="728" customWidth="1"/>
    <col min="1310" max="1310" width="9.85546875" style="728" customWidth="1"/>
    <col min="1311" max="1311" width="8.85546875" style="728" customWidth="1"/>
    <col min="1312" max="1312" width="54.7109375" style="728" customWidth="1"/>
    <col min="1313" max="1313" width="10.85546875" style="728" customWidth="1"/>
    <col min="1314" max="1314" width="8.7109375" style="728" customWidth="1"/>
    <col min="1315" max="1315" width="13.28515625" style="728" customWidth="1"/>
    <col min="1316" max="1316" width="8.85546875" style="728" customWidth="1"/>
    <col min="1317" max="1317" width="9.85546875" style="728" customWidth="1"/>
    <col min="1318" max="1318" width="8.85546875" style="728" customWidth="1"/>
    <col min="1319" max="1319" width="54.7109375" style="728" customWidth="1"/>
    <col min="1320" max="1320" width="12.140625" style="728" customWidth="1"/>
    <col min="1321" max="1321" width="8.7109375" style="728" customWidth="1"/>
    <col min="1322" max="1322" width="11.28515625" style="728" customWidth="1"/>
    <col min="1323" max="1323" width="8.85546875" style="728" customWidth="1"/>
    <col min="1324" max="1324" width="9.140625" style="728"/>
    <col min="1325" max="1325" width="8.85546875" style="728" customWidth="1"/>
    <col min="1326" max="1326" width="54.7109375" style="728" customWidth="1"/>
    <col min="1327" max="1327" width="13.7109375" style="728" customWidth="1"/>
    <col min="1328" max="1328" width="8.7109375" style="728" customWidth="1"/>
    <col min="1329" max="1329" width="14.7109375" style="728" customWidth="1"/>
    <col min="1330" max="1330" width="8.85546875" style="728" customWidth="1"/>
    <col min="1331" max="1331" width="9.85546875" style="728" customWidth="1"/>
    <col min="1332" max="1332" width="8.85546875" style="728" customWidth="1"/>
    <col min="1333" max="1333" width="54.7109375" style="728" customWidth="1"/>
    <col min="1334" max="1334" width="12.42578125" style="728" customWidth="1"/>
    <col min="1335" max="1335" width="8.7109375" style="728" customWidth="1"/>
    <col min="1336" max="1336" width="13.42578125" style="728" customWidth="1"/>
    <col min="1337" max="1337" width="8.85546875" style="728" customWidth="1"/>
    <col min="1338" max="1338" width="9.140625" style="728" customWidth="1"/>
    <col min="1339" max="1339" width="8.85546875" style="728" customWidth="1"/>
    <col min="1340" max="1340" width="54.7109375" style="728" customWidth="1"/>
    <col min="1341" max="1341" width="10.7109375" style="728" customWidth="1"/>
    <col min="1342" max="1342" width="8.7109375" style="728" customWidth="1"/>
    <col min="1343" max="1343" width="13" style="728" customWidth="1"/>
    <col min="1344" max="1344" width="8.85546875" style="728" customWidth="1"/>
    <col min="1345" max="1345" width="9.140625" style="728" customWidth="1"/>
    <col min="1346" max="1346" width="8.85546875" style="728" customWidth="1"/>
    <col min="1347" max="1347" width="54.7109375" style="728" customWidth="1"/>
    <col min="1348" max="1348" width="10.85546875" style="728" customWidth="1"/>
    <col min="1349" max="1349" width="8.7109375" style="728" customWidth="1"/>
    <col min="1350" max="1350" width="13" style="728" customWidth="1"/>
    <col min="1351" max="1351" width="8.85546875" style="728" customWidth="1"/>
    <col min="1352" max="1352" width="9.85546875" style="728" customWidth="1"/>
    <col min="1353" max="1353" width="8.85546875" style="728" customWidth="1"/>
    <col min="1354" max="1539" width="9.140625" style="728"/>
    <col min="1540" max="1540" width="63" style="728" customWidth="1"/>
    <col min="1541" max="1543" width="17.140625" style="728" customWidth="1"/>
    <col min="1544" max="1547" width="15" style="728" customWidth="1"/>
    <col min="1548" max="1548" width="13.140625" style="728" customWidth="1"/>
    <col min="1549" max="1549" width="8.7109375" style="728" customWidth="1"/>
    <col min="1550" max="1550" width="12.85546875" style="728" customWidth="1"/>
    <col min="1551" max="1551" width="8.85546875" style="728" customWidth="1"/>
    <col min="1552" max="1552" width="9.85546875" style="728" customWidth="1"/>
    <col min="1553" max="1553" width="8.85546875" style="728" customWidth="1"/>
    <col min="1554" max="1554" width="54.7109375" style="728" customWidth="1"/>
    <col min="1555" max="1555" width="10.85546875" style="728" customWidth="1"/>
    <col min="1556" max="1556" width="8.7109375" style="728" customWidth="1"/>
    <col min="1557" max="1557" width="12.140625" style="728" customWidth="1"/>
    <col min="1558" max="1558" width="8.85546875" style="728" customWidth="1"/>
    <col min="1559" max="1559" width="9.85546875" style="728" customWidth="1"/>
    <col min="1560" max="1560" width="8.85546875" style="728" customWidth="1"/>
    <col min="1561" max="1561" width="54.7109375" style="728" customWidth="1"/>
    <col min="1562" max="1562" width="10.85546875" style="728" customWidth="1"/>
    <col min="1563" max="1563" width="8.7109375" style="728" customWidth="1"/>
    <col min="1564" max="1564" width="12.28515625" style="728" customWidth="1"/>
    <col min="1565" max="1565" width="8.85546875" style="728" customWidth="1"/>
    <col min="1566" max="1566" width="9.85546875" style="728" customWidth="1"/>
    <col min="1567" max="1567" width="8.85546875" style="728" customWidth="1"/>
    <col min="1568" max="1568" width="54.7109375" style="728" customWidth="1"/>
    <col min="1569" max="1569" width="10.85546875" style="728" customWidth="1"/>
    <col min="1570" max="1570" width="8.7109375" style="728" customWidth="1"/>
    <col min="1571" max="1571" width="13.28515625" style="728" customWidth="1"/>
    <col min="1572" max="1572" width="8.85546875" style="728" customWidth="1"/>
    <col min="1573" max="1573" width="9.85546875" style="728" customWidth="1"/>
    <col min="1574" max="1574" width="8.85546875" style="728" customWidth="1"/>
    <col min="1575" max="1575" width="54.7109375" style="728" customWidth="1"/>
    <col min="1576" max="1576" width="12.140625" style="728" customWidth="1"/>
    <col min="1577" max="1577" width="8.7109375" style="728" customWidth="1"/>
    <col min="1578" max="1578" width="11.28515625" style="728" customWidth="1"/>
    <col min="1579" max="1579" width="8.85546875" style="728" customWidth="1"/>
    <col min="1580" max="1580" width="9.140625" style="728"/>
    <col min="1581" max="1581" width="8.85546875" style="728" customWidth="1"/>
    <col min="1582" max="1582" width="54.7109375" style="728" customWidth="1"/>
    <col min="1583" max="1583" width="13.7109375" style="728" customWidth="1"/>
    <col min="1584" max="1584" width="8.7109375" style="728" customWidth="1"/>
    <col min="1585" max="1585" width="14.7109375" style="728" customWidth="1"/>
    <col min="1586" max="1586" width="8.85546875" style="728" customWidth="1"/>
    <col min="1587" max="1587" width="9.85546875" style="728" customWidth="1"/>
    <col min="1588" max="1588" width="8.85546875" style="728" customWidth="1"/>
    <col min="1589" max="1589" width="54.7109375" style="728" customWidth="1"/>
    <col min="1590" max="1590" width="12.42578125" style="728" customWidth="1"/>
    <col min="1591" max="1591" width="8.7109375" style="728" customWidth="1"/>
    <col min="1592" max="1592" width="13.42578125" style="728" customWidth="1"/>
    <col min="1593" max="1593" width="8.85546875" style="728" customWidth="1"/>
    <col min="1594" max="1594" width="9.140625" style="728" customWidth="1"/>
    <col min="1595" max="1595" width="8.85546875" style="728" customWidth="1"/>
    <col min="1596" max="1596" width="54.7109375" style="728" customWidth="1"/>
    <col min="1597" max="1597" width="10.7109375" style="728" customWidth="1"/>
    <col min="1598" max="1598" width="8.7109375" style="728" customWidth="1"/>
    <col min="1599" max="1599" width="13" style="728" customWidth="1"/>
    <col min="1600" max="1600" width="8.85546875" style="728" customWidth="1"/>
    <col min="1601" max="1601" width="9.140625" style="728" customWidth="1"/>
    <col min="1602" max="1602" width="8.85546875" style="728" customWidth="1"/>
    <col min="1603" max="1603" width="54.7109375" style="728" customWidth="1"/>
    <col min="1604" max="1604" width="10.85546875" style="728" customWidth="1"/>
    <col min="1605" max="1605" width="8.7109375" style="728" customWidth="1"/>
    <col min="1606" max="1606" width="13" style="728" customWidth="1"/>
    <col min="1607" max="1607" width="8.85546875" style="728" customWidth="1"/>
    <col min="1608" max="1608" width="9.85546875" style="728" customWidth="1"/>
    <col min="1609" max="1609" width="8.85546875" style="728" customWidth="1"/>
    <col min="1610" max="1795" width="9.140625" style="728"/>
    <col min="1796" max="1796" width="63" style="728" customWidth="1"/>
    <col min="1797" max="1799" width="17.140625" style="728" customWidth="1"/>
    <col min="1800" max="1803" width="15" style="728" customWidth="1"/>
    <col min="1804" max="1804" width="13.140625" style="728" customWidth="1"/>
    <col min="1805" max="1805" width="8.7109375" style="728" customWidth="1"/>
    <col min="1806" max="1806" width="12.85546875" style="728" customWidth="1"/>
    <col min="1807" max="1807" width="8.85546875" style="728" customWidth="1"/>
    <col min="1808" max="1808" width="9.85546875" style="728" customWidth="1"/>
    <col min="1809" max="1809" width="8.85546875" style="728" customWidth="1"/>
    <col min="1810" max="1810" width="54.7109375" style="728" customWidth="1"/>
    <col min="1811" max="1811" width="10.85546875" style="728" customWidth="1"/>
    <col min="1812" max="1812" width="8.7109375" style="728" customWidth="1"/>
    <col min="1813" max="1813" width="12.140625" style="728" customWidth="1"/>
    <col min="1814" max="1814" width="8.85546875" style="728" customWidth="1"/>
    <col min="1815" max="1815" width="9.85546875" style="728" customWidth="1"/>
    <col min="1816" max="1816" width="8.85546875" style="728" customWidth="1"/>
    <col min="1817" max="1817" width="54.7109375" style="728" customWidth="1"/>
    <col min="1818" max="1818" width="10.85546875" style="728" customWidth="1"/>
    <col min="1819" max="1819" width="8.7109375" style="728" customWidth="1"/>
    <col min="1820" max="1820" width="12.28515625" style="728" customWidth="1"/>
    <col min="1821" max="1821" width="8.85546875" style="728" customWidth="1"/>
    <col min="1822" max="1822" width="9.85546875" style="728" customWidth="1"/>
    <col min="1823" max="1823" width="8.85546875" style="728" customWidth="1"/>
    <col min="1824" max="1824" width="54.7109375" style="728" customWidth="1"/>
    <col min="1825" max="1825" width="10.85546875" style="728" customWidth="1"/>
    <col min="1826" max="1826" width="8.7109375" style="728" customWidth="1"/>
    <col min="1827" max="1827" width="13.28515625" style="728" customWidth="1"/>
    <col min="1828" max="1828" width="8.85546875" style="728" customWidth="1"/>
    <col min="1829" max="1829" width="9.85546875" style="728" customWidth="1"/>
    <col min="1830" max="1830" width="8.85546875" style="728" customWidth="1"/>
    <col min="1831" max="1831" width="54.7109375" style="728" customWidth="1"/>
    <col min="1832" max="1832" width="12.140625" style="728" customWidth="1"/>
    <col min="1833" max="1833" width="8.7109375" style="728" customWidth="1"/>
    <col min="1834" max="1834" width="11.28515625" style="728" customWidth="1"/>
    <col min="1835" max="1835" width="8.85546875" style="728" customWidth="1"/>
    <col min="1836" max="1836" width="9.140625" style="728"/>
    <col min="1837" max="1837" width="8.85546875" style="728" customWidth="1"/>
    <col min="1838" max="1838" width="54.7109375" style="728" customWidth="1"/>
    <col min="1839" max="1839" width="13.7109375" style="728" customWidth="1"/>
    <col min="1840" max="1840" width="8.7109375" style="728" customWidth="1"/>
    <col min="1841" max="1841" width="14.7109375" style="728" customWidth="1"/>
    <col min="1842" max="1842" width="8.85546875" style="728" customWidth="1"/>
    <col min="1843" max="1843" width="9.85546875" style="728" customWidth="1"/>
    <col min="1844" max="1844" width="8.85546875" style="728" customWidth="1"/>
    <col min="1845" max="1845" width="54.7109375" style="728" customWidth="1"/>
    <col min="1846" max="1846" width="12.42578125" style="728" customWidth="1"/>
    <col min="1847" max="1847" width="8.7109375" style="728" customWidth="1"/>
    <col min="1848" max="1848" width="13.42578125" style="728" customWidth="1"/>
    <col min="1849" max="1849" width="8.85546875" style="728" customWidth="1"/>
    <col min="1850" max="1850" width="9.140625" style="728" customWidth="1"/>
    <col min="1851" max="1851" width="8.85546875" style="728" customWidth="1"/>
    <col min="1852" max="1852" width="54.7109375" style="728" customWidth="1"/>
    <col min="1853" max="1853" width="10.7109375" style="728" customWidth="1"/>
    <col min="1854" max="1854" width="8.7109375" style="728" customWidth="1"/>
    <col min="1855" max="1855" width="13" style="728" customWidth="1"/>
    <col min="1856" max="1856" width="8.85546875" style="728" customWidth="1"/>
    <col min="1857" max="1857" width="9.140625" style="728" customWidth="1"/>
    <col min="1858" max="1858" width="8.85546875" style="728" customWidth="1"/>
    <col min="1859" max="1859" width="54.7109375" style="728" customWidth="1"/>
    <col min="1860" max="1860" width="10.85546875" style="728" customWidth="1"/>
    <col min="1861" max="1861" width="8.7109375" style="728" customWidth="1"/>
    <col min="1862" max="1862" width="13" style="728" customWidth="1"/>
    <col min="1863" max="1863" width="8.85546875" style="728" customWidth="1"/>
    <col min="1864" max="1864" width="9.85546875" style="728" customWidth="1"/>
    <col min="1865" max="1865" width="8.85546875" style="728" customWidth="1"/>
    <col min="1866" max="2051" width="9.140625" style="728"/>
    <col min="2052" max="2052" width="63" style="728" customWidth="1"/>
    <col min="2053" max="2055" width="17.140625" style="728" customWidth="1"/>
    <col min="2056" max="2059" width="15" style="728" customWidth="1"/>
    <col min="2060" max="2060" width="13.140625" style="728" customWidth="1"/>
    <col min="2061" max="2061" width="8.7109375" style="728" customWidth="1"/>
    <col min="2062" max="2062" width="12.85546875" style="728" customWidth="1"/>
    <col min="2063" max="2063" width="8.85546875" style="728" customWidth="1"/>
    <col min="2064" max="2064" width="9.85546875" style="728" customWidth="1"/>
    <col min="2065" max="2065" width="8.85546875" style="728" customWidth="1"/>
    <col min="2066" max="2066" width="54.7109375" style="728" customWidth="1"/>
    <col min="2067" max="2067" width="10.85546875" style="728" customWidth="1"/>
    <col min="2068" max="2068" width="8.7109375" style="728" customWidth="1"/>
    <col min="2069" max="2069" width="12.140625" style="728" customWidth="1"/>
    <col min="2070" max="2070" width="8.85546875" style="728" customWidth="1"/>
    <col min="2071" max="2071" width="9.85546875" style="728" customWidth="1"/>
    <col min="2072" max="2072" width="8.85546875" style="728" customWidth="1"/>
    <col min="2073" max="2073" width="54.7109375" style="728" customWidth="1"/>
    <col min="2074" max="2074" width="10.85546875" style="728" customWidth="1"/>
    <col min="2075" max="2075" width="8.7109375" style="728" customWidth="1"/>
    <col min="2076" max="2076" width="12.28515625" style="728" customWidth="1"/>
    <col min="2077" max="2077" width="8.85546875" style="728" customWidth="1"/>
    <col min="2078" max="2078" width="9.85546875" style="728" customWidth="1"/>
    <col min="2079" max="2079" width="8.85546875" style="728" customWidth="1"/>
    <col min="2080" max="2080" width="54.7109375" style="728" customWidth="1"/>
    <col min="2081" max="2081" width="10.85546875" style="728" customWidth="1"/>
    <col min="2082" max="2082" width="8.7109375" style="728" customWidth="1"/>
    <col min="2083" max="2083" width="13.28515625" style="728" customWidth="1"/>
    <col min="2084" max="2084" width="8.85546875" style="728" customWidth="1"/>
    <col min="2085" max="2085" width="9.85546875" style="728" customWidth="1"/>
    <col min="2086" max="2086" width="8.85546875" style="728" customWidth="1"/>
    <col min="2087" max="2087" width="54.7109375" style="728" customWidth="1"/>
    <col min="2088" max="2088" width="12.140625" style="728" customWidth="1"/>
    <col min="2089" max="2089" width="8.7109375" style="728" customWidth="1"/>
    <col min="2090" max="2090" width="11.28515625" style="728" customWidth="1"/>
    <col min="2091" max="2091" width="8.85546875" style="728" customWidth="1"/>
    <col min="2092" max="2092" width="9.140625" style="728"/>
    <col min="2093" max="2093" width="8.85546875" style="728" customWidth="1"/>
    <col min="2094" max="2094" width="54.7109375" style="728" customWidth="1"/>
    <col min="2095" max="2095" width="13.7109375" style="728" customWidth="1"/>
    <col min="2096" max="2096" width="8.7109375" style="728" customWidth="1"/>
    <col min="2097" max="2097" width="14.7109375" style="728" customWidth="1"/>
    <col min="2098" max="2098" width="8.85546875" style="728" customWidth="1"/>
    <col min="2099" max="2099" width="9.85546875" style="728" customWidth="1"/>
    <col min="2100" max="2100" width="8.85546875" style="728" customWidth="1"/>
    <col min="2101" max="2101" width="54.7109375" style="728" customWidth="1"/>
    <col min="2102" max="2102" width="12.42578125" style="728" customWidth="1"/>
    <col min="2103" max="2103" width="8.7109375" style="728" customWidth="1"/>
    <col min="2104" max="2104" width="13.42578125" style="728" customWidth="1"/>
    <col min="2105" max="2105" width="8.85546875" style="728" customWidth="1"/>
    <col min="2106" max="2106" width="9.140625" style="728" customWidth="1"/>
    <col min="2107" max="2107" width="8.85546875" style="728" customWidth="1"/>
    <col min="2108" max="2108" width="54.7109375" style="728" customWidth="1"/>
    <col min="2109" max="2109" width="10.7109375" style="728" customWidth="1"/>
    <col min="2110" max="2110" width="8.7109375" style="728" customWidth="1"/>
    <col min="2111" max="2111" width="13" style="728" customWidth="1"/>
    <col min="2112" max="2112" width="8.85546875" style="728" customWidth="1"/>
    <col min="2113" max="2113" width="9.140625" style="728" customWidth="1"/>
    <col min="2114" max="2114" width="8.85546875" style="728" customWidth="1"/>
    <col min="2115" max="2115" width="54.7109375" style="728" customWidth="1"/>
    <col min="2116" max="2116" width="10.85546875" style="728" customWidth="1"/>
    <col min="2117" max="2117" width="8.7109375" style="728" customWidth="1"/>
    <col min="2118" max="2118" width="13" style="728" customWidth="1"/>
    <col min="2119" max="2119" width="8.85546875" style="728" customWidth="1"/>
    <col min="2120" max="2120" width="9.85546875" style="728" customWidth="1"/>
    <col min="2121" max="2121" width="8.85546875" style="728" customWidth="1"/>
    <col min="2122" max="2307" width="9.140625" style="728"/>
    <col min="2308" max="2308" width="63" style="728" customWidth="1"/>
    <col min="2309" max="2311" width="17.140625" style="728" customWidth="1"/>
    <col min="2312" max="2315" width="15" style="728" customWidth="1"/>
    <col min="2316" max="2316" width="13.140625" style="728" customWidth="1"/>
    <col min="2317" max="2317" width="8.7109375" style="728" customWidth="1"/>
    <col min="2318" max="2318" width="12.85546875" style="728" customWidth="1"/>
    <col min="2319" max="2319" width="8.85546875" style="728" customWidth="1"/>
    <col min="2320" max="2320" width="9.85546875" style="728" customWidth="1"/>
    <col min="2321" max="2321" width="8.85546875" style="728" customWidth="1"/>
    <col min="2322" max="2322" width="54.7109375" style="728" customWidth="1"/>
    <col min="2323" max="2323" width="10.85546875" style="728" customWidth="1"/>
    <col min="2324" max="2324" width="8.7109375" style="728" customWidth="1"/>
    <col min="2325" max="2325" width="12.140625" style="728" customWidth="1"/>
    <col min="2326" max="2326" width="8.85546875" style="728" customWidth="1"/>
    <col min="2327" max="2327" width="9.85546875" style="728" customWidth="1"/>
    <col min="2328" max="2328" width="8.85546875" style="728" customWidth="1"/>
    <col min="2329" max="2329" width="54.7109375" style="728" customWidth="1"/>
    <col min="2330" max="2330" width="10.85546875" style="728" customWidth="1"/>
    <col min="2331" max="2331" width="8.7109375" style="728" customWidth="1"/>
    <col min="2332" max="2332" width="12.28515625" style="728" customWidth="1"/>
    <col min="2333" max="2333" width="8.85546875" style="728" customWidth="1"/>
    <col min="2334" max="2334" width="9.85546875" style="728" customWidth="1"/>
    <col min="2335" max="2335" width="8.85546875" style="728" customWidth="1"/>
    <col min="2336" max="2336" width="54.7109375" style="728" customWidth="1"/>
    <col min="2337" max="2337" width="10.85546875" style="728" customWidth="1"/>
    <col min="2338" max="2338" width="8.7109375" style="728" customWidth="1"/>
    <col min="2339" max="2339" width="13.28515625" style="728" customWidth="1"/>
    <col min="2340" max="2340" width="8.85546875" style="728" customWidth="1"/>
    <col min="2341" max="2341" width="9.85546875" style="728" customWidth="1"/>
    <col min="2342" max="2342" width="8.85546875" style="728" customWidth="1"/>
    <col min="2343" max="2343" width="54.7109375" style="728" customWidth="1"/>
    <col min="2344" max="2344" width="12.140625" style="728" customWidth="1"/>
    <col min="2345" max="2345" width="8.7109375" style="728" customWidth="1"/>
    <col min="2346" max="2346" width="11.28515625" style="728" customWidth="1"/>
    <col min="2347" max="2347" width="8.85546875" style="728" customWidth="1"/>
    <col min="2348" max="2348" width="9.140625" style="728"/>
    <col min="2349" max="2349" width="8.85546875" style="728" customWidth="1"/>
    <col min="2350" max="2350" width="54.7109375" style="728" customWidth="1"/>
    <col min="2351" max="2351" width="13.7109375" style="728" customWidth="1"/>
    <col min="2352" max="2352" width="8.7109375" style="728" customWidth="1"/>
    <col min="2353" max="2353" width="14.7109375" style="728" customWidth="1"/>
    <col min="2354" max="2354" width="8.85546875" style="728" customWidth="1"/>
    <col min="2355" max="2355" width="9.85546875" style="728" customWidth="1"/>
    <col min="2356" max="2356" width="8.85546875" style="728" customWidth="1"/>
    <col min="2357" max="2357" width="54.7109375" style="728" customWidth="1"/>
    <col min="2358" max="2358" width="12.42578125" style="728" customWidth="1"/>
    <col min="2359" max="2359" width="8.7109375" style="728" customWidth="1"/>
    <col min="2360" max="2360" width="13.42578125" style="728" customWidth="1"/>
    <col min="2361" max="2361" width="8.85546875" style="728" customWidth="1"/>
    <col min="2362" max="2362" width="9.140625" style="728" customWidth="1"/>
    <col min="2363" max="2363" width="8.85546875" style="728" customWidth="1"/>
    <col min="2364" max="2364" width="54.7109375" style="728" customWidth="1"/>
    <col min="2365" max="2365" width="10.7109375" style="728" customWidth="1"/>
    <col min="2366" max="2366" width="8.7109375" style="728" customWidth="1"/>
    <col min="2367" max="2367" width="13" style="728" customWidth="1"/>
    <col min="2368" max="2368" width="8.85546875" style="728" customWidth="1"/>
    <col min="2369" max="2369" width="9.140625" style="728" customWidth="1"/>
    <col min="2370" max="2370" width="8.85546875" style="728" customWidth="1"/>
    <col min="2371" max="2371" width="54.7109375" style="728" customWidth="1"/>
    <col min="2372" max="2372" width="10.85546875" style="728" customWidth="1"/>
    <col min="2373" max="2373" width="8.7109375" style="728" customWidth="1"/>
    <col min="2374" max="2374" width="13" style="728" customWidth="1"/>
    <col min="2375" max="2375" width="8.85546875" style="728" customWidth="1"/>
    <col min="2376" max="2376" width="9.85546875" style="728" customWidth="1"/>
    <col min="2377" max="2377" width="8.85546875" style="728" customWidth="1"/>
    <col min="2378" max="2563" width="9.140625" style="728"/>
    <col min="2564" max="2564" width="63" style="728" customWidth="1"/>
    <col min="2565" max="2567" width="17.140625" style="728" customWidth="1"/>
    <col min="2568" max="2571" width="15" style="728" customWidth="1"/>
    <col min="2572" max="2572" width="13.140625" style="728" customWidth="1"/>
    <col min="2573" max="2573" width="8.7109375" style="728" customWidth="1"/>
    <col min="2574" max="2574" width="12.85546875" style="728" customWidth="1"/>
    <col min="2575" max="2575" width="8.85546875" style="728" customWidth="1"/>
    <col min="2576" max="2576" width="9.85546875" style="728" customWidth="1"/>
    <col min="2577" max="2577" width="8.85546875" style="728" customWidth="1"/>
    <col min="2578" max="2578" width="54.7109375" style="728" customWidth="1"/>
    <col min="2579" max="2579" width="10.85546875" style="728" customWidth="1"/>
    <col min="2580" max="2580" width="8.7109375" style="728" customWidth="1"/>
    <col min="2581" max="2581" width="12.140625" style="728" customWidth="1"/>
    <col min="2582" max="2582" width="8.85546875" style="728" customWidth="1"/>
    <col min="2583" max="2583" width="9.85546875" style="728" customWidth="1"/>
    <col min="2584" max="2584" width="8.85546875" style="728" customWidth="1"/>
    <col min="2585" max="2585" width="54.7109375" style="728" customWidth="1"/>
    <col min="2586" max="2586" width="10.85546875" style="728" customWidth="1"/>
    <col min="2587" max="2587" width="8.7109375" style="728" customWidth="1"/>
    <col min="2588" max="2588" width="12.28515625" style="728" customWidth="1"/>
    <col min="2589" max="2589" width="8.85546875" style="728" customWidth="1"/>
    <col min="2590" max="2590" width="9.85546875" style="728" customWidth="1"/>
    <col min="2591" max="2591" width="8.85546875" style="728" customWidth="1"/>
    <col min="2592" max="2592" width="54.7109375" style="728" customWidth="1"/>
    <col min="2593" max="2593" width="10.85546875" style="728" customWidth="1"/>
    <col min="2594" max="2594" width="8.7109375" style="728" customWidth="1"/>
    <col min="2595" max="2595" width="13.28515625" style="728" customWidth="1"/>
    <col min="2596" max="2596" width="8.85546875" style="728" customWidth="1"/>
    <col min="2597" max="2597" width="9.85546875" style="728" customWidth="1"/>
    <col min="2598" max="2598" width="8.85546875" style="728" customWidth="1"/>
    <col min="2599" max="2599" width="54.7109375" style="728" customWidth="1"/>
    <col min="2600" max="2600" width="12.140625" style="728" customWidth="1"/>
    <col min="2601" max="2601" width="8.7109375" style="728" customWidth="1"/>
    <col min="2602" max="2602" width="11.28515625" style="728" customWidth="1"/>
    <col min="2603" max="2603" width="8.85546875" style="728" customWidth="1"/>
    <col min="2604" max="2604" width="9.140625" style="728"/>
    <col min="2605" max="2605" width="8.85546875" style="728" customWidth="1"/>
    <col min="2606" max="2606" width="54.7109375" style="728" customWidth="1"/>
    <col min="2607" max="2607" width="13.7109375" style="728" customWidth="1"/>
    <col min="2608" max="2608" width="8.7109375" style="728" customWidth="1"/>
    <col min="2609" max="2609" width="14.7109375" style="728" customWidth="1"/>
    <col min="2610" max="2610" width="8.85546875" style="728" customWidth="1"/>
    <col min="2611" max="2611" width="9.85546875" style="728" customWidth="1"/>
    <col min="2612" max="2612" width="8.85546875" style="728" customWidth="1"/>
    <col min="2613" max="2613" width="54.7109375" style="728" customWidth="1"/>
    <col min="2614" max="2614" width="12.42578125" style="728" customWidth="1"/>
    <col min="2615" max="2615" width="8.7109375" style="728" customWidth="1"/>
    <col min="2616" max="2616" width="13.42578125" style="728" customWidth="1"/>
    <col min="2617" max="2617" width="8.85546875" style="728" customWidth="1"/>
    <col min="2618" max="2618" width="9.140625" style="728" customWidth="1"/>
    <col min="2619" max="2619" width="8.85546875" style="728" customWidth="1"/>
    <col min="2620" max="2620" width="54.7109375" style="728" customWidth="1"/>
    <col min="2621" max="2621" width="10.7109375" style="728" customWidth="1"/>
    <col min="2622" max="2622" width="8.7109375" style="728" customWidth="1"/>
    <col min="2623" max="2623" width="13" style="728" customWidth="1"/>
    <col min="2624" max="2624" width="8.85546875" style="728" customWidth="1"/>
    <col min="2625" max="2625" width="9.140625" style="728" customWidth="1"/>
    <col min="2626" max="2626" width="8.85546875" style="728" customWidth="1"/>
    <col min="2627" max="2627" width="54.7109375" style="728" customWidth="1"/>
    <col min="2628" max="2628" width="10.85546875" style="728" customWidth="1"/>
    <col min="2629" max="2629" width="8.7109375" style="728" customWidth="1"/>
    <col min="2630" max="2630" width="13" style="728" customWidth="1"/>
    <col min="2631" max="2631" width="8.85546875" style="728" customWidth="1"/>
    <col min="2632" max="2632" width="9.85546875" style="728" customWidth="1"/>
    <col min="2633" max="2633" width="8.85546875" style="728" customWidth="1"/>
    <col min="2634" max="2819" width="9.140625" style="728"/>
    <col min="2820" max="2820" width="63" style="728" customWidth="1"/>
    <col min="2821" max="2823" width="17.140625" style="728" customWidth="1"/>
    <col min="2824" max="2827" width="15" style="728" customWidth="1"/>
    <col min="2828" max="2828" width="13.140625" style="728" customWidth="1"/>
    <col min="2829" max="2829" width="8.7109375" style="728" customWidth="1"/>
    <col min="2830" max="2830" width="12.85546875" style="728" customWidth="1"/>
    <col min="2831" max="2831" width="8.85546875" style="728" customWidth="1"/>
    <col min="2832" max="2832" width="9.85546875" style="728" customWidth="1"/>
    <col min="2833" max="2833" width="8.85546875" style="728" customWidth="1"/>
    <col min="2834" max="2834" width="54.7109375" style="728" customWidth="1"/>
    <col min="2835" max="2835" width="10.85546875" style="728" customWidth="1"/>
    <col min="2836" max="2836" width="8.7109375" style="728" customWidth="1"/>
    <col min="2837" max="2837" width="12.140625" style="728" customWidth="1"/>
    <col min="2838" max="2838" width="8.85546875" style="728" customWidth="1"/>
    <col min="2839" max="2839" width="9.85546875" style="728" customWidth="1"/>
    <col min="2840" max="2840" width="8.85546875" style="728" customWidth="1"/>
    <col min="2841" max="2841" width="54.7109375" style="728" customWidth="1"/>
    <col min="2842" max="2842" width="10.85546875" style="728" customWidth="1"/>
    <col min="2843" max="2843" width="8.7109375" style="728" customWidth="1"/>
    <col min="2844" max="2844" width="12.28515625" style="728" customWidth="1"/>
    <col min="2845" max="2845" width="8.85546875" style="728" customWidth="1"/>
    <col min="2846" max="2846" width="9.85546875" style="728" customWidth="1"/>
    <col min="2847" max="2847" width="8.85546875" style="728" customWidth="1"/>
    <col min="2848" max="2848" width="54.7109375" style="728" customWidth="1"/>
    <col min="2849" max="2849" width="10.85546875" style="728" customWidth="1"/>
    <col min="2850" max="2850" width="8.7109375" style="728" customWidth="1"/>
    <col min="2851" max="2851" width="13.28515625" style="728" customWidth="1"/>
    <col min="2852" max="2852" width="8.85546875" style="728" customWidth="1"/>
    <col min="2853" max="2853" width="9.85546875" style="728" customWidth="1"/>
    <col min="2854" max="2854" width="8.85546875" style="728" customWidth="1"/>
    <col min="2855" max="2855" width="54.7109375" style="728" customWidth="1"/>
    <col min="2856" max="2856" width="12.140625" style="728" customWidth="1"/>
    <col min="2857" max="2857" width="8.7109375" style="728" customWidth="1"/>
    <col min="2858" max="2858" width="11.28515625" style="728" customWidth="1"/>
    <col min="2859" max="2859" width="8.85546875" style="728" customWidth="1"/>
    <col min="2860" max="2860" width="9.140625" style="728"/>
    <col min="2861" max="2861" width="8.85546875" style="728" customWidth="1"/>
    <col min="2862" max="2862" width="54.7109375" style="728" customWidth="1"/>
    <col min="2863" max="2863" width="13.7109375" style="728" customWidth="1"/>
    <col min="2864" max="2864" width="8.7109375" style="728" customWidth="1"/>
    <col min="2865" max="2865" width="14.7109375" style="728" customWidth="1"/>
    <col min="2866" max="2866" width="8.85546875" style="728" customWidth="1"/>
    <col min="2867" max="2867" width="9.85546875" style="728" customWidth="1"/>
    <col min="2868" max="2868" width="8.85546875" style="728" customWidth="1"/>
    <col min="2869" max="2869" width="54.7109375" style="728" customWidth="1"/>
    <col min="2870" max="2870" width="12.42578125" style="728" customWidth="1"/>
    <col min="2871" max="2871" width="8.7109375" style="728" customWidth="1"/>
    <col min="2872" max="2872" width="13.42578125" style="728" customWidth="1"/>
    <col min="2873" max="2873" width="8.85546875" style="728" customWidth="1"/>
    <col min="2874" max="2874" width="9.140625" style="728" customWidth="1"/>
    <col min="2875" max="2875" width="8.85546875" style="728" customWidth="1"/>
    <col min="2876" max="2876" width="54.7109375" style="728" customWidth="1"/>
    <col min="2877" max="2877" width="10.7109375" style="728" customWidth="1"/>
    <col min="2878" max="2878" width="8.7109375" style="728" customWidth="1"/>
    <col min="2879" max="2879" width="13" style="728" customWidth="1"/>
    <col min="2880" max="2880" width="8.85546875" style="728" customWidth="1"/>
    <col min="2881" max="2881" width="9.140625" style="728" customWidth="1"/>
    <col min="2882" max="2882" width="8.85546875" style="728" customWidth="1"/>
    <col min="2883" max="2883" width="54.7109375" style="728" customWidth="1"/>
    <col min="2884" max="2884" width="10.85546875" style="728" customWidth="1"/>
    <col min="2885" max="2885" width="8.7109375" style="728" customWidth="1"/>
    <col min="2886" max="2886" width="13" style="728" customWidth="1"/>
    <col min="2887" max="2887" width="8.85546875" style="728" customWidth="1"/>
    <col min="2888" max="2888" width="9.85546875" style="728" customWidth="1"/>
    <col min="2889" max="2889" width="8.85546875" style="728" customWidth="1"/>
    <col min="2890" max="3075" width="9.140625" style="728"/>
    <col min="3076" max="3076" width="63" style="728" customWidth="1"/>
    <col min="3077" max="3079" width="17.140625" style="728" customWidth="1"/>
    <col min="3080" max="3083" width="15" style="728" customWidth="1"/>
    <col min="3084" max="3084" width="13.140625" style="728" customWidth="1"/>
    <col min="3085" max="3085" width="8.7109375" style="728" customWidth="1"/>
    <col min="3086" max="3086" width="12.85546875" style="728" customWidth="1"/>
    <col min="3087" max="3087" width="8.85546875" style="728" customWidth="1"/>
    <col min="3088" max="3088" width="9.85546875" style="728" customWidth="1"/>
    <col min="3089" max="3089" width="8.85546875" style="728" customWidth="1"/>
    <col min="3090" max="3090" width="54.7109375" style="728" customWidth="1"/>
    <col min="3091" max="3091" width="10.85546875" style="728" customWidth="1"/>
    <col min="3092" max="3092" width="8.7109375" style="728" customWidth="1"/>
    <col min="3093" max="3093" width="12.140625" style="728" customWidth="1"/>
    <col min="3094" max="3094" width="8.85546875" style="728" customWidth="1"/>
    <col min="3095" max="3095" width="9.85546875" style="728" customWidth="1"/>
    <col min="3096" max="3096" width="8.85546875" style="728" customWidth="1"/>
    <col min="3097" max="3097" width="54.7109375" style="728" customWidth="1"/>
    <col min="3098" max="3098" width="10.85546875" style="728" customWidth="1"/>
    <col min="3099" max="3099" width="8.7109375" style="728" customWidth="1"/>
    <col min="3100" max="3100" width="12.28515625" style="728" customWidth="1"/>
    <col min="3101" max="3101" width="8.85546875" style="728" customWidth="1"/>
    <col min="3102" max="3102" width="9.85546875" style="728" customWidth="1"/>
    <col min="3103" max="3103" width="8.85546875" style="728" customWidth="1"/>
    <col min="3104" max="3104" width="54.7109375" style="728" customWidth="1"/>
    <col min="3105" max="3105" width="10.85546875" style="728" customWidth="1"/>
    <col min="3106" max="3106" width="8.7109375" style="728" customWidth="1"/>
    <col min="3107" max="3107" width="13.28515625" style="728" customWidth="1"/>
    <col min="3108" max="3108" width="8.85546875" style="728" customWidth="1"/>
    <col min="3109" max="3109" width="9.85546875" style="728" customWidth="1"/>
    <col min="3110" max="3110" width="8.85546875" style="728" customWidth="1"/>
    <col min="3111" max="3111" width="54.7109375" style="728" customWidth="1"/>
    <col min="3112" max="3112" width="12.140625" style="728" customWidth="1"/>
    <col min="3113" max="3113" width="8.7109375" style="728" customWidth="1"/>
    <col min="3114" max="3114" width="11.28515625" style="728" customWidth="1"/>
    <col min="3115" max="3115" width="8.85546875" style="728" customWidth="1"/>
    <col min="3116" max="3116" width="9.140625" style="728"/>
    <col min="3117" max="3117" width="8.85546875" style="728" customWidth="1"/>
    <col min="3118" max="3118" width="54.7109375" style="728" customWidth="1"/>
    <col min="3119" max="3119" width="13.7109375" style="728" customWidth="1"/>
    <col min="3120" max="3120" width="8.7109375" style="728" customWidth="1"/>
    <col min="3121" max="3121" width="14.7109375" style="728" customWidth="1"/>
    <col min="3122" max="3122" width="8.85546875" style="728" customWidth="1"/>
    <col min="3123" max="3123" width="9.85546875" style="728" customWidth="1"/>
    <col min="3124" max="3124" width="8.85546875" style="728" customWidth="1"/>
    <col min="3125" max="3125" width="54.7109375" style="728" customWidth="1"/>
    <col min="3126" max="3126" width="12.42578125" style="728" customWidth="1"/>
    <col min="3127" max="3127" width="8.7109375" style="728" customWidth="1"/>
    <col min="3128" max="3128" width="13.42578125" style="728" customWidth="1"/>
    <col min="3129" max="3129" width="8.85546875" style="728" customWidth="1"/>
    <col min="3130" max="3130" width="9.140625" style="728" customWidth="1"/>
    <col min="3131" max="3131" width="8.85546875" style="728" customWidth="1"/>
    <col min="3132" max="3132" width="54.7109375" style="728" customWidth="1"/>
    <col min="3133" max="3133" width="10.7109375" style="728" customWidth="1"/>
    <col min="3134" max="3134" width="8.7109375" style="728" customWidth="1"/>
    <col min="3135" max="3135" width="13" style="728" customWidth="1"/>
    <col min="3136" max="3136" width="8.85546875" style="728" customWidth="1"/>
    <col min="3137" max="3137" width="9.140625" style="728" customWidth="1"/>
    <col min="3138" max="3138" width="8.85546875" style="728" customWidth="1"/>
    <col min="3139" max="3139" width="54.7109375" style="728" customWidth="1"/>
    <col min="3140" max="3140" width="10.85546875" style="728" customWidth="1"/>
    <col min="3141" max="3141" width="8.7109375" style="728" customWidth="1"/>
    <col min="3142" max="3142" width="13" style="728" customWidth="1"/>
    <col min="3143" max="3143" width="8.85546875" style="728" customWidth="1"/>
    <col min="3144" max="3144" width="9.85546875" style="728" customWidth="1"/>
    <col min="3145" max="3145" width="8.85546875" style="728" customWidth="1"/>
    <col min="3146" max="3331" width="9.140625" style="728"/>
    <col min="3332" max="3332" width="63" style="728" customWidth="1"/>
    <col min="3333" max="3335" width="17.140625" style="728" customWidth="1"/>
    <col min="3336" max="3339" width="15" style="728" customWidth="1"/>
    <col min="3340" max="3340" width="13.140625" style="728" customWidth="1"/>
    <col min="3341" max="3341" width="8.7109375" style="728" customWidth="1"/>
    <col min="3342" max="3342" width="12.85546875" style="728" customWidth="1"/>
    <col min="3343" max="3343" width="8.85546875" style="728" customWidth="1"/>
    <col min="3344" max="3344" width="9.85546875" style="728" customWidth="1"/>
    <col min="3345" max="3345" width="8.85546875" style="728" customWidth="1"/>
    <col min="3346" max="3346" width="54.7109375" style="728" customWidth="1"/>
    <col min="3347" max="3347" width="10.85546875" style="728" customWidth="1"/>
    <col min="3348" max="3348" width="8.7109375" style="728" customWidth="1"/>
    <col min="3349" max="3349" width="12.140625" style="728" customWidth="1"/>
    <col min="3350" max="3350" width="8.85546875" style="728" customWidth="1"/>
    <col min="3351" max="3351" width="9.85546875" style="728" customWidth="1"/>
    <col min="3352" max="3352" width="8.85546875" style="728" customWidth="1"/>
    <col min="3353" max="3353" width="54.7109375" style="728" customWidth="1"/>
    <col min="3354" max="3354" width="10.85546875" style="728" customWidth="1"/>
    <col min="3355" max="3355" width="8.7109375" style="728" customWidth="1"/>
    <col min="3356" max="3356" width="12.28515625" style="728" customWidth="1"/>
    <col min="3357" max="3357" width="8.85546875" style="728" customWidth="1"/>
    <col min="3358" max="3358" width="9.85546875" style="728" customWidth="1"/>
    <col min="3359" max="3359" width="8.85546875" style="728" customWidth="1"/>
    <col min="3360" max="3360" width="54.7109375" style="728" customWidth="1"/>
    <col min="3361" max="3361" width="10.85546875" style="728" customWidth="1"/>
    <col min="3362" max="3362" width="8.7109375" style="728" customWidth="1"/>
    <col min="3363" max="3363" width="13.28515625" style="728" customWidth="1"/>
    <col min="3364" max="3364" width="8.85546875" style="728" customWidth="1"/>
    <col min="3365" max="3365" width="9.85546875" style="728" customWidth="1"/>
    <col min="3366" max="3366" width="8.85546875" style="728" customWidth="1"/>
    <col min="3367" max="3367" width="54.7109375" style="728" customWidth="1"/>
    <col min="3368" max="3368" width="12.140625" style="728" customWidth="1"/>
    <col min="3369" max="3369" width="8.7109375" style="728" customWidth="1"/>
    <col min="3370" max="3370" width="11.28515625" style="728" customWidth="1"/>
    <col min="3371" max="3371" width="8.85546875" style="728" customWidth="1"/>
    <col min="3372" max="3372" width="9.140625" style="728"/>
    <col min="3373" max="3373" width="8.85546875" style="728" customWidth="1"/>
    <col min="3374" max="3374" width="54.7109375" style="728" customWidth="1"/>
    <col min="3375" max="3375" width="13.7109375" style="728" customWidth="1"/>
    <col min="3376" max="3376" width="8.7109375" style="728" customWidth="1"/>
    <col min="3377" max="3377" width="14.7109375" style="728" customWidth="1"/>
    <col min="3378" max="3378" width="8.85546875" style="728" customWidth="1"/>
    <col min="3379" max="3379" width="9.85546875" style="728" customWidth="1"/>
    <col min="3380" max="3380" width="8.85546875" style="728" customWidth="1"/>
    <col min="3381" max="3381" width="54.7109375" style="728" customWidth="1"/>
    <col min="3382" max="3382" width="12.42578125" style="728" customWidth="1"/>
    <col min="3383" max="3383" width="8.7109375" style="728" customWidth="1"/>
    <col min="3384" max="3384" width="13.42578125" style="728" customWidth="1"/>
    <col min="3385" max="3385" width="8.85546875" style="728" customWidth="1"/>
    <col min="3386" max="3386" width="9.140625" style="728" customWidth="1"/>
    <col min="3387" max="3387" width="8.85546875" style="728" customWidth="1"/>
    <col min="3388" max="3388" width="54.7109375" style="728" customWidth="1"/>
    <col min="3389" max="3389" width="10.7109375" style="728" customWidth="1"/>
    <col min="3390" max="3390" width="8.7109375" style="728" customWidth="1"/>
    <col min="3391" max="3391" width="13" style="728" customWidth="1"/>
    <col min="3392" max="3392" width="8.85546875" style="728" customWidth="1"/>
    <col min="3393" max="3393" width="9.140625" style="728" customWidth="1"/>
    <col min="3394" max="3394" width="8.85546875" style="728" customWidth="1"/>
    <col min="3395" max="3395" width="54.7109375" style="728" customWidth="1"/>
    <col min="3396" max="3396" width="10.85546875" style="728" customWidth="1"/>
    <col min="3397" max="3397" width="8.7109375" style="728" customWidth="1"/>
    <col min="3398" max="3398" width="13" style="728" customWidth="1"/>
    <col min="3399" max="3399" width="8.85546875" style="728" customWidth="1"/>
    <col min="3400" max="3400" width="9.85546875" style="728" customWidth="1"/>
    <col min="3401" max="3401" width="8.85546875" style="728" customWidth="1"/>
    <col min="3402" max="3587" width="9.140625" style="728"/>
    <col min="3588" max="3588" width="63" style="728" customWidth="1"/>
    <col min="3589" max="3591" width="17.140625" style="728" customWidth="1"/>
    <col min="3592" max="3595" width="15" style="728" customWidth="1"/>
    <col min="3596" max="3596" width="13.140625" style="728" customWidth="1"/>
    <col min="3597" max="3597" width="8.7109375" style="728" customWidth="1"/>
    <col min="3598" max="3598" width="12.85546875" style="728" customWidth="1"/>
    <col min="3599" max="3599" width="8.85546875" style="728" customWidth="1"/>
    <col min="3600" max="3600" width="9.85546875" style="728" customWidth="1"/>
    <col min="3601" max="3601" width="8.85546875" style="728" customWidth="1"/>
    <col min="3602" max="3602" width="54.7109375" style="728" customWidth="1"/>
    <col min="3603" max="3603" width="10.85546875" style="728" customWidth="1"/>
    <col min="3604" max="3604" width="8.7109375" style="728" customWidth="1"/>
    <col min="3605" max="3605" width="12.140625" style="728" customWidth="1"/>
    <col min="3606" max="3606" width="8.85546875" style="728" customWidth="1"/>
    <col min="3607" max="3607" width="9.85546875" style="728" customWidth="1"/>
    <col min="3608" max="3608" width="8.85546875" style="728" customWidth="1"/>
    <col min="3609" max="3609" width="54.7109375" style="728" customWidth="1"/>
    <col min="3610" max="3610" width="10.85546875" style="728" customWidth="1"/>
    <col min="3611" max="3611" width="8.7109375" style="728" customWidth="1"/>
    <col min="3612" max="3612" width="12.28515625" style="728" customWidth="1"/>
    <col min="3613" max="3613" width="8.85546875" style="728" customWidth="1"/>
    <col min="3614" max="3614" width="9.85546875" style="728" customWidth="1"/>
    <col min="3615" max="3615" width="8.85546875" style="728" customWidth="1"/>
    <col min="3616" max="3616" width="54.7109375" style="728" customWidth="1"/>
    <col min="3617" max="3617" width="10.85546875" style="728" customWidth="1"/>
    <col min="3618" max="3618" width="8.7109375" style="728" customWidth="1"/>
    <col min="3619" max="3619" width="13.28515625" style="728" customWidth="1"/>
    <col min="3620" max="3620" width="8.85546875" style="728" customWidth="1"/>
    <col min="3621" max="3621" width="9.85546875" style="728" customWidth="1"/>
    <col min="3622" max="3622" width="8.85546875" style="728" customWidth="1"/>
    <col min="3623" max="3623" width="54.7109375" style="728" customWidth="1"/>
    <col min="3624" max="3624" width="12.140625" style="728" customWidth="1"/>
    <col min="3625" max="3625" width="8.7109375" style="728" customWidth="1"/>
    <col min="3626" max="3626" width="11.28515625" style="728" customWidth="1"/>
    <col min="3627" max="3627" width="8.85546875" style="728" customWidth="1"/>
    <col min="3628" max="3628" width="9.140625" style="728"/>
    <col min="3629" max="3629" width="8.85546875" style="728" customWidth="1"/>
    <col min="3630" max="3630" width="54.7109375" style="728" customWidth="1"/>
    <col min="3631" max="3631" width="13.7109375" style="728" customWidth="1"/>
    <col min="3632" max="3632" width="8.7109375" style="728" customWidth="1"/>
    <col min="3633" max="3633" width="14.7109375" style="728" customWidth="1"/>
    <col min="3634" max="3634" width="8.85546875" style="728" customWidth="1"/>
    <col min="3635" max="3635" width="9.85546875" style="728" customWidth="1"/>
    <col min="3636" max="3636" width="8.85546875" style="728" customWidth="1"/>
    <col min="3637" max="3637" width="54.7109375" style="728" customWidth="1"/>
    <col min="3638" max="3638" width="12.42578125" style="728" customWidth="1"/>
    <col min="3639" max="3639" width="8.7109375" style="728" customWidth="1"/>
    <col min="3640" max="3640" width="13.42578125" style="728" customWidth="1"/>
    <col min="3641" max="3641" width="8.85546875" style="728" customWidth="1"/>
    <col min="3642" max="3642" width="9.140625" style="728" customWidth="1"/>
    <col min="3643" max="3643" width="8.85546875" style="728" customWidth="1"/>
    <col min="3644" max="3644" width="54.7109375" style="728" customWidth="1"/>
    <col min="3645" max="3645" width="10.7109375" style="728" customWidth="1"/>
    <col min="3646" max="3646" width="8.7109375" style="728" customWidth="1"/>
    <col min="3647" max="3647" width="13" style="728" customWidth="1"/>
    <col min="3648" max="3648" width="8.85546875" style="728" customWidth="1"/>
    <col min="3649" max="3649" width="9.140625" style="728" customWidth="1"/>
    <col min="3650" max="3650" width="8.85546875" style="728" customWidth="1"/>
    <col min="3651" max="3651" width="54.7109375" style="728" customWidth="1"/>
    <col min="3652" max="3652" width="10.85546875" style="728" customWidth="1"/>
    <col min="3653" max="3653" width="8.7109375" style="728" customWidth="1"/>
    <col min="3654" max="3654" width="13" style="728" customWidth="1"/>
    <col min="3655" max="3655" width="8.85546875" style="728" customWidth="1"/>
    <col min="3656" max="3656" width="9.85546875" style="728" customWidth="1"/>
    <col min="3657" max="3657" width="8.85546875" style="728" customWidth="1"/>
    <col min="3658" max="3843" width="9.140625" style="728"/>
    <col min="3844" max="3844" width="63" style="728" customWidth="1"/>
    <col min="3845" max="3847" width="17.140625" style="728" customWidth="1"/>
    <col min="3848" max="3851" width="15" style="728" customWidth="1"/>
    <col min="3852" max="3852" width="13.140625" style="728" customWidth="1"/>
    <col min="3853" max="3853" width="8.7109375" style="728" customWidth="1"/>
    <col min="3854" max="3854" width="12.85546875" style="728" customWidth="1"/>
    <col min="3855" max="3855" width="8.85546875" style="728" customWidth="1"/>
    <col min="3856" max="3856" width="9.85546875" style="728" customWidth="1"/>
    <col min="3857" max="3857" width="8.85546875" style="728" customWidth="1"/>
    <col min="3858" max="3858" width="54.7109375" style="728" customWidth="1"/>
    <col min="3859" max="3859" width="10.85546875" style="728" customWidth="1"/>
    <col min="3860" max="3860" width="8.7109375" style="728" customWidth="1"/>
    <col min="3861" max="3861" width="12.140625" style="728" customWidth="1"/>
    <col min="3862" max="3862" width="8.85546875" style="728" customWidth="1"/>
    <col min="3863" max="3863" width="9.85546875" style="728" customWidth="1"/>
    <col min="3864" max="3864" width="8.85546875" style="728" customWidth="1"/>
    <col min="3865" max="3865" width="54.7109375" style="728" customWidth="1"/>
    <col min="3866" max="3866" width="10.85546875" style="728" customWidth="1"/>
    <col min="3867" max="3867" width="8.7109375" style="728" customWidth="1"/>
    <col min="3868" max="3868" width="12.28515625" style="728" customWidth="1"/>
    <col min="3869" max="3869" width="8.85546875" style="728" customWidth="1"/>
    <col min="3870" max="3870" width="9.85546875" style="728" customWidth="1"/>
    <col min="3871" max="3871" width="8.85546875" style="728" customWidth="1"/>
    <col min="3872" max="3872" width="54.7109375" style="728" customWidth="1"/>
    <col min="3873" max="3873" width="10.85546875" style="728" customWidth="1"/>
    <col min="3874" max="3874" width="8.7109375" style="728" customWidth="1"/>
    <col min="3875" max="3875" width="13.28515625" style="728" customWidth="1"/>
    <col min="3876" max="3876" width="8.85546875" style="728" customWidth="1"/>
    <col min="3877" max="3877" width="9.85546875" style="728" customWidth="1"/>
    <col min="3878" max="3878" width="8.85546875" style="728" customWidth="1"/>
    <col min="3879" max="3879" width="54.7109375" style="728" customWidth="1"/>
    <col min="3880" max="3880" width="12.140625" style="728" customWidth="1"/>
    <col min="3881" max="3881" width="8.7109375" style="728" customWidth="1"/>
    <col min="3882" max="3882" width="11.28515625" style="728" customWidth="1"/>
    <col min="3883" max="3883" width="8.85546875" style="728" customWidth="1"/>
    <col min="3884" max="3884" width="9.140625" style="728"/>
    <col min="3885" max="3885" width="8.85546875" style="728" customWidth="1"/>
    <col min="3886" max="3886" width="54.7109375" style="728" customWidth="1"/>
    <col min="3887" max="3887" width="13.7109375" style="728" customWidth="1"/>
    <col min="3888" max="3888" width="8.7109375" style="728" customWidth="1"/>
    <col min="3889" max="3889" width="14.7109375" style="728" customWidth="1"/>
    <col min="3890" max="3890" width="8.85546875" style="728" customWidth="1"/>
    <col min="3891" max="3891" width="9.85546875" style="728" customWidth="1"/>
    <col min="3892" max="3892" width="8.85546875" style="728" customWidth="1"/>
    <col min="3893" max="3893" width="54.7109375" style="728" customWidth="1"/>
    <col min="3894" max="3894" width="12.42578125" style="728" customWidth="1"/>
    <col min="3895" max="3895" width="8.7109375" style="728" customWidth="1"/>
    <col min="3896" max="3896" width="13.42578125" style="728" customWidth="1"/>
    <col min="3897" max="3897" width="8.85546875" style="728" customWidth="1"/>
    <col min="3898" max="3898" width="9.140625" style="728" customWidth="1"/>
    <col min="3899" max="3899" width="8.85546875" style="728" customWidth="1"/>
    <col min="3900" max="3900" width="54.7109375" style="728" customWidth="1"/>
    <col min="3901" max="3901" width="10.7109375" style="728" customWidth="1"/>
    <col min="3902" max="3902" width="8.7109375" style="728" customWidth="1"/>
    <col min="3903" max="3903" width="13" style="728" customWidth="1"/>
    <col min="3904" max="3904" width="8.85546875" style="728" customWidth="1"/>
    <col min="3905" max="3905" width="9.140625" style="728" customWidth="1"/>
    <col min="3906" max="3906" width="8.85546875" style="728" customWidth="1"/>
    <col min="3907" max="3907" width="54.7109375" style="728" customWidth="1"/>
    <col min="3908" max="3908" width="10.85546875" style="728" customWidth="1"/>
    <col min="3909" max="3909" width="8.7109375" style="728" customWidth="1"/>
    <col min="3910" max="3910" width="13" style="728" customWidth="1"/>
    <col min="3911" max="3911" width="8.85546875" style="728" customWidth="1"/>
    <col min="3912" max="3912" width="9.85546875" style="728" customWidth="1"/>
    <col min="3913" max="3913" width="8.85546875" style="728" customWidth="1"/>
    <col min="3914" max="4099" width="9.140625" style="728"/>
    <col min="4100" max="4100" width="63" style="728" customWidth="1"/>
    <col min="4101" max="4103" width="17.140625" style="728" customWidth="1"/>
    <col min="4104" max="4107" width="15" style="728" customWidth="1"/>
    <col min="4108" max="4108" width="13.140625" style="728" customWidth="1"/>
    <col min="4109" max="4109" width="8.7109375" style="728" customWidth="1"/>
    <col min="4110" max="4110" width="12.85546875" style="728" customWidth="1"/>
    <col min="4111" max="4111" width="8.85546875" style="728" customWidth="1"/>
    <col min="4112" max="4112" width="9.85546875" style="728" customWidth="1"/>
    <col min="4113" max="4113" width="8.85546875" style="728" customWidth="1"/>
    <col min="4114" max="4114" width="54.7109375" style="728" customWidth="1"/>
    <col min="4115" max="4115" width="10.85546875" style="728" customWidth="1"/>
    <col min="4116" max="4116" width="8.7109375" style="728" customWidth="1"/>
    <col min="4117" max="4117" width="12.140625" style="728" customWidth="1"/>
    <col min="4118" max="4118" width="8.85546875" style="728" customWidth="1"/>
    <col min="4119" max="4119" width="9.85546875" style="728" customWidth="1"/>
    <col min="4120" max="4120" width="8.85546875" style="728" customWidth="1"/>
    <col min="4121" max="4121" width="54.7109375" style="728" customWidth="1"/>
    <col min="4122" max="4122" width="10.85546875" style="728" customWidth="1"/>
    <col min="4123" max="4123" width="8.7109375" style="728" customWidth="1"/>
    <col min="4124" max="4124" width="12.28515625" style="728" customWidth="1"/>
    <col min="4125" max="4125" width="8.85546875" style="728" customWidth="1"/>
    <col min="4126" max="4126" width="9.85546875" style="728" customWidth="1"/>
    <col min="4127" max="4127" width="8.85546875" style="728" customWidth="1"/>
    <col min="4128" max="4128" width="54.7109375" style="728" customWidth="1"/>
    <col min="4129" max="4129" width="10.85546875" style="728" customWidth="1"/>
    <col min="4130" max="4130" width="8.7109375" style="728" customWidth="1"/>
    <col min="4131" max="4131" width="13.28515625" style="728" customWidth="1"/>
    <col min="4132" max="4132" width="8.85546875" style="728" customWidth="1"/>
    <col min="4133" max="4133" width="9.85546875" style="728" customWidth="1"/>
    <col min="4134" max="4134" width="8.85546875" style="728" customWidth="1"/>
    <col min="4135" max="4135" width="54.7109375" style="728" customWidth="1"/>
    <col min="4136" max="4136" width="12.140625" style="728" customWidth="1"/>
    <col min="4137" max="4137" width="8.7109375" style="728" customWidth="1"/>
    <col min="4138" max="4138" width="11.28515625" style="728" customWidth="1"/>
    <col min="4139" max="4139" width="8.85546875" style="728" customWidth="1"/>
    <col min="4140" max="4140" width="9.140625" style="728"/>
    <col min="4141" max="4141" width="8.85546875" style="728" customWidth="1"/>
    <col min="4142" max="4142" width="54.7109375" style="728" customWidth="1"/>
    <col min="4143" max="4143" width="13.7109375" style="728" customWidth="1"/>
    <col min="4144" max="4144" width="8.7109375" style="728" customWidth="1"/>
    <col min="4145" max="4145" width="14.7109375" style="728" customWidth="1"/>
    <col min="4146" max="4146" width="8.85546875" style="728" customWidth="1"/>
    <col min="4147" max="4147" width="9.85546875" style="728" customWidth="1"/>
    <col min="4148" max="4148" width="8.85546875" style="728" customWidth="1"/>
    <col min="4149" max="4149" width="54.7109375" style="728" customWidth="1"/>
    <col min="4150" max="4150" width="12.42578125" style="728" customWidth="1"/>
    <col min="4151" max="4151" width="8.7109375" style="728" customWidth="1"/>
    <col min="4152" max="4152" width="13.42578125" style="728" customWidth="1"/>
    <col min="4153" max="4153" width="8.85546875" style="728" customWidth="1"/>
    <col min="4154" max="4154" width="9.140625" style="728" customWidth="1"/>
    <col min="4155" max="4155" width="8.85546875" style="728" customWidth="1"/>
    <col min="4156" max="4156" width="54.7109375" style="728" customWidth="1"/>
    <col min="4157" max="4157" width="10.7109375" style="728" customWidth="1"/>
    <col min="4158" max="4158" width="8.7109375" style="728" customWidth="1"/>
    <col min="4159" max="4159" width="13" style="728" customWidth="1"/>
    <col min="4160" max="4160" width="8.85546875" style="728" customWidth="1"/>
    <col min="4161" max="4161" width="9.140625" style="728" customWidth="1"/>
    <col min="4162" max="4162" width="8.85546875" style="728" customWidth="1"/>
    <col min="4163" max="4163" width="54.7109375" style="728" customWidth="1"/>
    <col min="4164" max="4164" width="10.85546875" style="728" customWidth="1"/>
    <col min="4165" max="4165" width="8.7109375" style="728" customWidth="1"/>
    <col min="4166" max="4166" width="13" style="728" customWidth="1"/>
    <col min="4167" max="4167" width="8.85546875" style="728" customWidth="1"/>
    <col min="4168" max="4168" width="9.85546875" style="728" customWidth="1"/>
    <col min="4169" max="4169" width="8.85546875" style="728" customWidth="1"/>
    <col min="4170" max="4355" width="9.140625" style="728"/>
    <col min="4356" max="4356" width="63" style="728" customWidth="1"/>
    <col min="4357" max="4359" width="17.140625" style="728" customWidth="1"/>
    <col min="4360" max="4363" width="15" style="728" customWidth="1"/>
    <col min="4364" max="4364" width="13.140625" style="728" customWidth="1"/>
    <col min="4365" max="4365" width="8.7109375" style="728" customWidth="1"/>
    <col min="4366" max="4366" width="12.85546875" style="728" customWidth="1"/>
    <col min="4367" max="4367" width="8.85546875" style="728" customWidth="1"/>
    <col min="4368" max="4368" width="9.85546875" style="728" customWidth="1"/>
    <col min="4369" max="4369" width="8.85546875" style="728" customWidth="1"/>
    <col min="4370" max="4370" width="54.7109375" style="728" customWidth="1"/>
    <col min="4371" max="4371" width="10.85546875" style="728" customWidth="1"/>
    <col min="4372" max="4372" width="8.7109375" style="728" customWidth="1"/>
    <col min="4373" max="4373" width="12.140625" style="728" customWidth="1"/>
    <col min="4374" max="4374" width="8.85546875" style="728" customWidth="1"/>
    <col min="4375" max="4375" width="9.85546875" style="728" customWidth="1"/>
    <col min="4376" max="4376" width="8.85546875" style="728" customWidth="1"/>
    <col min="4377" max="4377" width="54.7109375" style="728" customWidth="1"/>
    <col min="4378" max="4378" width="10.85546875" style="728" customWidth="1"/>
    <col min="4379" max="4379" width="8.7109375" style="728" customWidth="1"/>
    <col min="4380" max="4380" width="12.28515625" style="728" customWidth="1"/>
    <col min="4381" max="4381" width="8.85546875" style="728" customWidth="1"/>
    <col min="4382" max="4382" width="9.85546875" style="728" customWidth="1"/>
    <col min="4383" max="4383" width="8.85546875" style="728" customWidth="1"/>
    <col min="4384" max="4384" width="54.7109375" style="728" customWidth="1"/>
    <col min="4385" max="4385" width="10.85546875" style="728" customWidth="1"/>
    <col min="4386" max="4386" width="8.7109375" style="728" customWidth="1"/>
    <col min="4387" max="4387" width="13.28515625" style="728" customWidth="1"/>
    <col min="4388" max="4388" width="8.85546875" style="728" customWidth="1"/>
    <col min="4389" max="4389" width="9.85546875" style="728" customWidth="1"/>
    <col min="4390" max="4390" width="8.85546875" style="728" customWidth="1"/>
    <col min="4391" max="4391" width="54.7109375" style="728" customWidth="1"/>
    <col min="4392" max="4392" width="12.140625" style="728" customWidth="1"/>
    <col min="4393" max="4393" width="8.7109375" style="728" customWidth="1"/>
    <col min="4394" max="4394" width="11.28515625" style="728" customWidth="1"/>
    <col min="4395" max="4395" width="8.85546875" style="728" customWidth="1"/>
    <col min="4396" max="4396" width="9.140625" style="728"/>
    <col min="4397" max="4397" width="8.85546875" style="728" customWidth="1"/>
    <col min="4398" max="4398" width="54.7109375" style="728" customWidth="1"/>
    <col min="4399" max="4399" width="13.7109375" style="728" customWidth="1"/>
    <col min="4400" max="4400" width="8.7109375" style="728" customWidth="1"/>
    <col min="4401" max="4401" width="14.7109375" style="728" customWidth="1"/>
    <col min="4402" max="4402" width="8.85546875" style="728" customWidth="1"/>
    <col min="4403" max="4403" width="9.85546875" style="728" customWidth="1"/>
    <col min="4404" max="4404" width="8.85546875" style="728" customWidth="1"/>
    <col min="4405" max="4405" width="54.7109375" style="728" customWidth="1"/>
    <col min="4406" max="4406" width="12.42578125" style="728" customWidth="1"/>
    <col min="4407" max="4407" width="8.7109375" style="728" customWidth="1"/>
    <col min="4408" max="4408" width="13.42578125" style="728" customWidth="1"/>
    <col min="4409" max="4409" width="8.85546875" style="728" customWidth="1"/>
    <col min="4410" max="4410" width="9.140625" style="728" customWidth="1"/>
    <col min="4411" max="4411" width="8.85546875" style="728" customWidth="1"/>
    <col min="4412" max="4412" width="54.7109375" style="728" customWidth="1"/>
    <col min="4413" max="4413" width="10.7109375" style="728" customWidth="1"/>
    <col min="4414" max="4414" width="8.7109375" style="728" customWidth="1"/>
    <col min="4415" max="4415" width="13" style="728" customWidth="1"/>
    <col min="4416" max="4416" width="8.85546875" style="728" customWidth="1"/>
    <col min="4417" max="4417" width="9.140625" style="728" customWidth="1"/>
    <col min="4418" max="4418" width="8.85546875" style="728" customWidth="1"/>
    <col min="4419" max="4419" width="54.7109375" style="728" customWidth="1"/>
    <col min="4420" max="4420" width="10.85546875" style="728" customWidth="1"/>
    <col min="4421" max="4421" width="8.7109375" style="728" customWidth="1"/>
    <col min="4422" max="4422" width="13" style="728" customWidth="1"/>
    <col min="4423" max="4423" width="8.85546875" style="728" customWidth="1"/>
    <col min="4424" max="4424" width="9.85546875" style="728" customWidth="1"/>
    <col min="4425" max="4425" width="8.85546875" style="728" customWidth="1"/>
    <col min="4426" max="4611" width="9.140625" style="728"/>
    <col min="4612" max="4612" width="63" style="728" customWidth="1"/>
    <col min="4613" max="4615" width="17.140625" style="728" customWidth="1"/>
    <col min="4616" max="4619" width="15" style="728" customWidth="1"/>
    <col min="4620" max="4620" width="13.140625" style="728" customWidth="1"/>
    <col min="4621" max="4621" width="8.7109375" style="728" customWidth="1"/>
    <col min="4622" max="4622" width="12.85546875" style="728" customWidth="1"/>
    <col min="4623" max="4623" width="8.85546875" style="728" customWidth="1"/>
    <col min="4624" max="4624" width="9.85546875" style="728" customWidth="1"/>
    <col min="4625" max="4625" width="8.85546875" style="728" customWidth="1"/>
    <col min="4626" max="4626" width="54.7109375" style="728" customWidth="1"/>
    <col min="4627" max="4627" width="10.85546875" style="728" customWidth="1"/>
    <col min="4628" max="4628" width="8.7109375" style="728" customWidth="1"/>
    <col min="4629" max="4629" width="12.140625" style="728" customWidth="1"/>
    <col min="4630" max="4630" width="8.85546875" style="728" customWidth="1"/>
    <col min="4631" max="4631" width="9.85546875" style="728" customWidth="1"/>
    <col min="4632" max="4632" width="8.85546875" style="728" customWidth="1"/>
    <col min="4633" max="4633" width="54.7109375" style="728" customWidth="1"/>
    <col min="4634" max="4634" width="10.85546875" style="728" customWidth="1"/>
    <col min="4635" max="4635" width="8.7109375" style="728" customWidth="1"/>
    <col min="4636" max="4636" width="12.28515625" style="728" customWidth="1"/>
    <col min="4637" max="4637" width="8.85546875" style="728" customWidth="1"/>
    <col min="4638" max="4638" width="9.85546875" style="728" customWidth="1"/>
    <col min="4639" max="4639" width="8.85546875" style="728" customWidth="1"/>
    <col min="4640" max="4640" width="54.7109375" style="728" customWidth="1"/>
    <col min="4641" max="4641" width="10.85546875" style="728" customWidth="1"/>
    <col min="4642" max="4642" width="8.7109375" style="728" customWidth="1"/>
    <col min="4643" max="4643" width="13.28515625" style="728" customWidth="1"/>
    <col min="4644" max="4644" width="8.85546875" style="728" customWidth="1"/>
    <col min="4645" max="4645" width="9.85546875" style="728" customWidth="1"/>
    <col min="4646" max="4646" width="8.85546875" style="728" customWidth="1"/>
    <col min="4647" max="4647" width="54.7109375" style="728" customWidth="1"/>
    <col min="4648" max="4648" width="12.140625" style="728" customWidth="1"/>
    <col min="4649" max="4649" width="8.7109375" style="728" customWidth="1"/>
    <col min="4650" max="4650" width="11.28515625" style="728" customWidth="1"/>
    <col min="4651" max="4651" width="8.85546875" style="728" customWidth="1"/>
    <col min="4652" max="4652" width="9.140625" style="728"/>
    <col min="4653" max="4653" width="8.85546875" style="728" customWidth="1"/>
    <col min="4654" max="4654" width="54.7109375" style="728" customWidth="1"/>
    <col min="4655" max="4655" width="13.7109375" style="728" customWidth="1"/>
    <col min="4656" max="4656" width="8.7109375" style="728" customWidth="1"/>
    <col min="4657" max="4657" width="14.7109375" style="728" customWidth="1"/>
    <col min="4658" max="4658" width="8.85546875" style="728" customWidth="1"/>
    <col min="4659" max="4659" width="9.85546875" style="728" customWidth="1"/>
    <col min="4660" max="4660" width="8.85546875" style="728" customWidth="1"/>
    <col min="4661" max="4661" width="54.7109375" style="728" customWidth="1"/>
    <col min="4662" max="4662" width="12.42578125" style="728" customWidth="1"/>
    <col min="4663" max="4663" width="8.7109375" style="728" customWidth="1"/>
    <col min="4664" max="4664" width="13.42578125" style="728" customWidth="1"/>
    <col min="4665" max="4665" width="8.85546875" style="728" customWidth="1"/>
    <col min="4666" max="4666" width="9.140625" style="728" customWidth="1"/>
    <col min="4667" max="4667" width="8.85546875" style="728" customWidth="1"/>
    <col min="4668" max="4668" width="54.7109375" style="728" customWidth="1"/>
    <col min="4669" max="4669" width="10.7109375" style="728" customWidth="1"/>
    <col min="4670" max="4670" width="8.7109375" style="728" customWidth="1"/>
    <col min="4671" max="4671" width="13" style="728" customWidth="1"/>
    <col min="4672" max="4672" width="8.85546875" style="728" customWidth="1"/>
    <col min="4673" max="4673" width="9.140625" style="728" customWidth="1"/>
    <col min="4674" max="4674" width="8.85546875" style="728" customWidth="1"/>
    <col min="4675" max="4675" width="54.7109375" style="728" customWidth="1"/>
    <col min="4676" max="4676" width="10.85546875" style="728" customWidth="1"/>
    <col min="4677" max="4677" width="8.7109375" style="728" customWidth="1"/>
    <col min="4678" max="4678" width="13" style="728" customWidth="1"/>
    <col min="4679" max="4679" width="8.85546875" style="728" customWidth="1"/>
    <col min="4680" max="4680" width="9.85546875" style="728" customWidth="1"/>
    <col min="4681" max="4681" width="8.85546875" style="728" customWidth="1"/>
    <col min="4682" max="4867" width="9.140625" style="728"/>
    <col min="4868" max="4868" width="63" style="728" customWidth="1"/>
    <col min="4869" max="4871" width="17.140625" style="728" customWidth="1"/>
    <col min="4872" max="4875" width="15" style="728" customWidth="1"/>
    <col min="4876" max="4876" width="13.140625" style="728" customWidth="1"/>
    <col min="4877" max="4877" width="8.7109375" style="728" customWidth="1"/>
    <col min="4878" max="4878" width="12.85546875" style="728" customWidth="1"/>
    <col min="4879" max="4879" width="8.85546875" style="728" customWidth="1"/>
    <col min="4880" max="4880" width="9.85546875" style="728" customWidth="1"/>
    <col min="4881" max="4881" width="8.85546875" style="728" customWidth="1"/>
    <col min="4882" max="4882" width="54.7109375" style="728" customWidth="1"/>
    <col min="4883" max="4883" width="10.85546875" style="728" customWidth="1"/>
    <col min="4884" max="4884" width="8.7109375" style="728" customWidth="1"/>
    <col min="4885" max="4885" width="12.140625" style="728" customWidth="1"/>
    <col min="4886" max="4886" width="8.85546875" style="728" customWidth="1"/>
    <col min="4887" max="4887" width="9.85546875" style="728" customWidth="1"/>
    <col min="4888" max="4888" width="8.85546875" style="728" customWidth="1"/>
    <col min="4889" max="4889" width="54.7109375" style="728" customWidth="1"/>
    <col min="4890" max="4890" width="10.85546875" style="728" customWidth="1"/>
    <col min="4891" max="4891" width="8.7109375" style="728" customWidth="1"/>
    <col min="4892" max="4892" width="12.28515625" style="728" customWidth="1"/>
    <col min="4893" max="4893" width="8.85546875" style="728" customWidth="1"/>
    <col min="4894" max="4894" width="9.85546875" style="728" customWidth="1"/>
    <col min="4895" max="4895" width="8.85546875" style="728" customWidth="1"/>
    <col min="4896" max="4896" width="54.7109375" style="728" customWidth="1"/>
    <col min="4897" max="4897" width="10.85546875" style="728" customWidth="1"/>
    <col min="4898" max="4898" width="8.7109375" style="728" customWidth="1"/>
    <col min="4899" max="4899" width="13.28515625" style="728" customWidth="1"/>
    <col min="4900" max="4900" width="8.85546875" style="728" customWidth="1"/>
    <col min="4901" max="4901" width="9.85546875" style="728" customWidth="1"/>
    <col min="4902" max="4902" width="8.85546875" style="728" customWidth="1"/>
    <col min="4903" max="4903" width="54.7109375" style="728" customWidth="1"/>
    <col min="4904" max="4904" width="12.140625" style="728" customWidth="1"/>
    <col min="4905" max="4905" width="8.7109375" style="728" customWidth="1"/>
    <col min="4906" max="4906" width="11.28515625" style="728" customWidth="1"/>
    <col min="4907" max="4907" width="8.85546875" style="728" customWidth="1"/>
    <col min="4908" max="4908" width="9.140625" style="728"/>
    <col min="4909" max="4909" width="8.85546875" style="728" customWidth="1"/>
    <col min="4910" max="4910" width="54.7109375" style="728" customWidth="1"/>
    <col min="4911" max="4911" width="13.7109375" style="728" customWidth="1"/>
    <col min="4912" max="4912" width="8.7109375" style="728" customWidth="1"/>
    <col min="4913" max="4913" width="14.7109375" style="728" customWidth="1"/>
    <col min="4914" max="4914" width="8.85546875" style="728" customWidth="1"/>
    <col min="4915" max="4915" width="9.85546875" style="728" customWidth="1"/>
    <col min="4916" max="4916" width="8.85546875" style="728" customWidth="1"/>
    <col min="4917" max="4917" width="54.7109375" style="728" customWidth="1"/>
    <col min="4918" max="4918" width="12.42578125" style="728" customWidth="1"/>
    <col min="4919" max="4919" width="8.7109375" style="728" customWidth="1"/>
    <col min="4920" max="4920" width="13.42578125" style="728" customWidth="1"/>
    <col min="4921" max="4921" width="8.85546875" style="728" customWidth="1"/>
    <col min="4922" max="4922" width="9.140625" style="728" customWidth="1"/>
    <col min="4923" max="4923" width="8.85546875" style="728" customWidth="1"/>
    <col min="4924" max="4924" width="54.7109375" style="728" customWidth="1"/>
    <col min="4925" max="4925" width="10.7109375" style="728" customWidth="1"/>
    <col min="4926" max="4926" width="8.7109375" style="728" customWidth="1"/>
    <col min="4927" max="4927" width="13" style="728" customWidth="1"/>
    <col min="4928" max="4928" width="8.85546875" style="728" customWidth="1"/>
    <col min="4929" max="4929" width="9.140625" style="728" customWidth="1"/>
    <col min="4930" max="4930" width="8.85546875" style="728" customWidth="1"/>
    <col min="4931" max="4931" width="54.7109375" style="728" customWidth="1"/>
    <col min="4932" max="4932" width="10.85546875" style="728" customWidth="1"/>
    <col min="4933" max="4933" width="8.7109375" style="728" customWidth="1"/>
    <col min="4934" max="4934" width="13" style="728" customWidth="1"/>
    <col min="4935" max="4935" width="8.85546875" style="728" customWidth="1"/>
    <col min="4936" max="4936" width="9.85546875" style="728" customWidth="1"/>
    <col min="4937" max="4937" width="8.85546875" style="728" customWidth="1"/>
    <col min="4938" max="5123" width="9.140625" style="728"/>
    <col min="5124" max="5124" width="63" style="728" customWidth="1"/>
    <col min="5125" max="5127" width="17.140625" style="728" customWidth="1"/>
    <col min="5128" max="5131" width="15" style="728" customWidth="1"/>
    <col min="5132" max="5132" width="13.140625" style="728" customWidth="1"/>
    <col min="5133" max="5133" width="8.7109375" style="728" customWidth="1"/>
    <col min="5134" max="5134" width="12.85546875" style="728" customWidth="1"/>
    <col min="5135" max="5135" width="8.85546875" style="728" customWidth="1"/>
    <col min="5136" max="5136" width="9.85546875" style="728" customWidth="1"/>
    <col min="5137" max="5137" width="8.85546875" style="728" customWidth="1"/>
    <col min="5138" max="5138" width="54.7109375" style="728" customWidth="1"/>
    <col min="5139" max="5139" width="10.85546875" style="728" customWidth="1"/>
    <col min="5140" max="5140" width="8.7109375" style="728" customWidth="1"/>
    <col min="5141" max="5141" width="12.140625" style="728" customWidth="1"/>
    <col min="5142" max="5142" width="8.85546875" style="728" customWidth="1"/>
    <col min="5143" max="5143" width="9.85546875" style="728" customWidth="1"/>
    <col min="5144" max="5144" width="8.85546875" style="728" customWidth="1"/>
    <col min="5145" max="5145" width="54.7109375" style="728" customWidth="1"/>
    <col min="5146" max="5146" width="10.85546875" style="728" customWidth="1"/>
    <col min="5147" max="5147" width="8.7109375" style="728" customWidth="1"/>
    <col min="5148" max="5148" width="12.28515625" style="728" customWidth="1"/>
    <col min="5149" max="5149" width="8.85546875" style="728" customWidth="1"/>
    <col min="5150" max="5150" width="9.85546875" style="728" customWidth="1"/>
    <col min="5151" max="5151" width="8.85546875" style="728" customWidth="1"/>
    <col min="5152" max="5152" width="54.7109375" style="728" customWidth="1"/>
    <col min="5153" max="5153" width="10.85546875" style="728" customWidth="1"/>
    <col min="5154" max="5154" width="8.7109375" style="728" customWidth="1"/>
    <col min="5155" max="5155" width="13.28515625" style="728" customWidth="1"/>
    <col min="5156" max="5156" width="8.85546875" style="728" customWidth="1"/>
    <col min="5157" max="5157" width="9.85546875" style="728" customWidth="1"/>
    <col min="5158" max="5158" width="8.85546875" style="728" customWidth="1"/>
    <col min="5159" max="5159" width="54.7109375" style="728" customWidth="1"/>
    <col min="5160" max="5160" width="12.140625" style="728" customWidth="1"/>
    <col min="5161" max="5161" width="8.7109375" style="728" customWidth="1"/>
    <col min="5162" max="5162" width="11.28515625" style="728" customWidth="1"/>
    <col min="5163" max="5163" width="8.85546875" style="728" customWidth="1"/>
    <col min="5164" max="5164" width="9.140625" style="728"/>
    <col min="5165" max="5165" width="8.85546875" style="728" customWidth="1"/>
    <col min="5166" max="5166" width="54.7109375" style="728" customWidth="1"/>
    <col min="5167" max="5167" width="13.7109375" style="728" customWidth="1"/>
    <col min="5168" max="5168" width="8.7109375" style="728" customWidth="1"/>
    <col min="5169" max="5169" width="14.7109375" style="728" customWidth="1"/>
    <col min="5170" max="5170" width="8.85546875" style="728" customWidth="1"/>
    <col min="5171" max="5171" width="9.85546875" style="728" customWidth="1"/>
    <col min="5172" max="5172" width="8.85546875" style="728" customWidth="1"/>
    <col min="5173" max="5173" width="54.7109375" style="728" customWidth="1"/>
    <col min="5174" max="5174" width="12.42578125" style="728" customWidth="1"/>
    <col min="5175" max="5175" width="8.7109375" style="728" customWidth="1"/>
    <col min="5176" max="5176" width="13.42578125" style="728" customWidth="1"/>
    <col min="5177" max="5177" width="8.85546875" style="728" customWidth="1"/>
    <col min="5178" max="5178" width="9.140625" style="728" customWidth="1"/>
    <col min="5179" max="5179" width="8.85546875" style="728" customWidth="1"/>
    <col min="5180" max="5180" width="54.7109375" style="728" customWidth="1"/>
    <col min="5181" max="5181" width="10.7109375" style="728" customWidth="1"/>
    <col min="5182" max="5182" width="8.7109375" style="728" customWidth="1"/>
    <col min="5183" max="5183" width="13" style="728" customWidth="1"/>
    <col min="5184" max="5184" width="8.85546875" style="728" customWidth="1"/>
    <col min="5185" max="5185" width="9.140625" style="728" customWidth="1"/>
    <col min="5186" max="5186" width="8.85546875" style="728" customWidth="1"/>
    <col min="5187" max="5187" width="54.7109375" style="728" customWidth="1"/>
    <col min="5188" max="5188" width="10.85546875" style="728" customWidth="1"/>
    <col min="5189" max="5189" width="8.7109375" style="728" customWidth="1"/>
    <col min="5190" max="5190" width="13" style="728" customWidth="1"/>
    <col min="5191" max="5191" width="8.85546875" style="728" customWidth="1"/>
    <col min="5192" max="5192" width="9.85546875" style="728" customWidth="1"/>
    <col min="5193" max="5193" width="8.85546875" style="728" customWidth="1"/>
    <col min="5194" max="5379" width="9.140625" style="728"/>
    <col min="5380" max="5380" width="63" style="728" customWidth="1"/>
    <col min="5381" max="5383" width="17.140625" style="728" customWidth="1"/>
    <col min="5384" max="5387" width="15" style="728" customWidth="1"/>
    <col min="5388" max="5388" width="13.140625" style="728" customWidth="1"/>
    <col min="5389" max="5389" width="8.7109375" style="728" customWidth="1"/>
    <col min="5390" max="5390" width="12.85546875" style="728" customWidth="1"/>
    <col min="5391" max="5391" width="8.85546875" style="728" customWidth="1"/>
    <col min="5392" max="5392" width="9.85546875" style="728" customWidth="1"/>
    <col min="5393" max="5393" width="8.85546875" style="728" customWidth="1"/>
    <col min="5394" max="5394" width="54.7109375" style="728" customWidth="1"/>
    <col min="5395" max="5395" width="10.85546875" style="728" customWidth="1"/>
    <col min="5396" max="5396" width="8.7109375" style="728" customWidth="1"/>
    <col min="5397" max="5397" width="12.140625" style="728" customWidth="1"/>
    <col min="5398" max="5398" width="8.85546875" style="728" customWidth="1"/>
    <col min="5399" max="5399" width="9.85546875" style="728" customWidth="1"/>
    <col min="5400" max="5400" width="8.85546875" style="728" customWidth="1"/>
    <col min="5401" max="5401" width="54.7109375" style="728" customWidth="1"/>
    <col min="5402" max="5402" width="10.85546875" style="728" customWidth="1"/>
    <col min="5403" max="5403" width="8.7109375" style="728" customWidth="1"/>
    <col min="5404" max="5404" width="12.28515625" style="728" customWidth="1"/>
    <col min="5405" max="5405" width="8.85546875" style="728" customWidth="1"/>
    <col min="5406" max="5406" width="9.85546875" style="728" customWidth="1"/>
    <col min="5407" max="5407" width="8.85546875" style="728" customWidth="1"/>
    <col min="5408" max="5408" width="54.7109375" style="728" customWidth="1"/>
    <col min="5409" max="5409" width="10.85546875" style="728" customWidth="1"/>
    <col min="5410" max="5410" width="8.7109375" style="728" customWidth="1"/>
    <col min="5411" max="5411" width="13.28515625" style="728" customWidth="1"/>
    <col min="5412" max="5412" width="8.85546875" style="728" customWidth="1"/>
    <col min="5413" max="5413" width="9.85546875" style="728" customWidth="1"/>
    <col min="5414" max="5414" width="8.85546875" style="728" customWidth="1"/>
    <col min="5415" max="5415" width="54.7109375" style="728" customWidth="1"/>
    <col min="5416" max="5416" width="12.140625" style="728" customWidth="1"/>
    <col min="5417" max="5417" width="8.7109375" style="728" customWidth="1"/>
    <col min="5418" max="5418" width="11.28515625" style="728" customWidth="1"/>
    <col min="5419" max="5419" width="8.85546875" style="728" customWidth="1"/>
    <col min="5420" max="5420" width="9.140625" style="728"/>
    <col min="5421" max="5421" width="8.85546875" style="728" customWidth="1"/>
    <col min="5422" max="5422" width="54.7109375" style="728" customWidth="1"/>
    <col min="5423" max="5423" width="13.7109375" style="728" customWidth="1"/>
    <col min="5424" max="5424" width="8.7109375" style="728" customWidth="1"/>
    <col min="5425" max="5425" width="14.7109375" style="728" customWidth="1"/>
    <col min="5426" max="5426" width="8.85546875" style="728" customWidth="1"/>
    <col min="5427" max="5427" width="9.85546875" style="728" customWidth="1"/>
    <col min="5428" max="5428" width="8.85546875" style="728" customWidth="1"/>
    <col min="5429" max="5429" width="54.7109375" style="728" customWidth="1"/>
    <col min="5430" max="5430" width="12.42578125" style="728" customWidth="1"/>
    <col min="5431" max="5431" width="8.7109375" style="728" customWidth="1"/>
    <col min="5432" max="5432" width="13.42578125" style="728" customWidth="1"/>
    <col min="5433" max="5433" width="8.85546875" style="728" customWidth="1"/>
    <col min="5434" max="5434" width="9.140625" style="728" customWidth="1"/>
    <col min="5435" max="5435" width="8.85546875" style="728" customWidth="1"/>
    <col min="5436" max="5436" width="54.7109375" style="728" customWidth="1"/>
    <col min="5437" max="5437" width="10.7109375" style="728" customWidth="1"/>
    <col min="5438" max="5438" width="8.7109375" style="728" customWidth="1"/>
    <col min="5439" max="5439" width="13" style="728" customWidth="1"/>
    <col min="5440" max="5440" width="8.85546875" style="728" customWidth="1"/>
    <col min="5441" max="5441" width="9.140625" style="728" customWidth="1"/>
    <col min="5442" max="5442" width="8.85546875" style="728" customWidth="1"/>
    <col min="5443" max="5443" width="54.7109375" style="728" customWidth="1"/>
    <col min="5444" max="5444" width="10.85546875" style="728" customWidth="1"/>
    <col min="5445" max="5445" width="8.7109375" style="728" customWidth="1"/>
    <col min="5446" max="5446" width="13" style="728" customWidth="1"/>
    <col min="5447" max="5447" width="8.85546875" style="728" customWidth="1"/>
    <col min="5448" max="5448" width="9.85546875" style="728" customWidth="1"/>
    <col min="5449" max="5449" width="8.85546875" style="728" customWidth="1"/>
    <col min="5450" max="5635" width="9.140625" style="728"/>
    <col min="5636" max="5636" width="63" style="728" customWidth="1"/>
    <col min="5637" max="5639" width="17.140625" style="728" customWidth="1"/>
    <col min="5640" max="5643" width="15" style="728" customWidth="1"/>
    <col min="5644" max="5644" width="13.140625" style="728" customWidth="1"/>
    <col min="5645" max="5645" width="8.7109375" style="728" customWidth="1"/>
    <col min="5646" max="5646" width="12.85546875" style="728" customWidth="1"/>
    <col min="5647" max="5647" width="8.85546875" style="728" customWidth="1"/>
    <col min="5648" max="5648" width="9.85546875" style="728" customWidth="1"/>
    <col min="5649" max="5649" width="8.85546875" style="728" customWidth="1"/>
    <col min="5650" max="5650" width="54.7109375" style="728" customWidth="1"/>
    <col min="5651" max="5651" width="10.85546875" style="728" customWidth="1"/>
    <col min="5652" max="5652" width="8.7109375" style="728" customWidth="1"/>
    <col min="5653" max="5653" width="12.140625" style="728" customWidth="1"/>
    <col min="5654" max="5654" width="8.85546875" style="728" customWidth="1"/>
    <col min="5655" max="5655" width="9.85546875" style="728" customWidth="1"/>
    <col min="5656" max="5656" width="8.85546875" style="728" customWidth="1"/>
    <col min="5657" max="5657" width="54.7109375" style="728" customWidth="1"/>
    <col min="5658" max="5658" width="10.85546875" style="728" customWidth="1"/>
    <col min="5659" max="5659" width="8.7109375" style="728" customWidth="1"/>
    <col min="5660" max="5660" width="12.28515625" style="728" customWidth="1"/>
    <col min="5661" max="5661" width="8.85546875" style="728" customWidth="1"/>
    <col min="5662" max="5662" width="9.85546875" style="728" customWidth="1"/>
    <col min="5663" max="5663" width="8.85546875" style="728" customWidth="1"/>
    <col min="5664" max="5664" width="54.7109375" style="728" customWidth="1"/>
    <col min="5665" max="5665" width="10.85546875" style="728" customWidth="1"/>
    <col min="5666" max="5666" width="8.7109375" style="728" customWidth="1"/>
    <col min="5667" max="5667" width="13.28515625" style="728" customWidth="1"/>
    <col min="5668" max="5668" width="8.85546875" style="728" customWidth="1"/>
    <col min="5669" max="5669" width="9.85546875" style="728" customWidth="1"/>
    <col min="5670" max="5670" width="8.85546875" style="728" customWidth="1"/>
    <col min="5671" max="5671" width="54.7109375" style="728" customWidth="1"/>
    <col min="5672" max="5672" width="12.140625" style="728" customWidth="1"/>
    <col min="5673" max="5673" width="8.7109375" style="728" customWidth="1"/>
    <col min="5674" max="5674" width="11.28515625" style="728" customWidth="1"/>
    <col min="5675" max="5675" width="8.85546875" style="728" customWidth="1"/>
    <col min="5676" max="5676" width="9.140625" style="728"/>
    <col min="5677" max="5677" width="8.85546875" style="728" customWidth="1"/>
    <col min="5678" max="5678" width="54.7109375" style="728" customWidth="1"/>
    <col min="5679" max="5679" width="13.7109375" style="728" customWidth="1"/>
    <col min="5680" max="5680" width="8.7109375" style="728" customWidth="1"/>
    <col min="5681" max="5681" width="14.7109375" style="728" customWidth="1"/>
    <col min="5682" max="5682" width="8.85546875" style="728" customWidth="1"/>
    <col min="5683" max="5683" width="9.85546875" style="728" customWidth="1"/>
    <col min="5684" max="5684" width="8.85546875" style="728" customWidth="1"/>
    <col min="5685" max="5685" width="54.7109375" style="728" customWidth="1"/>
    <col min="5686" max="5686" width="12.42578125" style="728" customWidth="1"/>
    <col min="5687" max="5687" width="8.7109375" style="728" customWidth="1"/>
    <col min="5688" max="5688" width="13.42578125" style="728" customWidth="1"/>
    <col min="5689" max="5689" width="8.85546875" style="728" customWidth="1"/>
    <col min="5690" max="5690" width="9.140625" style="728" customWidth="1"/>
    <col min="5691" max="5691" width="8.85546875" style="728" customWidth="1"/>
    <col min="5692" max="5692" width="54.7109375" style="728" customWidth="1"/>
    <col min="5693" max="5693" width="10.7109375" style="728" customWidth="1"/>
    <col min="5694" max="5694" width="8.7109375" style="728" customWidth="1"/>
    <col min="5695" max="5695" width="13" style="728" customWidth="1"/>
    <col min="5696" max="5696" width="8.85546875" style="728" customWidth="1"/>
    <col min="5697" max="5697" width="9.140625" style="728" customWidth="1"/>
    <col min="5698" max="5698" width="8.85546875" style="728" customWidth="1"/>
    <col min="5699" max="5699" width="54.7109375" style="728" customWidth="1"/>
    <col min="5700" max="5700" width="10.85546875" style="728" customWidth="1"/>
    <col min="5701" max="5701" width="8.7109375" style="728" customWidth="1"/>
    <col min="5702" max="5702" width="13" style="728" customWidth="1"/>
    <col min="5703" max="5703" width="8.85546875" style="728" customWidth="1"/>
    <col min="5704" max="5704" width="9.85546875" style="728" customWidth="1"/>
    <col min="5705" max="5705" width="8.85546875" style="728" customWidth="1"/>
    <col min="5706" max="5891" width="9.140625" style="728"/>
    <col min="5892" max="5892" width="63" style="728" customWidth="1"/>
    <col min="5893" max="5895" width="17.140625" style="728" customWidth="1"/>
    <col min="5896" max="5899" width="15" style="728" customWidth="1"/>
    <col min="5900" max="5900" width="13.140625" style="728" customWidth="1"/>
    <col min="5901" max="5901" width="8.7109375" style="728" customWidth="1"/>
    <col min="5902" max="5902" width="12.85546875" style="728" customWidth="1"/>
    <col min="5903" max="5903" width="8.85546875" style="728" customWidth="1"/>
    <col min="5904" max="5904" width="9.85546875" style="728" customWidth="1"/>
    <col min="5905" max="5905" width="8.85546875" style="728" customWidth="1"/>
    <col min="5906" max="5906" width="54.7109375" style="728" customWidth="1"/>
    <col min="5907" max="5907" width="10.85546875" style="728" customWidth="1"/>
    <col min="5908" max="5908" width="8.7109375" style="728" customWidth="1"/>
    <col min="5909" max="5909" width="12.140625" style="728" customWidth="1"/>
    <col min="5910" max="5910" width="8.85546875" style="728" customWidth="1"/>
    <col min="5911" max="5911" width="9.85546875" style="728" customWidth="1"/>
    <col min="5912" max="5912" width="8.85546875" style="728" customWidth="1"/>
    <col min="5913" max="5913" width="54.7109375" style="728" customWidth="1"/>
    <col min="5914" max="5914" width="10.85546875" style="728" customWidth="1"/>
    <col min="5915" max="5915" width="8.7109375" style="728" customWidth="1"/>
    <col min="5916" max="5916" width="12.28515625" style="728" customWidth="1"/>
    <col min="5917" max="5917" width="8.85546875" style="728" customWidth="1"/>
    <col min="5918" max="5918" width="9.85546875" style="728" customWidth="1"/>
    <col min="5919" max="5919" width="8.85546875" style="728" customWidth="1"/>
    <col min="5920" max="5920" width="54.7109375" style="728" customWidth="1"/>
    <col min="5921" max="5921" width="10.85546875" style="728" customWidth="1"/>
    <col min="5922" max="5922" width="8.7109375" style="728" customWidth="1"/>
    <col min="5923" max="5923" width="13.28515625" style="728" customWidth="1"/>
    <col min="5924" max="5924" width="8.85546875" style="728" customWidth="1"/>
    <col min="5925" max="5925" width="9.85546875" style="728" customWidth="1"/>
    <col min="5926" max="5926" width="8.85546875" style="728" customWidth="1"/>
    <col min="5927" max="5927" width="54.7109375" style="728" customWidth="1"/>
    <col min="5928" max="5928" width="12.140625" style="728" customWidth="1"/>
    <col min="5929" max="5929" width="8.7109375" style="728" customWidth="1"/>
    <col min="5930" max="5930" width="11.28515625" style="728" customWidth="1"/>
    <col min="5931" max="5931" width="8.85546875" style="728" customWidth="1"/>
    <col min="5932" max="5932" width="9.140625" style="728"/>
    <col min="5933" max="5933" width="8.85546875" style="728" customWidth="1"/>
    <col min="5934" max="5934" width="54.7109375" style="728" customWidth="1"/>
    <col min="5935" max="5935" width="13.7109375" style="728" customWidth="1"/>
    <col min="5936" max="5936" width="8.7109375" style="728" customWidth="1"/>
    <col min="5937" max="5937" width="14.7109375" style="728" customWidth="1"/>
    <col min="5938" max="5938" width="8.85546875" style="728" customWidth="1"/>
    <col min="5939" max="5939" width="9.85546875" style="728" customWidth="1"/>
    <col min="5940" max="5940" width="8.85546875" style="728" customWidth="1"/>
    <col min="5941" max="5941" width="54.7109375" style="728" customWidth="1"/>
    <col min="5942" max="5942" width="12.42578125" style="728" customWidth="1"/>
    <col min="5943" max="5943" width="8.7109375" style="728" customWidth="1"/>
    <col min="5944" max="5944" width="13.42578125" style="728" customWidth="1"/>
    <col min="5945" max="5945" width="8.85546875" style="728" customWidth="1"/>
    <col min="5946" max="5946" width="9.140625" style="728" customWidth="1"/>
    <col min="5947" max="5947" width="8.85546875" style="728" customWidth="1"/>
    <col min="5948" max="5948" width="54.7109375" style="728" customWidth="1"/>
    <col min="5949" max="5949" width="10.7109375" style="728" customWidth="1"/>
    <col min="5950" max="5950" width="8.7109375" style="728" customWidth="1"/>
    <col min="5951" max="5951" width="13" style="728" customWidth="1"/>
    <col min="5952" max="5952" width="8.85546875" style="728" customWidth="1"/>
    <col min="5953" max="5953" width="9.140625" style="728" customWidth="1"/>
    <col min="5954" max="5954" width="8.85546875" style="728" customWidth="1"/>
    <col min="5955" max="5955" width="54.7109375" style="728" customWidth="1"/>
    <col min="5956" max="5956" width="10.85546875" style="728" customWidth="1"/>
    <col min="5957" max="5957" width="8.7109375" style="728" customWidth="1"/>
    <col min="5958" max="5958" width="13" style="728" customWidth="1"/>
    <col min="5959" max="5959" width="8.85546875" style="728" customWidth="1"/>
    <col min="5960" max="5960" width="9.85546875" style="728" customWidth="1"/>
    <col min="5961" max="5961" width="8.85546875" style="728" customWidth="1"/>
    <col min="5962" max="6147" width="9.140625" style="728"/>
    <col min="6148" max="6148" width="63" style="728" customWidth="1"/>
    <col min="6149" max="6151" width="17.140625" style="728" customWidth="1"/>
    <col min="6152" max="6155" width="15" style="728" customWidth="1"/>
    <col min="6156" max="6156" width="13.140625" style="728" customWidth="1"/>
    <col min="6157" max="6157" width="8.7109375" style="728" customWidth="1"/>
    <col min="6158" max="6158" width="12.85546875" style="728" customWidth="1"/>
    <col min="6159" max="6159" width="8.85546875" style="728" customWidth="1"/>
    <col min="6160" max="6160" width="9.85546875" style="728" customWidth="1"/>
    <col min="6161" max="6161" width="8.85546875" style="728" customWidth="1"/>
    <col min="6162" max="6162" width="54.7109375" style="728" customWidth="1"/>
    <col min="6163" max="6163" width="10.85546875" style="728" customWidth="1"/>
    <col min="6164" max="6164" width="8.7109375" style="728" customWidth="1"/>
    <col min="6165" max="6165" width="12.140625" style="728" customWidth="1"/>
    <col min="6166" max="6166" width="8.85546875" style="728" customWidth="1"/>
    <col min="6167" max="6167" width="9.85546875" style="728" customWidth="1"/>
    <col min="6168" max="6168" width="8.85546875" style="728" customWidth="1"/>
    <col min="6169" max="6169" width="54.7109375" style="728" customWidth="1"/>
    <col min="6170" max="6170" width="10.85546875" style="728" customWidth="1"/>
    <col min="6171" max="6171" width="8.7109375" style="728" customWidth="1"/>
    <col min="6172" max="6172" width="12.28515625" style="728" customWidth="1"/>
    <col min="6173" max="6173" width="8.85546875" style="728" customWidth="1"/>
    <col min="6174" max="6174" width="9.85546875" style="728" customWidth="1"/>
    <col min="6175" max="6175" width="8.85546875" style="728" customWidth="1"/>
    <col min="6176" max="6176" width="54.7109375" style="728" customWidth="1"/>
    <col min="6177" max="6177" width="10.85546875" style="728" customWidth="1"/>
    <col min="6178" max="6178" width="8.7109375" style="728" customWidth="1"/>
    <col min="6179" max="6179" width="13.28515625" style="728" customWidth="1"/>
    <col min="6180" max="6180" width="8.85546875" style="728" customWidth="1"/>
    <col min="6181" max="6181" width="9.85546875" style="728" customWidth="1"/>
    <col min="6182" max="6182" width="8.85546875" style="728" customWidth="1"/>
    <col min="6183" max="6183" width="54.7109375" style="728" customWidth="1"/>
    <col min="6184" max="6184" width="12.140625" style="728" customWidth="1"/>
    <col min="6185" max="6185" width="8.7109375" style="728" customWidth="1"/>
    <col min="6186" max="6186" width="11.28515625" style="728" customWidth="1"/>
    <col min="6187" max="6187" width="8.85546875" style="728" customWidth="1"/>
    <col min="6188" max="6188" width="9.140625" style="728"/>
    <col min="6189" max="6189" width="8.85546875" style="728" customWidth="1"/>
    <col min="6190" max="6190" width="54.7109375" style="728" customWidth="1"/>
    <col min="6191" max="6191" width="13.7109375" style="728" customWidth="1"/>
    <col min="6192" max="6192" width="8.7109375" style="728" customWidth="1"/>
    <col min="6193" max="6193" width="14.7109375" style="728" customWidth="1"/>
    <col min="6194" max="6194" width="8.85546875" style="728" customWidth="1"/>
    <col min="6195" max="6195" width="9.85546875" style="728" customWidth="1"/>
    <col min="6196" max="6196" width="8.85546875" style="728" customWidth="1"/>
    <col min="6197" max="6197" width="54.7109375" style="728" customWidth="1"/>
    <col min="6198" max="6198" width="12.42578125" style="728" customWidth="1"/>
    <col min="6199" max="6199" width="8.7109375" style="728" customWidth="1"/>
    <col min="6200" max="6200" width="13.42578125" style="728" customWidth="1"/>
    <col min="6201" max="6201" width="8.85546875" style="728" customWidth="1"/>
    <col min="6202" max="6202" width="9.140625" style="728" customWidth="1"/>
    <col min="6203" max="6203" width="8.85546875" style="728" customWidth="1"/>
    <col min="6204" max="6204" width="54.7109375" style="728" customWidth="1"/>
    <col min="6205" max="6205" width="10.7109375" style="728" customWidth="1"/>
    <col min="6206" max="6206" width="8.7109375" style="728" customWidth="1"/>
    <col min="6207" max="6207" width="13" style="728" customWidth="1"/>
    <col min="6208" max="6208" width="8.85546875" style="728" customWidth="1"/>
    <col min="6209" max="6209" width="9.140625" style="728" customWidth="1"/>
    <col min="6210" max="6210" width="8.85546875" style="728" customWidth="1"/>
    <col min="6211" max="6211" width="54.7109375" style="728" customWidth="1"/>
    <col min="6212" max="6212" width="10.85546875" style="728" customWidth="1"/>
    <col min="6213" max="6213" width="8.7109375" style="728" customWidth="1"/>
    <col min="6214" max="6214" width="13" style="728" customWidth="1"/>
    <col min="6215" max="6215" width="8.85546875" style="728" customWidth="1"/>
    <col min="6216" max="6216" width="9.85546875" style="728" customWidth="1"/>
    <col min="6217" max="6217" width="8.85546875" style="728" customWidth="1"/>
    <col min="6218" max="6403" width="9.140625" style="728"/>
    <col min="6404" max="6404" width="63" style="728" customWidth="1"/>
    <col min="6405" max="6407" width="17.140625" style="728" customWidth="1"/>
    <col min="6408" max="6411" width="15" style="728" customWidth="1"/>
    <col min="6412" max="6412" width="13.140625" style="728" customWidth="1"/>
    <col min="6413" max="6413" width="8.7109375" style="728" customWidth="1"/>
    <col min="6414" max="6414" width="12.85546875" style="728" customWidth="1"/>
    <col min="6415" max="6415" width="8.85546875" style="728" customWidth="1"/>
    <col min="6416" max="6416" width="9.85546875" style="728" customWidth="1"/>
    <col min="6417" max="6417" width="8.85546875" style="728" customWidth="1"/>
    <col min="6418" max="6418" width="54.7109375" style="728" customWidth="1"/>
    <col min="6419" max="6419" width="10.85546875" style="728" customWidth="1"/>
    <col min="6420" max="6420" width="8.7109375" style="728" customWidth="1"/>
    <col min="6421" max="6421" width="12.140625" style="728" customWidth="1"/>
    <col min="6422" max="6422" width="8.85546875" style="728" customWidth="1"/>
    <col min="6423" max="6423" width="9.85546875" style="728" customWidth="1"/>
    <col min="6424" max="6424" width="8.85546875" style="728" customWidth="1"/>
    <col min="6425" max="6425" width="54.7109375" style="728" customWidth="1"/>
    <col min="6426" max="6426" width="10.85546875" style="728" customWidth="1"/>
    <col min="6427" max="6427" width="8.7109375" style="728" customWidth="1"/>
    <col min="6428" max="6428" width="12.28515625" style="728" customWidth="1"/>
    <col min="6429" max="6429" width="8.85546875" style="728" customWidth="1"/>
    <col min="6430" max="6430" width="9.85546875" style="728" customWidth="1"/>
    <col min="6431" max="6431" width="8.85546875" style="728" customWidth="1"/>
    <col min="6432" max="6432" width="54.7109375" style="728" customWidth="1"/>
    <col min="6433" max="6433" width="10.85546875" style="728" customWidth="1"/>
    <col min="6434" max="6434" width="8.7109375" style="728" customWidth="1"/>
    <col min="6435" max="6435" width="13.28515625" style="728" customWidth="1"/>
    <col min="6436" max="6436" width="8.85546875" style="728" customWidth="1"/>
    <col min="6437" max="6437" width="9.85546875" style="728" customWidth="1"/>
    <col min="6438" max="6438" width="8.85546875" style="728" customWidth="1"/>
    <col min="6439" max="6439" width="54.7109375" style="728" customWidth="1"/>
    <col min="6440" max="6440" width="12.140625" style="728" customWidth="1"/>
    <col min="6441" max="6441" width="8.7109375" style="728" customWidth="1"/>
    <col min="6442" max="6442" width="11.28515625" style="728" customWidth="1"/>
    <col min="6443" max="6443" width="8.85546875" style="728" customWidth="1"/>
    <col min="6444" max="6444" width="9.140625" style="728"/>
    <col min="6445" max="6445" width="8.85546875" style="728" customWidth="1"/>
    <col min="6446" max="6446" width="54.7109375" style="728" customWidth="1"/>
    <col min="6447" max="6447" width="13.7109375" style="728" customWidth="1"/>
    <col min="6448" max="6448" width="8.7109375" style="728" customWidth="1"/>
    <col min="6449" max="6449" width="14.7109375" style="728" customWidth="1"/>
    <col min="6450" max="6450" width="8.85546875" style="728" customWidth="1"/>
    <col min="6451" max="6451" width="9.85546875" style="728" customWidth="1"/>
    <col min="6452" max="6452" width="8.85546875" style="728" customWidth="1"/>
    <col min="6453" max="6453" width="54.7109375" style="728" customWidth="1"/>
    <col min="6454" max="6454" width="12.42578125" style="728" customWidth="1"/>
    <col min="6455" max="6455" width="8.7109375" style="728" customWidth="1"/>
    <col min="6456" max="6456" width="13.42578125" style="728" customWidth="1"/>
    <col min="6457" max="6457" width="8.85546875" style="728" customWidth="1"/>
    <col min="6458" max="6458" width="9.140625" style="728" customWidth="1"/>
    <col min="6459" max="6459" width="8.85546875" style="728" customWidth="1"/>
    <col min="6460" max="6460" width="54.7109375" style="728" customWidth="1"/>
    <col min="6461" max="6461" width="10.7109375" style="728" customWidth="1"/>
    <col min="6462" max="6462" width="8.7109375" style="728" customWidth="1"/>
    <col min="6463" max="6463" width="13" style="728" customWidth="1"/>
    <col min="6464" max="6464" width="8.85546875" style="728" customWidth="1"/>
    <col min="6465" max="6465" width="9.140625" style="728" customWidth="1"/>
    <col min="6466" max="6466" width="8.85546875" style="728" customWidth="1"/>
    <col min="6467" max="6467" width="54.7109375" style="728" customWidth="1"/>
    <col min="6468" max="6468" width="10.85546875" style="728" customWidth="1"/>
    <col min="6469" max="6469" width="8.7109375" style="728" customWidth="1"/>
    <col min="6470" max="6470" width="13" style="728" customWidth="1"/>
    <col min="6471" max="6471" width="8.85546875" style="728" customWidth="1"/>
    <col min="6472" max="6472" width="9.85546875" style="728" customWidth="1"/>
    <col min="6473" max="6473" width="8.85546875" style="728" customWidth="1"/>
    <col min="6474" max="6659" width="9.140625" style="728"/>
    <col min="6660" max="6660" width="63" style="728" customWidth="1"/>
    <col min="6661" max="6663" width="17.140625" style="728" customWidth="1"/>
    <col min="6664" max="6667" width="15" style="728" customWidth="1"/>
    <col min="6668" max="6668" width="13.140625" style="728" customWidth="1"/>
    <col min="6669" max="6669" width="8.7109375" style="728" customWidth="1"/>
    <col min="6670" max="6670" width="12.85546875" style="728" customWidth="1"/>
    <col min="6671" max="6671" width="8.85546875" style="728" customWidth="1"/>
    <col min="6672" max="6672" width="9.85546875" style="728" customWidth="1"/>
    <col min="6673" max="6673" width="8.85546875" style="728" customWidth="1"/>
    <col min="6674" max="6674" width="54.7109375" style="728" customWidth="1"/>
    <col min="6675" max="6675" width="10.85546875" style="728" customWidth="1"/>
    <col min="6676" max="6676" width="8.7109375" style="728" customWidth="1"/>
    <col min="6677" max="6677" width="12.140625" style="728" customWidth="1"/>
    <col min="6678" max="6678" width="8.85546875" style="728" customWidth="1"/>
    <col min="6679" max="6679" width="9.85546875" style="728" customWidth="1"/>
    <col min="6680" max="6680" width="8.85546875" style="728" customWidth="1"/>
    <col min="6681" max="6681" width="54.7109375" style="728" customWidth="1"/>
    <col min="6682" max="6682" width="10.85546875" style="728" customWidth="1"/>
    <col min="6683" max="6683" width="8.7109375" style="728" customWidth="1"/>
    <col min="6684" max="6684" width="12.28515625" style="728" customWidth="1"/>
    <col min="6685" max="6685" width="8.85546875" style="728" customWidth="1"/>
    <col min="6686" max="6686" width="9.85546875" style="728" customWidth="1"/>
    <col min="6687" max="6687" width="8.85546875" style="728" customWidth="1"/>
    <col min="6688" max="6688" width="54.7109375" style="728" customWidth="1"/>
    <col min="6689" max="6689" width="10.85546875" style="728" customWidth="1"/>
    <col min="6690" max="6690" width="8.7109375" style="728" customWidth="1"/>
    <col min="6691" max="6691" width="13.28515625" style="728" customWidth="1"/>
    <col min="6692" max="6692" width="8.85546875" style="728" customWidth="1"/>
    <col min="6693" max="6693" width="9.85546875" style="728" customWidth="1"/>
    <col min="6694" max="6694" width="8.85546875" style="728" customWidth="1"/>
    <col min="6695" max="6695" width="54.7109375" style="728" customWidth="1"/>
    <col min="6696" max="6696" width="12.140625" style="728" customWidth="1"/>
    <col min="6697" max="6697" width="8.7109375" style="728" customWidth="1"/>
    <col min="6698" max="6698" width="11.28515625" style="728" customWidth="1"/>
    <col min="6699" max="6699" width="8.85546875" style="728" customWidth="1"/>
    <col min="6700" max="6700" width="9.140625" style="728"/>
    <col min="6701" max="6701" width="8.85546875" style="728" customWidth="1"/>
    <col min="6702" max="6702" width="54.7109375" style="728" customWidth="1"/>
    <col min="6703" max="6703" width="13.7109375" style="728" customWidth="1"/>
    <col min="6704" max="6704" width="8.7109375" style="728" customWidth="1"/>
    <col min="6705" max="6705" width="14.7109375" style="728" customWidth="1"/>
    <col min="6706" max="6706" width="8.85546875" style="728" customWidth="1"/>
    <col min="6707" max="6707" width="9.85546875" style="728" customWidth="1"/>
    <col min="6708" max="6708" width="8.85546875" style="728" customWidth="1"/>
    <col min="6709" max="6709" width="54.7109375" style="728" customWidth="1"/>
    <col min="6710" max="6710" width="12.42578125" style="728" customWidth="1"/>
    <col min="6711" max="6711" width="8.7109375" style="728" customWidth="1"/>
    <col min="6712" max="6712" width="13.42578125" style="728" customWidth="1"/>
    <col min="6713" max="6713" width="8.85546875" style="728" customWidth="1"/>
    <col min="6714" max="6714" width="9.140625" style="728" customWidth="1"/>
    <col min="6715" max="6715" width="8.85546875" style="728" customWidth="1"/>
    <col min="6716" max="6716" width="54.7109375" style="728" customWidth="1"/>
    <col min="6717" max="6717" width="10.7109375" style="728" customWidth="1"/>
    <col min="6718" max="6718" width="8.7109375" style="728" customWidth="1"/>
    <col min="6719" max="6719" width="13" style="728" customWidth="1"/>
    <col min="6720" max="6720" width="8.85546875" style="728" customWidth="1"/>
    <col min="6721" max="6721" width="9.140625" style="728" customWidth="1"/>
    <col min="6722" max="6722" width="8.85546875" style="728" customWidth="1"/>
    <col min="6723" max="6723" width="54.7109375" style="728" customWidth="1"/>
    <col min="6724" max="6724" width="10.85546875" style="728" customWidth="1"/>
    <col min="6725" max="6725" width="8.7109375" style="728" customWidth="1"/>
    <col min="6726" max="6726" width="13" style="728" customWidth="1"/>
    <col min="6727" max="6727" width="8.85546875" style="728" customWidth="1"/>
    <col min="6728" max="6728" width="9.85546875" style="728" customWidth="1"/>
    <col min="6729" max="6729" width="8.85546875" style="728" customWidth="1"/>
    <col min="6730" max="6915" width="9.140625" style="728"/>
    <col min="6916" max="6916" width="63" style="728" customWidth="1"/>
    <col min="6917" max="6919" width="17.140625" style="728" customWidth="1"/>
    <col min="6920" max="6923" width="15" style="728" customWidth="1"/>
    <col min="6924" max="6924" width="13.140625" style="728" customWidth="1"/>
    <col min="6925" max="6925" width="8.7109375" style="728" customWidth="1"/>
    <col min="6926" max="6926" width="12.85546875" style="728" customWidth="1"/>
    <col min="6927" max="6927" width="8.85546875" style="728" customWidth="1"/>
    <col min="6928" max="6928" width="9.85546875" style="728" customWidth="1"/>
    <col min="6929" max="6929" width="8.85546875" style="728" customWidth="1"/>
    <col min="6930" max="6930" width="54.7109375" style="728" customWidth="1"/>
    <col min="6931" max="6931" width="10.85546875" style="728" customWidth="1"/>
    <col min="6932" max="6932" width="8.7109375" style="728" customWidth="1"/>
    <col min="6933" max="6933" width="12.140625" style="728" customWidth="1"/>
    <col min="6934" max="6934" width="8.85546875" style="728" customWidth="1"/>
    <col min="6935" max="6935" width="9.85546875" style="728" customWidth="1"/>
    <col min="6936" max="6936" width="8.85546875" style="728" customWidth="1"/>
    <col min="6937" max="6937" width="54.7109375" style="728" customWidth="1"/>
    <col min="6938" max="6938" width="10.85546875" style="728" customWidth="1"/>
    <col min="6939" max="6939" width="8.7109375" style="728" customWidth="1"/>
    <col min="6940" max="6940" width="12.28515625" style="728" customWidth="1"/>
    <col min="6941" max="6941" width="8.85546875" style="728" customWidth="1"/>
    <col min="6942" max="6942" width="9.85546875" style="728" customWidth="1"/>
    <col min="6943" max="6943" width="8.85546875" style="728" customWidth="1"/>
    <col min="6944" max="6944" width="54.7109375" style="728" customWidth="1"/>
    <col min="6945" max="6945" width="10.85546875" style="728" customWidth="1"/>
    <col min="6946" max="6946" width="8.7109375" style="728" customWidth="1"/>
    <col min="6947" max="6947" width="13.28515625" style="728" customWidth="1"/>
    <col min="6948" max="6948" width="8.85546875" style="728" customWidth="1"/>
    <col min="6949" max="6949" width="9.85546875" style="728" customWidth="1"/>
    <col min="6950" max="6950" width="8.85546875" style="728" customWidth="1"/>
    <col min="6951" max="6951" width="54.7109375" style="728" customWidth="1"/>
    <col min="6952" max="6952" width="12.140625" style="728" customWidth="1"/>
    <col min="6953" max="6953" width="8.7109375" style="728" customWidth="1"/>
    <col min="6954" max="6954" width="11.28515625" style="728" customWidth="1"/>
    <col min="6955" max="6955" width="8.85546875" style="728" customWidth="1"/>
    <col min="6956" max="6956" width="9.140625" style="728"/>
    <col min="6957" max="6957" width="8.85546875" style="728" customWidth="1"/>
    <col min="6958" max="6958" width="54.7109375" style="728" customWidth="1"/>
    <col min="6959" max="6959" width="13.7109375" style="728" customWidth="1"/>
    <col min="6960" max="6960" width="8.7109375" style="728" customWidth="1"/>
    <col min="6961" max="6961" width="14.7109375" style="728" customWidth="1"/>
    <col min="6962" max="6962" width="8.85546875" style="728" customWidth="1"/>
    <col min="6963" max="6963" width="9.85546875" style="728" customWidth="1"/>
    <col min="6964" max="6964" width="8.85546875" style="728" customWidth="1"/>
    <col min="6965" max="6965" width="54.7109375" style="728" customWidth="1"/>
    <col min="6966" max="6966" width="12.42578125" style="728" customWidth="1"/>
    <col min="6967" max="6967" width="8.7109375" style="728" customWidth="1"/>
    <col min="6968" max="6968" width="13.42578125" style="728" customWidth="1"/>
    <col min="6969" max="6969" width="8.85546875" style="728" customWidth="1"/>
    <col min="6970" max="6970" width="9.140625" style="728" customWidth="1"/>
    <col min="6971" max="6971" width="8.85546875" style="728" customWidth="1"/>
    <col min="6972" max="6972" width="54.7109375" style="728" customWidth="1"/>
    <col min="6973" max="6973" width="10.7109375" style="728" customWidth="1"/>
    <col min="6974" max="6974" width="8.7109375" style="728" customWidth="1"/>
    <col min="6975" max="6975" width="13" style="728" customWidth="1"/>
    <col min="6976" max="6976" width="8.85546875" style="728" customWidth="1"/>
    <col min="6977" max="6977" width="9.140625" style="728" customWidth="1"/>
    <col min="6978" max="6978" width="8.85546875" style="728" customWidth="1"/>
    <col min="6979" max="6979" width="54.7109375" style="728" customWidth="1"/>
    <col min="6980" max="6980" width="10.85546875" style="728" customWidth="1"/>
    <col min="6981" max="6981" width="8.7109375" style="728" customWidth="1"/>
    <col min="6982" max="6982" width="13" style="728" customWidth="1"/>
    <col min="6983" max="6983" width="8.85546875" style="728" customWidth="1"/>
    <col min="6984" max="6984" width="9.85546875" style="728" customWidth="1"/>
    <col min="6985" max="6985" width="8.85546875" style="728" customWidth="1"/>
    <col min="6986" max="7171" width="9.140625" style="728"/>
    <col min="7172" max="7172" width="63" style="728" customWidth="1"/>
    <col min="7173" max="7175" width="17.140625" style="728" customWidth="1"/>
    <col min="7176" max="7179" width="15" style="728" customWidth="1"/>
    <col min="7180" max="7180" width="13.140625" style="728" customWidth="1"/>
    <col min="7181" max="7181" width="8.7109375" style="728" customWidth="1"/>
    <col min="7182" max="7182" width="12.85546875" style="728" customWidth="1"/>
    <col min="7183" max="7183" width="8.85546875" style="728" customWidth="1"/>
    <col min="7184" max="7184" width="9.85546875" style="728" customWidth="1"/>
    <col min="7185" max="7185" width="8.85546875" style="728" customWidth="1"/>
    <col min="7186" max="7186" width="54.7109375" style="728" customWidth="1"/>
    <col min="7187" max="7187" width="10.85546875" style="728" customWidth="1"/>
    <col min="7188" max="7188" width="8.7109375" style="728" customWidth="1"/>
    <col min="7189" max="7189" width="12.140625" style="728" customWidth="1"/>
    <col min="7190" max="7190" width="8.85546875" style="728" customWidth="1"/>
    <col min="7191" max="7191" width="9.85546875" style="728" customWidth="1"/>
    <col min="7192" max="7192" width="8.85546875" style="728" customWidth="1"/>
    <col min="7193" max="7193" width="54.7109375" style="728" customWidth="1"/>
    <col min="7194" max="7194" width="10.85546875" style="728" customWidth="1"/>
    <col min="7195" max="7195" width="8.7109375" style="728" customWidth="1"/>
    <col min="7196" max="7196" width="12.28515625" style="728" customWidth="1"/>
    <col min="7197" max="7197" width="8.85546875" style="728" customWidth="1"/>
    <col min="7198" max="7198" width="9.85546875" style="728" customWidth="1"/>
    <col min="7199" max="7199" width="8.85546875" style="728" customWidth="1"/>
    <col min="7200" max="7200" width="54.7109375" style="728" customWidth="1"/>
    <col min="7201" max="7201" width="10.85546875" style="728" customWidth="1"/>
    <col min="7202" max="7202" width="8.7109375" style="728" customWidth="1"/>
    <col min="7203" max="7203" width="13.28515625" style="728" customWidth="1"/>
    <col min="7204" max="7204" width="8.85546875" style="728" customWidth="1"/>
    <col min="7205" max="7205" width="9.85546875" style="728" customWidth="1"/>
    <col min="7206" max="7206" width="8.85546875" style="728" customWidth="1"/>
    <col min="7207" max="7207" width="54.7109375" style="728" customWidth="1"/>
    <col min="7208" max="7208" width="12.140625" style="728" customWidth="1"/>
    <col min="7209" max="7209" width="8.7109375" style="728" customWidth="1"/>
    <col min="7210" max="7210" width="11.28515625" style="728" customWidth="1"/>
    <col min="7211" max="7211" width="8.85546875" style="728" customWidth="1"/>
    <col min="7212" max="7212" width="9.140625" style="728"/>
    <col min="7213" max="7213" width="8.85546875" style="728" customWidth="1"/>
    <col min="7214" max="7214" width="54.7109375" style="728" customWidth="1"/>
    <col min="7215" max="7215" width="13.7109375" style="728" customWidth="1"/>
    <col min="7216" max="7216" width="8.7109375" style="728" customWidth="1"/>
    <col min="7217" max="7217" width="14.7109375" style="728" customWidth="1"/>
    <col min="7218" max="7218" width="8.85546875" style="728" customWidth="1"/>
    <col min="7219" max="7219" width="9.85546875" style="728" customWidth="1"/>
    <col min="7220" max="7220" width="8.85546875" style="728" customWidth="1"/>
    <col min="7221" max="7221" width="54.7109375" style="728" customWidth="1"/>
    <col min="7222" max="7222" width="12.42578125" style="728" customWidth="1"/>
    <col min="7223" max="7223" width="8.7109375" style="728" customWidth="1"/>
    <col min="7224" max="7224" width="13.42578125" style="728" customWidth="1"/>
    <col min="7225" max="7225" width="8.85546875" style="728" customWidth="1"/>
    <col min="7226" max="7226" width="9.140625" style="728" customWidth="1"/>
    <col min="7227" max="7227" width="8.85546875" style="728" customWidth="1"/>
    <col min="7228" max="7228" width="54.7109375" style="728" customWidth="1"/>
    <col min="7229" max="7229" width="10.7109375" style="728" customWidth="1"/>
    <col min="7230" max="7230" width="8.7109375" style="728" customWidth="1"/>
    <col min="7231" max="7231" width="13" style="728" customWidth="1"/>
    <col min="7232" max="7232" width="8.85546875" style="728" customWidth="1"/>
    <col min="7233" max="7233" width="9.140625" style="728" customWidth="1"/>
    <col min="7234" max="7234" width="8.85546875" style="728" customWidth="1"/>
    <col min="7235" max="7235" width="54.7109375" style="728" customWidth="1"/>
    <col min="7236" max="7236" width="10.85546875" style="728" customWidth="1"/>
    <col min="7237" max="7237" width="8.7109375" style="728" customWidth="1"/>
    <col min="7238" max="7238" width="13" style="728" customWidth="1"/>
    <col min="7239" max="7239" width="8.85546875" style="728" customWidth="1"/>
    <col min="7240" max="7240" width="9.85546875" style="728" customWidth="1"/>
    <col min="7241" max="7241" width="8.85546875" style="728" customWidth="1"/>
    <col min="7242" max="7427" width="9.140625" style="728"/>
    <col min="7428" max="7428" width="63" style="728" customWidth="1"/>
    <col min="7429" max="7431" width="17.140625" style="728" customWidth="1"/>
    <col min="7432" max="7435" width="15" style="728" customWidth="1"/>
    <col min="7436" max="7436" width="13.140625" style="728" customWidth="1"/>
    <col min="7437" max="7437" width="8.7109375" style="728" customWidth="1"/>
    <col min="7438" max="7438" width="12.85546875" style="728" customWidth="1"/>
    <col min="7439" max="7439" width="8.85546875" style="728" customWidth="1"/>
    <col min="7440" max="7440" width="9.85546875" style="728" customWidth="1"/>
    <col min="7441" max="7441" width="8.85546875" style="728" customWidth="1"/>
    <col min="7442" max="7442" width="54.7109375" style="728" customWidth="1"/>
    <col min="7443" max="7443" width="10.85546875" style="728" customWidth="1"/>
    <col min="7444" max="7444" width="8.7109375" style="728" customWidth="1"/>
    <col min="7445" max="7445" width="12.140625" style="728" customWidth="1"/>
    <col min="7446" max="7446" width="8.85546875" style="728" customWidth="1"/>
    <col min="7447" max="7447" width="9.85546875" style="728" customWidth="1"/>
    <col min="7448" max="7448" width="8.85546875" style="728" customWidth="1"/>
    <col min="7449" max="7449" width="54.7109375" style="728" customWidth="1"/>
    <col min="7450" max="7450" width="10.85546875" style="728" customWidth="1"/>
    <col min="7451" max="7451" width="8.7109375" style="728" customWidth="1"/>
    <col min="7452" max="7452" width="12.28515625" style="728" customWidth="1"/>
    <col min="7453" max="7453" width="8.85546875" style="728" customWidth="1"/>
    <col min="7454" max="7454" width="9.85546875" style="728" customWidth="1"/>
    <col min="7455" max="7455" width="8.85546875" style="728" customWidth="1"/>
    <col min="7456" max="7456" width="54.7109375" style="728" customWidth="1"/>
    <col min="7457" max="7457" width="10.85546875" style="728" customWidth="1"/>
    <col min="7458" max="7458" width="8.7109375" style="728" customWidth="1"/>
    <col min="7459" max="7459" width="13.28515625" style="728" customWidth="1"/>
    <col min="7460" max="7460" width="8.85546875" style="728" customWidth="1"/>
    <col min="7461" max="7461" width="9.85546875" style="728" customWidth="1"/>
    <col min="7462" max="7462" width="8.85546875" style="728" customWidth="1"/>
    <col min="7463" max="7463" width="54.7109375" style="728" customWidth="1"/>
    <col min="7464" max="7464" width="12.140625" style="728" customWidth="1"/>
    <col min="7465" max="7465" width="8.7109375" style="728" customWidth="1"/>
    <col min="7466" max="7466" width="11.28515625" style="728" customWidth="1"/>
    <col min="7467" max="7467" width="8.85546875" style="728" customWidth="1"/>
    <col min="7468" max="7468" width="9.140625" style="728"/>
    <col min="7469" max="7469" width="8.85546875" style="728" customWidth="1"/>
    <col min="7470" max="7470" width="54.7109375" style="728" customWidth="1"/>
    <col min="7471" max="7471" width="13.7109375" style="728" customWidth="1"/>
    <col min="7472" max="7472" width="8.7109375" style="728" customWidth="1"/>
    <col min="7473" max="7473" width="14.7109375" style="728" customWidth="1"/>
    <col min="7474" max="7474" width="8.85546875" style="728" customWidth="1"/>
    <col min="7475" max="7475" width="9.85546875" style="728" customWidth="1"/>
    <col min="7476" max="7476" width="8.85546875" style="728" customWidth="1"/>
    <col min="7477" max="7477" width="54.7109375" style="728" customWidth="1"/>
    <col min="7478" max="7478" width="12.42578125" style="728" customWidth="1"/>
    <col min="7479" max="7479" width="8.7109375" style="728" customWidth="1"/>
    <col min="7480" max="7480" width="13.42578125" style="728" customWidth="1"/>
    <col min="7481" max="7481" width="8.85546875" style="728" customWidth="1"/>
    <col min="7482" max="7482" width="9.140625" style="728" customWidth="1"/>
    <col min="7483" max="7483" width="8.85546875" style="728" customWidth="1"/>
    <col min="7484" max="7484" width="54.7109375" style="728" customWidth="1"/>
    <col min="7485" max="7485" width="10.7109375" style="728" customWidth="1"/>
    <col min="7486" max="7486" width="8.7109375" style="728" customWidth="1"/>
    <col min="7487" max="7487" width="13" style="728" customWidth="1"/>
    <col min="7488" max="7488" width="8.85546875" style="728" customWidth="1"/>
    <col min="7489" max="7489" width="9.140625" style="728" customWidth="1"/>
    <col min="7490" max="7490" width="8.85546875" style="728" customWidth="1"/>
    <col min="7491" max="7491" width="54.7109375" style="728" customWidth="1"/>
    <col min="7492" max="7492" width="10.85546875" style="728" customWidth="1"/>
    <col min="7493" max="7493" width="8.7109375" style="728" customWidth="1"/>
    <col min="7494" max="7494" width="13" style="728" customWidth="1"/>
    <col min="7495" max="7495" width="8.85546875" style="728" customWidth="1"/>
    <col min="7496" max="7496" width="9.85546875" style="728" customWidth="1"/>
    <col min="7497" max="7497" width="8.85546875" style="728" customWidth="1"/>
    <col min="7498" max="7683" width="9.140625" style="728"/>
    <col min="7684" max="7684" width="63" style="728" customWidth="1"/>
    <col min="7685" max="7687" width="17.140625" style="728" customWidth="1"/>
    <col min="7688" max="7691" width="15" style="728" customWidth="1"/>
    <col min="7692" max="7692" width="13.140625" style="728" customWidth="1"/>
    <col min="7693" max="7693" width="8.7109375" style="728" customWidth="1"/>
    <col min="7694" max="7694" width="12.85546875" style="728" customWidth="1"/>
    <col min="7695" max="7695" width="8.85546875" style="728" customWidth="1"/>
    <col min="7696" max="7696" width="9.85546875" style="728" customWidth="1"/>
    <col min="7697" max="7697" width="8.85546875" style="728" customWidth="1"/>
    <col min="7698" max="7698" width="54.7109375" style="728" customWidth="1"/>
    <col min="7699" max="7699" width="10.85546875" style="728" customWidth="1"/>
    <col min="7700" max="7700" width="8.7109375" style="728" customWidth="1"/>
    <col min="7701" max="7701" width="12.140625" style="728" customWidth="1"/>
    <col min="7702" max="7702" width="8.85546875" style="728" customWidth="1"/>
    <col min="7703" max="7703" width="9.85546875" style="728" customWidth="1"/>
    <col min="7704" max="7704" width="8.85546875" style="728" customWidth="1"/>
    <col min="7705" max="7705" width="54.7109375" style="728" customWidth="1"/>
    <col min="7706" max="7706" width="10.85546875" style="728" customWidth="1"/>
    <col min="7707" max="7707" width="8.7109375" style="728" customWidth="1"/>
    <col min="7708" max="7708" width="12.28515625" style="728" customWidth="1"/>
    <col min="7709" max="7709" width="8.85546875" style="728" customWidth="1"/>
    <col min="7710" max="7710" width="9.85546875" style="728" customWidth="1"/>
    <col min="7711" max="7711" width="8.85546875" style="728" customWidth="1"/>
    <col min="7712" max="7712" width="54.7109375" style="728" customWidth="1"/>
    <col min="7713" max="7713" width="10.85546875" style="728" customWidth="1"/>
    <col min="7714" max="7714" width="8.7109375" style="728" customWidth="1"/>
    <col min="7715" max="7715" width="13.28515625" style="728" customWidth="1"/>
    <col min="7716" max="7716" width="8.85546875" style="728" customWidth="1"/>
    <col min="7717" max="7717" width="9.85546875" style="728" customWidth="1"/>
    <col min="7718" max="7718" width="8.85546875" style="728" customWidth="1"/>
    <col min="7719" max="7719" width="54.7109375" style="728" customWidth="1"/>
    <col min="7720" max="7720" width="12.140625" style="728" customWidth="1"/>
    <col min="7721" max="7721" width="8.7109375" style="728" customWidth="1"/>
    <col min="7722" max="7722" width="11.28515625" style="728" customWidth="1"/>
    <col min="7723" max="7723" width="8.85546875" style="728" customWidth="1"/>
    <col min="7724" max="7724" width="9.140625" style="728"/>
    <col min="7725" max="7725" width="8.85546875" style="728" customWidth="1"/>
    <col min="7726" max="7726" width="54.7109375" style="728" customWidth="1"/>
    <col min="7727" max="7727" width="13.7109375" style="728" customWidth="1"/>
    <col min="7728" max="7728" width="8.7109375" style="728" customWidth="1"/>
    <col min="7729" max="7729" width="14.7109375" style="728" customWidth="1"/>
    <col min="7730" max="7730" width="8.85546875" style="728" customWidth="1"/>
    <col min="7731" max="7731" width="9.85546875" style="728" customWidth="1"/>
    <col min="7732" max="7732" width="8.85546875" style="728" customWidth="1"/>
    <col min="7733" max="7733" width="54.7109375" style="728" customWidth="1"/>
    <col min="7734" max="7734" width="12.42578125" style="728" customWidth="1"/>
    <col min="7735" max="7735" width="8.7109375" style="728" customWidth="1"/>
    <col min="7736" max="7736" width="13.42578125" style="728" customWidth="1"/>
    <col min="7737" max="7737" width="8.85546875" style="728" customWidth="1"/>
    <col min="7738" max="7738" width="9.140625" style="728" customWidth="1"/>
    <col min="7739" max="7739" width="8.85546875" style="728" customWidth="1"/>
    <col min="7740" max="7740" width="54.7109375" style="728" customWidth="1"/>
    <col min="7741" max="7741" width="10.7109375" style="728" customWidth="1"/>
    <col min="7742" max="7742" width="8.7109375" style="728" customWidth="1"/>
    <col min="7743" max="7743" width="13" style="728" customWidth="1"/>
    <col min="7744" max="7744" width="8.85546875" style="728" customWidth="1"/>
    <col min="7745" max="7745" width="9.140625" style="728" customWidth="1"/>
    <col min="7746" max="7746" width="8.85546875" style="728" customWidth="1"/>
    <col min="7747" max="7747" width="54.7109375" style="728" customWidth="1"/>
    <col min="7748" max="7748" width="10.85546875" style="728" customWidth="1"/>
    <col min="7749" max="7749" width="8.7109375" style="728" customWidth="1"/>
    <col min="7750" max="7750" width="13" style="728" customWidth="1"/>
    <col min="7751" max="7751" width="8.85546875" style="728" customWidth="1"/>
    <col min="7752" max="7752" width="9.85546875" style="728" customWidth="1"/>
    <col min="7753" max="7753" width="8.85546875" style="728" customWidth="1"/>
    <col min="7754" max="7939" width="9.140625" style="728"/>
    <col min="7940" max="7940" width="63" style="728" customWidth="1"/>
    <col min="7941" max="7943" width="17.140625" style="728" customWidth="1"/>
    <col min="7944" max="7947" width="15" style="728" customWidth="1"/>
    <col min="7948" max="7948" width="13.140625" style="728" customWidth="1"/>
    <col min="7949" max="7949" width="8.7109375" style="728" customWidth="1"/>
    <col min="7950" max="7950" width="12.85546875" style="728" customWidth="1"/>
    <col min="7951" max="7951" width="8.85546875" style="728" customWidth="1"/>
    <col min="7952" max="7952" width="9.85546875" style="728" customWidth="1"/>
    <col min="7953" max="7953" width="8.85546875" style="728" customWidth="1"/>
    <col min="7954" max="7954" width="54.7109375" style="728" customWidth="1"/>
    <col min="7955" max="7955" width="10.85546875" style="728" customWidth="1"/>
    <col min="7956" max="7956" width="8.7109375" style="728" customWidth="1"/>
    <col min="7957" max="7957" width="12.140625" style="728" customWidth="1"/>
    <col min="7958" max="7958" width="8.85546875" style="728" customWidth="1"/>
    <col min="7959" max="7959" width="9.85546875" style="728" customWidth="1"/>
    <col min="7960" max="7960" width="8.85546875" style="728" customWidth="1"/>
    <col min="7961" max="7961" width="54.7109375" style="728" customWidth="1"/>
    <col min="7962" max="7962" width="10.85546875" style="728" customWidth="1"/>
    <col min="7963" max="7963" width="8.7109375" style="728" customWidth="1"/>
    <col min="7964" max="7964" width="12.28515625" style="728" customWidth="1"/>
    <col min="7965" max="7965" width="8.85546875" style="728" customWidth="1"/>
    <col min="7966" max="7966" width="9.85546875" style="728" customWidth="1"/>
    <col min="7967" max="7967" width="8.85546875" style="728" customWidth="1"/>
    <col min="7968" max="7968" width="54.7109375" style="728" customWidth="1"/>
    <col min="7969" max="7969" width="10.85546875" style="728" customWidth="1"/>
    <col min="7970" max="7970" width="8.7109375" style="728" customWidth="1"/>
    <col min="7971" max="7971" width="13.28515625" style="728" customWidth="1"/>
    <col min="7972" max="7972" width="8.85546875" style="728" customWidth="1"/>
    <col min="7973" max="7973" width="9.85546875" style="728" customWidth="1"/>
    <col min="7974" max="7974" width="8.85546875" style="728" customWidth="1"/>
    <col min="7975" max="7975" width="54.7109375" style="728" customWidth="1"/>
    <col min="7976" max="7976" width="12.140625" style="728" customWidth="1"/>
    <col min="7977" max="7977" width="8.7109375" style="728" customWidth="1"/>
    <col min="7978" max="7978" width="11.28515625" style="728" customWidth="1"/>
    <col min="7979" max="7979" width="8.85546875" style="728" customWidth="1"/>
    <col min="7980" max="7980" width="9.140625" style="728"/>
    <col min="7981" max="7981" width="8.85546875" style="728" customWidth="1"/>
    <col min="7982" max="7982" width="54.7109375" style="728" customWidth="1"/>
    <col min="7983" max="7983" width="13.7109375" style="728" customWidth="1"/>
    <col min="7984" max="7984" width="8.7109375" style="728" customWidth="1"/>
    <col min="7985" max="7985" width="14.7109375" style="728" customWidth="1"/>
    <col min="7986" max="7986" width="8.85546875" style="728" customWidth="1"/>
    <col min="7987" max="7987" width="9.85546875" style="728" customWidth="1"/>
    <col min="7988" max="7988" width="8.85546875" style="728" customWidth="1"/>
    <col min="7989" max="7989" width="54.7109375" style="728" customWidth="1"/>
    <col min="7990" max="7990" width="12.42578125" style="728" customWidth="1"/>
    <col min="7991" max="7991" width="8.7109375" style="728" customWidth="1"/>
    <col min="7992" max="7992" width="13.42578125" style="728" customWidth="1"/>
    <col min="7993" max="7993" width="8.85546875" style="728" customWidth="1"/>
    <col min="7994" max="7994" width="9.140625" style="728" customWidth="1"/>
    <col min="7995" max="7995" width="8.85546875" style="728" customWidth="1"/>
    <col min="7996" max="7996" width="54.7109375" style="728" customWidth="1"/>
    <col min="7997" max="7997" width="10.7109375" style="728" customWidth="1"/>
    <col min="7998" max="7998" width="8.7109375" style="728" customWidth="1"/>
    <col min="7999" max="7999" width="13" style="728" customWidth="1"/>
    <col min="8000" max="8000" width="8.85546875" style="728" customWidth="1"/>
    <col min="8001" max="8001" width="9.140625" style="728" customWidth="1"/>
    <col min="8002" max="8002" width="8.85546875" style="728" customWidth="1"/>
    <col min="8003" max="8003" width="54.7109375" style="728" customWidth="1"/>
    <col min="8004" max="8004" width="10.85546875" style="728" customWidth="1"/>
    <col min="8005" max="8005" width="8.7109375" style="728" customWidth="1"/>
    <col min="8006" max="8006" width="13" style="728" customWidth="1"/>
    <col min="8007" max="8007" width="8.85546875" style="728" customWidth="1"/>
    <col min="8008" max="8008" width="9.85546875" style="728" customWidth="1"/>
    <col min="8009" max="8009" width="8.85546875" style="728" customWidth="1"/>
    <col min="8010" max="8195" width="9.140625" style="728"/>
    <col min="8196" max="8196" width="63" style="728" customWidth="1"/>
    <col min="8197" max="8199" width="17.140625" style="728" customWidth="1"/>
    <col min="8200" max="8203" width="15" style="728" customWidth="1"/>
    <col min="8204" max="8204" width="13.140625" style="728" customWidth="1"/>
    <col min="8205" max="8205" width="8.7109375" style="728" customWidth="1"/>
    <col min="8206" max="8206" width="12.85546875" style="728" customWidth="1"/>
    <col min="8207" max="8207" width="8.85546875" style="728" customWidth="1"/>
    <col min="8208" max="8208" width="9.85546875" style="728" customWidth="1"/>
    <col min="8209" max="8209" width="8.85546875" style="728" customWidth="1"/>
    <col min="8210" max="8210" width="54.7109375" style="728" customWidth="1"/>
    <col min="8211" max="8211" width="10.85546875" style="728" customWidth="1"/>
    <col min="8212" max="8212" width="8.7109375" style="728" customWidth="1"/>
    <col min="8213" max="8213" width="12.140625" style="728" customWidth="1"/>
    <col min="8214" max="8214" width="8.85546875" style="728" customWidth="1"/>
    <col min="8215" max="8215" width="9.85546875" style="728" customWidth="1"/>
    <col min="8216" max="8216" width="8.85546875" style="728" customWidth="1"/>
    <col min="8217" max="8217" width="54.7109375" style="728" customWidth="1"/>
    <col min="8218" max="8218" width="10.85546875" style="728" customWidth="1"/>
    <col min="8219" max="8219" width="8.7109375" style="728" customWidth="1"/>
    <col min="8220" max="8220" width="12.28515625" style="728" customWidth="1"/>
    <col min="8221" max="8221" width="8.85546875" style="728" customWidth="1"/>
    <col min="8222" max="8222" width="9.85546875" style="728" customWidth="1"/>
    <col min="8223" max="8223" width="8.85546875" style="728" customWidth="1"/>
    <col min="8224" max="8224" width="54.7109375" style="728" customWidth="1"/>
    <col min="8225" max="8225" width="10.85546875" style="728" customWidth="1"/>
    <col min="8226" max="8226" width="8.7109375" style="728" customWidth="1"/>
    <col min="8227" max="8227" width="13.28515625" style="728" customWidth="1"/>
    <col min="8228" max="8228" width="8.85546875" style="728" customWidth="1"/>
    <col min="8229" max="8229" width="9.85546875" style="728" customWidth="1"/>
    <col min="8230" max="8230" width="8.85546875" style="728" customWidth="1"/>
    <col min="8231" max="8231" width="54.7109375" style="728" customWidth="1"/>
    <col min="8232" max="8232" width="12.140625" style="728" customWidth="1"/>
    <col min="8233" max="8233" width="8.7109375" style="728" customWidth="1"/>
    <col min="8234" max="8234" width="11.28515625" style="728" customWidth="1"/>
    <col min="8235" max="8235" width="8.85546875" style="728" customWidth="1"/>
    <col min="8236" max="8236" width="9.140625" style="728"/>
    <col min="8237" max="8237" width="8.85546875" style="728" customWidth="1"/>
    <col min="8238" max="8238" width="54.7109375" style="728" customWidth="1"/>
    <col min="8239" max="8239" width="13.7109375" style="728" customWidth="1"/>
    <col min="8240" max="8240" width="8.7109375" style="728" customWidth="1"/>
    <col min="8241" max="8241" width="14.7109375" style="728" customWidth="1"/>
    <col min="8242" max="8242" width="8.85546875" style="728" customWidth="1"/>
    <col min="8243" max="8243" width="9.85546875" style="728" customWidth="1"/>
    <col min="8244" max="8244" width="8.85546875" style="728" customWidth="1"/>
    <col min="8245" max="8245" width="54.7109375" style="728" customWidth="1"/>
    <col min="8246" max="8246" width="12.42578125" style="728" customWidth="1"/>
    <col min="8247" max="8247" width="8.7109375" style="728" customWidth="1"/>
    <col min="8248" max="8248" width="13.42578125" style="728" customWidth="1"/>
    <col min="8249" max="8249" width="8.85546875" style="728" customWidth="1"/>
    <col min="8250" max="8250" width="9.140625" style="728" customWidth="1"/>
    <col min="8251" max="8251" width="8.85546875" style="728" customWidth="1"/>
    <col min="8252" max="8252" width="54.7109375" style="728" customWidth="1"/>
    <col min="8253" max="8253" width="10.7109375" style="728" customWidth="1"/>
    <col min="8254" max="8254" width="8.7109375" style="728" customWidth="1"/>
    <col min="8255" max="8255" width="13" style="728" customWidth="1"/>
    <col min="8256" max="8256" width="8.85546875" style="728" customWidth="1"/>
    <col min="8257" max="8257" width="9.140625" style="728" customWidth="1"/>
    <col min="8258" max="8258" width="8.85546875" style="728" customWidth="1"/>
    <col min="8259" max="8259" width="54.7109375" style="728" customWidth="1"/>
    <col min="8260" max="8260" width="10.85546875" style="728" customWidth="1"/>
    <col min="8261" max="8261" width="8.7109375" style="728" customWidth="1"/>
    <col min="8262" max="8262" width="13" style="728" customWidth="1"/>
    <col min="8263" max="8263" width="8.85546875" style="728" customWidth="1"/>
    <col min="8264" max="8264" width="9.85546875" style="728" customWidth="1"/>
    <col min="8265" max="8265" width="8.85546875" style="728" customWidth="1"/>
    <col min="8266" max="8451" width="9.140625" style="728"/>
    <col min="8452" max="8452" width="63" style="728" customWidth="1"/>
    <col min="8453" max="8455" width="17.140625" style="728" customWidth="1"/>
    <col min="8456" max="8459" width="15" style="728" customWidth="1"/>
    <col min="8460" max="8460" width="13.140625" style="728" customWidth="1"/>
    <col min="8461" max="8461" width="8.7109375" style="728" customWidth="1"/>
    <col min="8462" max="8462" width="12.85546875" style="728" customWidth="1"/>
    <col min="8463" max="8463" width="8.85546875" style="728" customWidth="1"/>
    <col min="8464" max="8464" width="9.85546875" style="728" customWidth="1"/>
    <col min="8465" max="8465" width="8.85546875" style="728" customWidth="1"/>
    <col min="8466" max="8466" width="54.7109375" style="728" customWidth="1"/>
    <col min="8467" max="8467" width="10.85546875" style="728" customWidth="1"/>
    <col min="8468" max="8468" width="8.7109375" style="728" customWidth="1"/>
    <col min="8469" max="8469" width="12.140625" style="728" customWidth="1"/>
    <col min="8470" max="8470" width="8.85546875" style="728" customWidth="1"/>
    <col min="8471" max="8471" width="9.85546875" style="728" customWidth="1"/>
    <col min="8472" max="8472" width="8.85546875" style="728" customWidth="1"/>
    <col min="8473" max="8473" width="54.7109375" style="728" customWidth="1"/>
    <col min="8474" max="8474" width="10.85546875" style="728" customWidth="1"/>
    <col min="8475" max="8475" width="8.7109375" style="728" customWidth="1"/>
    <col min="8476" max="8476" width="12.28515625" style="728" customWidth="1"/>
    <col min="8477" max="8477" width="8.85546875" style="728" customWidth="1"/>
    <col min="8478" max="8478" width="9.85546875" style="728" customWidth="1"/>
    <col min="8479" max="8479" width="8.85546875" style="728" customWidth="1"/>
    <col min="8480" max="8480" width="54.7109375" style="728" customWidth="1"/>
    <col min="8481" max="8481" width="10.85546875" style="728" customWidth="1"/>
    <col min="8482" max="8482" width="8.7109375" style="728" customWidth="1"/>
    <col min="8483" max="8483" width="13.28515625" style="728" customWidth="1"/>
    <col min="8484" max="8484" width="8.85546875" style="728" customWidth="1"/>
    <col min="8485" max="8485" width="9.85546875" style="728" customWidth="1"/>
    <col min="8486" max="8486" width="8.85546875" style="728" customWidth="1"/>
    <col min="8487" max="8487" width="54.7109375" style="728" customWidth="1"/>
    <col min="8488" max="8488" width="12.140625" style="728" customWidth="1"/>
    <col min="8489" max="8489" width="8.7109375" style="728" customWidth="1"/>
    <col min="8490" max="8490" width="11.28515625" style="728" customWidth="1"/>
    <col min="8491" max="8491" width="8.85546875" style="728" customWidth="1"/>
    <col min="8492" max="8492" width="9.140625" style="728"/>
    <col min="8493" max="8493" width="8.85546875" style="728" customWidth="1"/>
    <col min="8494" max="8494" width="54.7109375" style="728" customWidth="1"/>
    <col min="8495" max="8495" width="13.7109375" style="728" customWidth="1"/>
    <col min="8496" max="8496" width="8.7109375" style="728" customWidth="1"/>
    <col min="8497" max="8497" width="14.7109375" style="728" customWidth="1"/>
    <col min="8498" max="8498" width="8.85546875" style="728" customWidth="1"/>
    <col min="8499" max="8499" width="9.85546875" style="728" customWidth="1"/>
    <col min="8500" max="8500" width="8.85546875" style="728" customWidth="1"/>
    <col min="8501" max="8501" width="54.7109375" style="728" customWidth="1"/>
    <col min="8502" max="8502" width="12.42578125" style="728" customWidth="1"/>
    <col min="8503" max="8503" width="8.7109375" style="728" customWidth="1"/>
    <col min="8504" max="8504" width="13.42578125" style="728" customWidth="1"/>
    <col min="8505" max="8505" width="8.85546875" style="728" customWidth="1"/>
    <col min="8506" max="8506" width="9.140625" style="728" customWidth="1"/>
    <col min="8507" max="8507" width="8.85546875" style="728" customWidth="1"/>
    <col min="8508" max="8508" width="54.7109375" style="728" customWidth="1"/>
    <col min="8509" max="8509" width="10.7109375" style="728" customWidth="1"/>
    <col min="8510" max="8510" width="8.7109375" style="728" customWidth="1"/>
    <col min="8511" max="8511" width="13" style="728" customWidth="1"/>
    <col min="8512" max="8512" width="8.85546875" style="728" customWidth="1"/>
    <col min="8513" max="8513" width="9.140625" style="728" customWidth="1"/>
    <col min="8514" max="8514" width="8.85546875" style="728" customWidth="1"/>
    <col min="8515" max="8515" width="54.7109375" style="728" customWidth="1"/>
    <col min="8516" max="8516" width="10.85546875" style="728" customWidth="1"/>
    <col min="8517" max="8517" width="8.7109375" style="728" customWidth="1"/>
    <col min="8518" max="8518" width="13" style="728" customWidth="1"/>
    <col min="8519" max="8519" width="8.85546875" style="728" customWidth="1"/>
    <col min="8520" max="8520" width="9.85546875" style="728" customWidth="1"/>
    <col min="8521" max="8521" width="8.85546875" style="728" customWidth="1"/>
    <col min="8522" max="8707" width="9.140625" style="728"/>
    <col min="8708" max="8708" width="63" style="728" customWidth="1"/>
    <col min="8709" max="8711" width="17.140625" style="728" customWidth="1"/>
    <col min="8712" max="8715" width="15" style="728" customWidth="1"/>
    <col min="8716" max="8716" width="13.140625" style="728" customWidth="1"/>
    <col min="8717" max="8717" width="8.7109375" style="728" customWidth="1"/>
    <col min="8718" max="8718" width="12.85546875" style="728" customWidth="1"/>
    <col min="8719" max="8719" width="8.85546875" style="728" customWidth="1"/>
    <col min="8720" max="8720" width="9.85546875" style="728" customWidth="1"/>
    <col min="8721" max="8721" width="8.85546875" style="728" customWidth="1"/>
    <col min="8722" max="8722" width="54.7109375" style="728" customWidth="1"/>
    <col min="8723" max="8723" width="10.85546875" style="728" customWidth="1"/>
    <col min="8724" max="8724" width="8.7109375" style="728" customWidth="1"/>
    <col min="8725" max="8725" width="12.140625" style="728" customWidth="1"/>
    <col min="8726" max="8726" width="8.85546875" style="728" customWidth="1"/>
    <col min="8727" max="8727" width="9.85546875" style="728" customWidth="1"/>
    <col min="8728" max="8728" width="8.85546875" style="728" customWidth="1"/>
    <col min="8729" max="8729" width="54.7109375" style="728" customWidth="1"/>
    <col min="8730" max="8730" width="10.85546875" style="728" customWidth="1"/>
    <col min="8731" max="8731" width="8.7109375" style="728" customWidth="1"/>
    <col min="8732" max="8732" width="12.28515625" style="728" customWidth="1"/>
    <col min="8733" max="8733" width="8.85546875" style="728" customWidth="1"/>
    <col min="8734" max="8734" width="9.85546875" style="728" customWidth="1"/>
    <col min="8735" max="8735" width="8.85546875" style="728" customWidth="1"/>
    <col min="8736" max="8736" width="54.7109375" style="728" customWidth="1"/>
    <col min="8737" max="8737" width="10.85546875" style="728" customWidth="1"/>
    <col min="8738" max="8738" width="8.7109375" style="728" customWidth="1"/>
    <col min="8739" max="8739" width="13.28515625" style="728" customWidth="1"/>
    <col min="8740" max="8740" width="8.85546875" style="728" customWidth="1"/>
    <col min="8741" max="8741" width="9.85546875" style="728" customWidth="1"/>
    <col min="8742" max="8742" width="8.85546875" style="728" customWidth="1"/>
    <col min="8743" max="8743" width="54.7109375" style="728" customWidth="1"/>
    <col min="8744" max="8744" width="12.140625" style="728" customWidth="1"/>
    <col min="8745" max="8745" width="8.7109375" style="728" customWidth="1"/>
    <col min="8746" max="8746" width="11.28515625" style="728" customWidth="1"/>
    <col min="8747" max="8747" width="8.85546875" style="728" customWidth="1"/>
    <col min="8748" max="8748" width="9.140625" style="728"/>
    <col min="8749" max="8749" width="8.85546875" style="728" customWidth="1"/>
    <col min="8750" max="8750" width="54.7109375" style="728" customWidth="1"/>
    <col min="8751" max="8751" width="13.7109375" style="728" customWidth="1"/>
    <col min="8752" max="8752" width="8.7109375" style="728" customWidth="1"/>
    <col min="8753" max="8753" width="14.7109375" style="728" customWidth="1"/>
    <col min="8754" max="8754" width="8.85546875" style="728" customWidth="1"/>
    <col min="8755" max="8755" width="9.85546875" style="728" customWidth="1"/>
    <col min="8756" max="8756" width="8.85546875" style="728" customWidth="1"/>
    <col min="8757" max="8757" width="54.7109375" style="728" customWidth="1"/>
    <col min="8758" max="8758" width="12.42578125" style="728" customWidth="1"/>
    <col min="8759" max="8759" width="8.7109375" style="728" customWidth="1"/>
    <col min="8760" max="8760" width="13.42578125" style="728" customWidth="1"/>
    <col min="8761" max="8761" width="8.85546875" style="728" customWidth="1"/>
    <col min="8762" max="8762" width="9.140625" style="728" customWidth="1"/>
    <col min="8763" max="8763" width="8.85546875" style="728" customWidth="1"/>
    <col min="8764" max="8764" width="54.7109375" style="728" customWidth="1"/>
    <col min="8765" max="8765" width="10.7109375" style="728" customWidth="1"/>
    <col min="8766" max="8766" width="8.7109375" style="728" customWidth="1"/>
    <col min="8767" max="8767" width="13" style="728" customWidth="1"/>
    <col min="8768" max="8768" width="8.85546875" style="728" customWidth="1"/>
    <col min="8769" max="8769" width="9.140625" style="728" customWidth="1"/>
    <col min="8770" max="8770" width="8.85546875" style="728" customWidth="1"/>
    <col min="8771" max="8771" width="54.7109375" style="728" customWidth="1"/>
    <col min="8772" max="8772" width="10.85546875" style="728" customWidth="1"/>
    <col min="8773" max="8773" width="8.7109375" style="728" customWidth="1"/>
    <col min="8774" max="8774" width="13" style="728" customWidth="1"/>
    <col min="8775" max="8775" width="8.85546875" style="728" customWidth="1"/>
    <col min="8776" max="8776" width="9.85546875" style="728" customWidth="1"/>
    <col min="8777" max="8777" width="8.85546875" style="728" customWidth="1"/>
    <col min="8778" max="8963" width="9.140625" style="728"/>
    <col min="8964" max="8964" width="63" style="728" customWidth="1"/>
    <col min="8965" max="8967" width="17.140625" style="728" customWidth="1"/>
    <col min="8968" max="8971" width="15" style="728" customWidth="1"/>
    <col min="8972" max="8972" width="13.140625" style="728" customWidth="1"/>
    <col min="8973" max="8973" width="8.7109375" style="728" customWidth="1"/>
    <col min="8974" max="8974" width="12.85546875" style="728" customWidth="1"/>
    <col min="8975" max="8975" width="8.85546875" style="728" customWidth="1"/>
    <col min="8976" max="8976" width="9.85546875" style="728" customWidth="1"/>
    <col min="8977" max="8977" width="8.85546875" style="728" customWidth="1"/>
    <col min="8978" max="8978" width="54.7109375" style="728" customWidth="1"/>
    <col min="8979" max="8979" width="10.85546875" style="728" customWidth="1"/>
    <col min="8980" max="8980" width="8.7109375" style="728" customWidth="1"/>
    <col min="8981" max="8981" width="12.140625" style="728" customWidth="1"/>
    <col min="8982" max="8982" width="8.85546875" style="728" customWidth="1"/>
    <col min="8983" max="8983" width="9.85546875" style="728" customWidth="1"/>
    <col min="8984" max="8984" width="8.85546875" style="728" customWidth="1"/>
    <col min="8985" max="8985" width="54.7109375" style="728" customWidth="1"/>
    <col min="8986" max="8986" width="10.85546875" style="728" customWidth="1"/>
    <col min="8987" max="8987" width="8.7109375" style="728" customWidth="1"/>
    <col min="8988" max="8988" width="12.28515625" style="728" customWidth="1"/>
    <col min="8989" max="8989" width="8.85546875" style="728" customWidth="1"/>
    <col min="8990" max="8990" width="9.85546875" style="728" customWidth="1"/>
    <col min="8991" max="8991" width="8.85546875" style="728" customWidth="1"/>
    <col min="8992" max="8992" width="54.7109375" style="728" customWidth="1"/>
    <col min="8993" max="8993" width="10.85546875" style="728" customWidth="1"/>
    <col min="8994" max="8994" width="8.7109375" style="728" customWidth="1"/>
    <col min="8995" max="8995" width="13.28515625" style="728" customWidth="1"/>
    <col min="8996" max="8996" width="8.85546875" style="728" customWidth="1"/>
    <col min="8997" max="8997" width="9.85546875" style="728" customWidth="1"/>
    <col min="8998" max="8998" width="8.85546875" style="728" customWidth="1"/>
    <col min="8999" max="8999" width="54.7109375" style="728" customWidth="1"/>
    <col min="9000" max="9000" width="12.140625" style="728" customWidth="1"/>
    <col min="9001" max="9001" width="8.7109375" style="728" customWidth="1"/>
    <col min="9002" max="9002" width="11.28515625" style="728" customWidth="1"/>
    <col min="9003" max="9003" width="8.85546875" style="728" customWidth="1"/>
    <col min="9004" max="9004" width="9.140625" style="728"/>
    <col min="9005" max="9005" width="8.85546875" style="728" customWidth="1"/>
    <col min="9006" max="9006" width="54.7109375" style="728" customWidth="1"/>
    <col min="9007" max="9007" width="13.7109375" style="728" customWidth="1"/>
    <col min="9008" max="9008" width="8.7109375" style="728" customWidth="1"/>
    <col min="9009" max="9009" width="14.7109375" style="728" customWidth="1"/>
    <col min="9010" max="9010" width="8.85546875" style="728" customWidth="1"/>
    <col min="9011" max="9011" width="9.85546875" style="728" customWidth="1"/>
    <col min="9012" max="9012" width="8.85546875" style="728" customWidth="1"/>
    <col min="9013" max="9013" width="54.7109375" style="728" customWidth="1"/>
    <col min="9014" max="9014" width="12.42578125" style="728" customWidth="1"/>
    <col min="9015" max="9015" width="8.7109375" style="728" customWidth="1"/>
    <col min="9016" max="9016" width="13.42578125" style="728" customWidth="1"/>
    <col min="9017" max="9017" width="8.85546875" style="728" customWidth="1"/>
    <col min="9018" max="9018" width="9.140625" style="728" customWidth="1"/>
    <col min="9019" max="9019" width="8.85546875" style="728" customWidth="1"/>
    <col min="9020" max="9020" width="54.7109375" style="728" customWidth="1"/>
    <col min="9021" max="9021" width="10.7109375" style="728" customWidth="1"/>
    <col min="9022" max="9022" width="8.7109375" style="728" customWidth="1"/>
    <col min="9023" max="9023" width="13" style="728" customWidth="1"/>
    <col min="9024" max="9024" width="8.85546875" style="728" customWidth="1"/>
    <col min="9025" max="9025" width="9.140625" style="728" customWidth="1"/>
    <col min="9026" max="9026" width="8.85546875" style="728" customWidth="1"/>
    <col min="9027" max="9027" width="54.7109375" style="728" customWidth="1"/>
    <col min="9028" max="9028" width="10.85546875" style="728" customWidth="1"/>
    <col min="9029" max="9029" width="8.7109375" style="728" customWidth="1"/>
    <col min="9030" max="9030" width="13" style="728" customWidth="1"/>
    <col min="9031" max="9031" width="8.85546875" style="728" customWidth="1"/>
    <col min="9032" max="9032" width="9.85546875" style="728" customWidth="1"/>
    <col min="9033" max="9033" width="8.85546875" style="728" customWidth="1"/>
    <col min="9034" max="9219" width="9.140625" style="728"/>
    <col min="9220" max="9220" width="63" style="728" customWidth="1"/>
    <col min="9221" max="9223" width="17.140625" style="728" customWidth="1"/>
    <col min="9224" max="9227" width="15" style="728" customWidth="1"/>
    <col min="9228" max="9228" width="13.140625" style="728" customWidth="1"/>
    <col min="9229" max="9229" width="8.7109375" style="728" customWidth="1"/>
    <col min="9230" max="9230" width="12.85546875" style="728" customWidth="1"/>
    <col min="9231" max="9231" width="8.85546875" style="728" customWidth="1"/>
    <col min="9232" max="9232" width="9.85546875" style="728" customWidth="1"/>
    <col min="9233" max="9233" width="8.85546875" style="728" customWidth="1"/>
    <col min="9234" max="9234" width="54.7109375" style="728" customWidth="1"/>
    <col min="9235" max="9235" width="10.85546875" style="728" customWidth="1"/>
    <col min="9236" max="9236" width="8.7109375" style="728" customWidth="1"/>
    <col min="9237" max="9237" width="12.140625" style="728" customWidth="1"/>
    <col min="9238" max="9238" width="8.85546875" style="728" customWidth="1"/>
    <col min="9239" max="9239" width="9.85546875" style="728" customWidth="1"/>
    <col min="9240" max="9240" width="8.85546875" style="728" customWidth="1"/>
    <col min="9241" max="9241" width="54.7109375" style="728" customWidth="1"/>
    <col min="9242" max="9242" width="10.85546875" style="728" customWidth="1"/>
    <col min="9243" max="9243" width="8.7109375" style="728" customWidth="1"/>
    <col min="9244" max="9244" width="12.28515625" style="728" customWidth="1"/>
    <col min="9245" max="9245" width="8.85546875" style="728" customWidth="1"/>
    <col min="9246" max="9246" width="9.85546875" style="728" customWidth="1"/>
    <col min="9247" max="9247" width="8.85546875" style="728" customWidth="1"/>
    <col min="9248" max="9248" width="54.7109375" style="728" customWidth="1"/>
    <col min="9249" max="9249" width="10.85546875" style="728" customWidth="1"/>
    <col min="9250" max="9250" width="8.7109375" style="728" customWidth="1"/>
    <col min="9251" max="9251" width="13.28515625" style="728" customWidth="1"/>
    <col min="9252" max="9252" width="8.85546875" style="728" customWidth="1"/>
    <col min="9253" max="9253" width="9.85546875" style="728" customWidth="1"/>
    <col min="9254" max="9254" width="8.85546875" style="728" customWidth="1"/>
    <col min="9255" max="9255" width="54.7109375" style="728" customWidth="1"/>
    <col min="9256" max="9256" width="12.140625" style="728" customWidth="1"/>
    <col min="9257" max="9257" width="8.7109375" style="728" customWidth="1"/>
    <col min="9258" max="9258" width="11.28515625" style="728" customWidth="1"/>
    <col min="9259" max="9259" width="8.85546875" style="728" customWidth="1"/>
    <col min="9260" max="9260" width="9.140625" style="728"/>
    <col min="9261" max="9261" width="8.85546875" style="728" customWidth="1"/>
    <col min="9262" max="9262" width="54.7109375" style="728" customWidth="1"/>
    <col min="9263" max="9263" width="13.7109375" style="728" customWidth="1"/>
    <col min="9264" max="9264" width="8.7109375" style="728" customWidth="1"/>
    <col min="9265" max="9265" width="14.7109375" style="728" customWidth="1"/>
    <col min="9266" max="9266" width="8.85546875" style="728" customWidth="1"/>
    <col min="9267" max="9267" width="9.85546875" style="728" customWidth="1"/>
    <col min="9268" max="9268" width="8.85546875" style="728" customWidth="1"/>
    <col min="9269" max="9269" width="54.7109375" style="728" customWidth="1"/>
    <col min="9270" max="9270" width="12.42578125" style="728" customWidth="1"/>
    <col min="9271" max="9271" width="8.7109375" style="728" customWidth="1"/>
    <col min="9272" max="9272" width="13.42578125" style="728" customWidth="1"/>
    <col min="9273" max="9273" width="8.85546875" style="728" customWidth="1"/>
    <col min="9274" max="9274" width="9.140625" style="728" customWidth="1"/>
    <col min="9275" max="9275" width="8.85546875" style="728" customWidth="1"/>
    <col min="9276" max="9276" width="54.7109375" style="728" customWidth="1"/>
    <col min="9277" max="9277" width="10.7109375" style="728" customWidth="1"/>
    <col min="9278" max="9278" width="8.7109375" style="728" customWidth="1"/>
    <col min="9279" max="9279" width="13" style="728" customWidth="1"/>
    <col min="9280" max="9280" width="8.85546875" style="728" customWidth="1"/>
    <col min="9281" max="9281" width="9.140625" style="728" customWidth="1"/>
    <col min="9282" max="9282" width="8.85546875" style="728" customWidth="1"/>
    <col min="9283" max="9283" width="54.7109375" style="728" customWidth="1"/>
    <col min="9284" max="9284" width="10.85546875" style="728" customWidth="1"/>
    <col min="9285" max="9285" width="8.7109375" style="728" customWidth="1"/>
    <col min="9286" max="9286" width="13" style="728" customWidth="1"/>
    <col min="9287" max="9287" width="8.85546875" style="728" customWidth="1"/>
    <col min="9288" max="9288" width="9.85546875" style="728" customWidth="1"/>
    <col min="9289" max="9289" width="8.85546875" style="728" customWidth="1"/>
    <col min="9290" max="9475" width="9.140625" style="728"/>
    <col min="9476" max="9476" width="63" style="728" customWidth="1"/>
    <col min="9477" max="9479" width="17.140625" style="728" customWidth="1"/>
    <col min="9480" max="9483" width="15" style="728" customWidth="1"/>
    <col min="9484" max="9484" width="13.140625" style="728" customWidth="1"/>
    <col min="9485" max="9485" width="8.7109375" style="728" customWidth="1"/>
    <col min="9486" max="9486" width="12.85546875" style="728" customWidth="1"/>
    <col min="9487" max="9487" width="8.85546875" style="728" customWidth="1"/>
    <col min="9488" max="9488" width="9.85546875" style="728" customWidth="1"/>
    <col min="9489" max="9489" width="8.85546875" style="728" customWidth="1"/>
    <col min="9490" max="9490" width="54.7109375" style="728" customWidth="1"/>
    <col min="9491" max="9491" width="10.85546875" style="728" customWidth="1"/>
    <col min="9492" max="9492" width="8.7109375" style="728" customWidth="1"/>
    <col min="9493" max="9493" width="12.140625" style="728" customWidth="1"/>
    <col min="9494" max="9494" width="8.85546875" style="728" customWidth="1"/>
    <col min="9495" max="9495" width="9.85546875" style="728" customWidth="1"/>
    <col min="9496" max="9496" width="8.85546875" style="728" customWidth="1"/>
    <col min="9497" max="9497" width="54.7109375" style="728" customWidth="1"/>
    <col min="9498" max="9498" width="10.85546875" style="728" customWidth="1"/>
    <col min="9499" max="9499" width="8.7109375" style="728" customWidth="1"/>
    <col min="9500" max="9500" width="12.28515625" style="728" customWidth="1"/>
    <col min="9501" max="9501" width="8.85546875" style="728" customWidth="1"/>
    <col min="9502" max="9502" width="9.85546875" style="728" customWidth="1"/>
    <col min="9503" max="9503" width="8.85546875" style="728" customWidth="1"/>
    <col min="9504" max="9504" width="54.7109375" style="728" customWidth="1"/>
    <col min="9505" max="9505" width="10.85546875" style="728" customWidth="1"/>
    <col min="9506" max="9506" width="8.7109375" style="728" customWidth="1"/>
    <col min="9507" max="9507" width="13.28515625" style="728" customWidth="1"/>
    <col min="9508" max="9508" width="8.85546875" style="728" customWidth="1"/>
    <col min="9509" max="9509" width="9.85546875" style="728" customWidth="1"/>
    <col min="9510" max="9510" width="8.85546875" style="728" customWidth="1"/>
    <col min="9511" max="9511" width="54.7109375" style="728" customWidth="1"/>
    <col min="9512" max="9512" width="12.140625" style="728" customWidth="1"/>
    <col min="9513" max="9513" width="8.7109375" style="728" customWidth="1"/>
    <col min="9514" max="9514" width="11.28515625" style="728" customWidth="1"/>
    <col min="9515" max="9515" width="8.85546875" style="728" customWidth="1"/>
    <col min="9516" max="9516" width="9.140625" style="728"/>
    <col min="9517" max="9517" width="8.85546875" style="728" customWidth="1"/>
    <col min="9518" max="9518" width="54.7109375" style="728" customWidth="1"/>
    <col min="9519" max="9519" width="13.7109375" style="728" customWidth="1"/>
    <col min="9520" max="9520" width="8.7109375" style="728" customWidth="1"/>
    <col min="9521" max="9521" width="14.7109375" style="728" customWidth="1"/>
    <col min="9522" max="9522" width="8.85546875" style="728" customWidth="1"/>
    <col min="9523" max="9523" width="9.85546875" style="728" customWidth="1"/>
    <col min="9524" max="9524" width="8.85546875" style="728" customWidth="1"/>
    <col min="9525" max="9525" width="54.7109375" style="728" customWidth="1"/>
    <col min="9526" max="9526" width="12.42578125" style="728" customWidth="1"/>
    <col min="9527" max="9527" width="8.7109375" style="728" customWidth="1"/>
    <col min="9528" max="9528" width="13.42578125" style="728" customWidth="1"/>
    <col min="9529" max="9529" width="8.85546875" style="728" customWidth="1"/>
    <col min="9530" max="9530" width="9.140625" style="728" customWidth="1"/>
    <col min="9531" max="9531" width="8.85546875" style="728" customWidth="1"/>
    <col min="9532" max="9532" width="54.7109375" style="728" customWidth="1"/>
    <col min="9533" max="9533" width="10.7109375" style="728" customWidth="1"/>
    <col min="9534" max="9534" width="8.7109375" style="728" customWidth="1"/>
    <col min="9535" max="9535" width="13" style="728" customWidth="1"/>
    <col min="9536" max="9536" width="8.85546875" style="728" customWidth="1"/>
    <col min="9537" max="9537" width="9.140625" style="728" customWidth="1"/>
    <col min="9538" max="9538" width="8.85546875" style="728" customWidth="1"/>
    <col min="9539" max="9539" width="54.7109375" style="728" customWidth="1"/>
    <col min="9540" max="9540" width="10.85546875" style="728" customWidth="1"/>
    <col min="9541" max="9541" width="8.7109375" style="728" customWidth="1"/>
    <col min="9542" max="9542" width="13" style="728" customWidth="1"/>
    <col min="9543" max="9543" width="8.85546875" style="728" customWidth="1"/>
    <col min="9544" max="9544" width="9.85546875" style="728" customWidth="1"/>
    <col min="9545" max="9545" width="8.85546875" style="728" customWidth="1"/>
    <col min="9546" max="9731" width="9.140625" style="728"/>
    <col min="9732" max="9732" width="63" style="728" customWidth="1"/>
    <col min="9733" max="9735" width="17.140625" style="728" customWidth="1"/>
    <col min="9736" max="9739" width="15" style="728" customWidth="1"/>
    <col min="9740" max="9740" width="13.140625" style="728" customWidth="1"/>
    <col min="9741" max="9741" width="8.7109375" style="728" customWidth="1"/>
    <col min="9742" max="9742" width="12.85546875" style="728" customWidth="1"/>
    <col min="9743" max="9743" width="8.85546875" style="728" customWidth="1"/>
    <col min="9744" max="9744" width="9.85546875" style="728" customWidth="1"/>
    <col min="9745" max="9745" width="8.85546875" style="728" customWidth="1"/>
    <col min="9746" max="9746" width="54.7109375" style="728" customWidth="1"/>
    <col min="9747" max="9747" width="10.85546875" style="728" customWidth="1"/>
    <col min="9748" max="9748" width="8.7109375" style="728" customWidth="1"/>
    <col min="9749" max="9749" width="12.140625" style="728" customWidth="1"/>
    <col min="9750" max="9750" width="8.85546875" style="728" customWidth="1"/>
    <col min="9751" max="9751" width="9.85546875" style="728" customWidth="1"/>
    <col min="9752" max="9752" width="8.85546875" style="728" customWidth="1"/>
    <col min="9753" max="9753" width="54.7109375" style="728" customWidth="1"/>
    <col min="9754" max="9754" width="10.85546875" style="728" customWidth="1"/>
    <col min="9755" max="9755" width="8.7109375" style="728" customWidth="1"/>
    <col min="9756" max="9756" width="12.28515625" style="728" customWidth="1"/>
    <col min="9757" max="9757" width="8.85546875" style="728" customWidth="1"/>
    <col min="9758" max="9758" width="9.85546875" style="728" customWidth="1"/>
    <col min="9759" max="9759" width="8.85546875" style="728" customWidth="1"/>
    <col min="9760" max="9760" width="54.7109375" style="728" customWidth="1"/>
    <col min="9761" max="9761" width="10.85546875" style="728" customWidth="1"/>
    <col min="9762" max="9762" width="8.7109375" style="728" customWidth="1"/>
    <col min="9763" max="9763" width="13.28515625" style="728" customWidth="1"/>
    <col min="9764" max="9764" width="8.85546875" style="728" customWidth="1"/>
    <col min="9765" max="9765" width="9.85546875" style="728" customWidth="1"/>
    <col min="9766" max="9766" width="8.85546875" style="728" customWidth="1"/>
    <col min="9767" max="9767" width="54.7109375" style="728" customWidth="1"/>
    <col min="9768" max="9768" width="12.140625" style="728" customWidth="1"/>
    <col min="9769" max="9769" width="8.7109375" style="728" customWidth="1"/>
    <col min="9770" max="9770" width="11.28515625" style="728" customWidth="1"/>
    <col min="9771" max="9771" width="8.85546875" style="728" customWidth="1"/>
    <col min="9772" max="9772" width="9.140625" style="728"/>
    <col min="9773" max="9773" width="8.85546875" style="728" customWidth="1"/>
    <col min="9774" max="9774" width="54.7109375" style="728" customWidth="1"/>
    <col min="9775" max="9775" width="13.7109375" style="728" customWidth="1"/>
    <col min="9776" max="9776" width="8.7109375" style="728" customWidth="1"/>
    <col min="9777" max="9777" width="14.7109375" style="728" customWidth="1"/>
    <col min="9778" max="9778" width="8.85546875" style="728" customWidth="1"/>
    <col min="9779" max="9779" width="9.85546875" style="728" customWidth="1"/>
    <col min="9780" max="9780" width="8.85546875" style="728" customWidth="1"/>
    <col min="9781" max="9781" width="54.7109375" style="728" customWidth="1"/>
    <col min="9782" max="9782" width="12.42578125" style="728" customWidth="1"/>
    <col min="9783" max="9783" width="8.7109375" style="728" customWidth="1"/>
    <col min="9784" max="9784" width="13.42578125" style="728" customWidth="1"/>
    <col min="9785" max="9785" width="8.85546875" style="728" customWidth="1"/>
    <col min="9786" max="9786" width="9.140625" style="728" customWidth="1"/>
    <col min="9787" max="9787" width="8.85546875" style="728" customWidth="1"/>
    <col min="9788" max="9788" width="54.7109375" style="728" customWidth="1"/>
    <col min="9789" max="9789" width="10.7109375" style="728" customWidth="1"/>
    <col min="9790" max="9790" width="8.7109375" style="728" customWidth="1"/>
    <col min="9791" max="9791" width="13" style="728" customWidth="1"/>
    <col min="9792" max="9792" width="8.85546875" style="728" customWidth="1"/>
    <col min="9793" max="9793" width="9.140625" style="728" customWidth="1"/>
    <col min="9794" max="9794" width="8.85546875" style="728" customWidth="1"/>
    <col min="9795" max="9795" width="54.7109375" style="728" customWidth="1"/>
    <col min="9796" max="9796" width="10.85546875" style="728" customWidth="1"/>
    <col min="9797" max="9797" width="8.7109375" style="728" customWidth="1"/>
    <col min="9798" max="9798" width="13" style="728" customWidth="1"/>
    <col min="9799" max="9799" width="8.85546875" style="728" customWidth="1"/>
    <col min="9800" max="9800" width="9.85546875" style="728" customWidth="1"/>
    <col min="9801" max="9801" width="8.85546875" style="728" customWidth="1"/>
    <col min="9802" max="9987" width="9.140625" style="728"/>
    <col min="9988" max="9988" width="63" style="728" customWidth="1"/>
    <col min="9989" max="9991" width="17.140625" style="728" customWidth="1"/>
    <col min="9992" max="9995" width="15" style="728" customWidth="1"/>
    <col min="9996" max="9996" width="13.140625" style="728" customWidth="1"/>
    <col min="9997" max="9997" width="8.7109375" style="728" customWidth="1"/>
    <col min="9998" max="9998" width="12.85546875" style="728" customWidth="1"/>
    <col min="9999" max="9999" width="8.85546875" style="728" customWidth="1"/>
    <col min="10000" max="10000" width="9.85546875" style="728" customWidth="1"/>
    <col min="10001" max="10001" width="8.85546875" style="728" customWidth="1"/>
    <col min="10002" max="10002" width="54.7109375" style="728" customWidth="1"/>
    <col min="10003" max="10003" width="10.85546875" style="728" customWidth="1"/>
    <col min="10004" max="10004" width="8.7109375" style="728" customWidth="1"/>
    <col min="10005" max="10005" width="12.140625" style="728" customWidth="1"/>
    <col min="10006" max="10006" width="8.85546875" style="728" customWidth="1"/>
    <col min="10007" max="10007" width="9.85546875" style="728" customWidth="1"/>
    <col min="10008" max="10008" width="8.85546875" style="728" customWidth="1"/>
    <col min="10009" max="10009" width="54.7109375" style="728" customWidth="1"/>
    <col min="10010" max="10010" width="10.85546875" style="728" customWidth="1"/>
    <col min="10011" max="10011" width="8.7109375" style="728" customWidth="1"/>
    <col min="10012" max="10012" width="12.28515625" style="728" customWidth="1"/>
    <col min="10013" max="10013" width="8.85546875" style="728" customWidth="1"/>
    <col min="10014" max="10014" width="9.85546875" style="728" customWidth="1"/>
    <col min="10015" max="10015" width="8.85546875" style="728" customWidth="1"/>
    <col min="10016" max="10016" width="54.7109375" style="728" customWidth="1"/>
    <col min="10017" max="10017" width="10.85546875" style="728" customWidth="1"/>
    <col min="10018" max="10018" width="8.7109375" style="728" customWidth="1"/>
    <col min="10019" max="10019" width="13.28515625" style="728" customWidth="1"/>
    <col min="10020" max="10020" width="8.85546875" style="728" customWidth="1"/>
    <col min="10021" max="10021" width="9.85546875" style="728" customWidth="1"/>
    <col min="10022" max="10022" width="8.85546875" style="728" customWidth="1"/>
    <col min="10023" max="10023" width="54.7109375" style="728" customWidth="1"/>
    <col min="10024" max="10024" width="12.140625" style="728" customWidth="1"/>
    <col min="10025" max="10025" width="8.7109375" style="728" customWidth="1"/>
    <col min="10026" max="10026" width="11.28515625" style="728" customWidth="1"/>
    <col min="10027" max="10027" width="8.85546875" style="728" customWidth="1"/>
    <col min="10028" max="10028" width="9.140625" style="728"/>
    <col min="10029" max="10029" width="8.85546875" style="728" customWidth="1"/>
    <col min="10030" max="10030" width="54.7109375" style="728" customWidth="1"/>
    <col min="10031" max="10031" width="13.7109375" style="728" customWidth="1"/>
    <col min="10032" max="10032" width="8.7109375" style="728" customWidth="1"/>
    <col min="10033" max="10033" width="14.7109375" style="728" customWidth="1"/>
    <col min="10034" max="10034" width="8.85546875" style="728" customWidth="1"/>
    <col min="10035" max="10035" width="9.85546875" style="728" customWidth="1"/>
    <col min="10036" max="10036" width="8.85546875" style="728" customWidth="1"/>
    <col min="10037" max="10037" width="54.7109375" style="728" customWidth="1"/>
    <col min="10038" max="10038" width="12.42578125" style="728" customWidth="1"/>
    <col min="10039" max="10039" width="8.7109375" style="728" customWidth="1"/>
    <col min="10040" max="10040" width="13.42578125" style="728" customWidth="1"/>
    <col min="10041" max="10041" width="8.85546875" style="728" customWidth="1"/>
    <col min="10042" max="10042" width="9.140625" style="728" customWidth="1"/>
    <col min="10043" max="10043" width="8.85546875" style="728" customWidth="1"/>
    <col min="10044" max="10044" width="54.7109375" style="728" customWidth="1"/>
    <col min="10045" max="10045" width="10.7109375" style="728" customWidth="1"/>
    <col min="10046" max="10046" width="8.7109375" style="728" customWidth="1"/>
    <col min="10047" max="10047" width="13" style="728" customWidth="1"/>
    <col min="10048" max="10048" width="8.85546875" style="728" customWidth="1"/>
    <col min="10049" max="10049" width="9.140625" style="728" customWidth="1"/>
    <col min="10050" max="10050" width="8.85546875" style="728" customWidth="1"/>
    <col min="10051" max="10051" width="54.7109375" style="728" customWidth="1"/>
    <col min="10052" max="10052" width="10.85546875" style="728" customWidth="1"/>
    <col min="10053" max="10053" width="8.7109375" style="728" customWidth="1"/>
    <col min="10054" max="10054" width="13" style="728" customWidth="1"/>
    <col min="10055" max="10055" width="8.85546875" style="728" customWidth="1"/>
    <col min="10056" max="10056" width="9.85546875" style="728" customWidth="1"/>
    <col min="10057" max="10057" width="8.85546875" style="728" customWidth="1"/>
    <col min="10058" max="10243" width="9.140625" style="728"/>
    <col min="10244" max="10244" width="63" style="728" customWidth="1"/>
    <col min="10245" max="10247" width="17.140625" style="728" customWidth="1"/>
    <col min="10248" max="10251" width="15" style="728" customWidth="1"/>
    <col min="10252" max="10252" width="13.140625" style="728" customWidth="1"/>
    <col min="10253" max="10253" width="8.7109375" style="728" customWidth="1"/>
    <col min="10254" max="10254" width="12.85546875" style="728" customWidth="1"/>
    <col min="10255" max="10255" width="8.85546875" style="728" customWidth="1"/>
    <col min="10256" max="10256" width="9.85546875" style="728" customWidth="1"/>
    <col min="10257" max="10257" width="8.85546875" style="728" customWidth="1"/>
    <col min="10258" max="10258" width="54.7109375" style="728" customWidth="1"/>
    <col min="10259" max="10259" width="10.85546875" style="728" customWidth="1"/>
    <col min="10260" max="10260" width="8.7109375" style="728" customWidth="1"/>
    <col min="10261" max="10261" width="12.140625" style="728" customWidth="1"/>
    <col min="10262" max="10262" width="8.85546875" style="728" customWidth="1"/>
    <col min="10263" max="10263" width="9.85546875" style="728" customWidth="1"/>
    <col min="10264" max="10264" width="8.85546875" style="728" customWidth="1"/>
    <col min="10265" max="10265" width="54.7109375" style="728" customWidth="1"/>
    <col min="10266" max="10266" width="10.85546875" style="728" customWidth="1"/>
    <col min="10267" max="10267" width="8.7109375" style="728" customWidth="1"/>
    <col min="10268" max="10268" width="12.28515625" style="728" customWidth="1"/>
    <col min="10269" max="10269" width="8.85546875" style="728" customWidth="1"/>
    <col min="10270" max="10270" width="9.85546875" style="728" customWidth="1"/>
    <col min="10271" max="10271" width="8.85546875" style="728" customWidth="1"/>
    <col min="10272" max="10272" width="54.7109375" style="728" customWidth="1"/>
    <col min="10273" max="10273" width="10.85546875" style="728" customWidth="1"/>
    <col min="10274" max="10274" width="8.7109375" style="728" customWidth="1"/>
    <col min="10275" max="10275" width="13.28515625" style="728" customWidth="1"/>
    <col min="10276" max="10276" width="8.85546875" style="728" customWidth="1"/>
    <col min="10277" max="10277" width="9.85546875" style="728" customWidth="1"/>
    <col min="10278" max="10278" width="8.85546875" style="728" customWidth="1"/>
    <col min="10279" max="10279" width="54.7109375" style="728" customWidth="1"/>
    <col min="10280" max="10280" width="12.140625" style="728" customWidth="1"/>
    <col min="10281" max="10281" width="8.7109375" style="728" customWidth="1"/>
    <col min="10282" max="10282" width="11.28515625" style="728" customWidth="1"/>
    <col min="10283" max="10283" width="8.85546875" style="728" customWidth="1"/>
    <col min="10284" max="10284" width="9.140625" style="728"/>
    <col min="10285" max="10285" width="8.85546875" style="728" customWidth="1"/>
    <col min="10286" max="10286" width="54.7109375" style="728" customWidth="1"/>
    <col min="10287" max="10287" width="13.7109375" style="728" customWidth="1"/>
    <col min="10288" max="10288" width="8.7109375" style="728" customWidth="1"/>
    <col min="10289" max="10289" width="14.7109375" style="728" customWidth="1"/>
    <col min="10290" max="10290" width="8.85546875" style="728" customWidth="1"/>
    <col min="10291" max="10291" width="9.85546875" style="728" customWidth="1"/>
    <col min="10292" max="10292" width="8.85546875" style="728" customWidth="1"/>
    <col min="10293" max="10293" width="54.7109375" style="728" customWidth="1"/>
    <col min="10294" max="10294" width="12.42578125" style="728" customWidth="1"/>
    <col min="10295" max="10295" width="8.7109375" style="728" customWidth="1"/>
    <col min="10296" max="10296" width="13.42578125" style="728" customWidth="1"/>
    <col min="10297" max="10297" width="8.85546875" style="728" customWidth="1"/>
    <col min="10298" max="10298" width="9.140625" style="728" customWidth="1"/>
    <col min="10299" max="10299" width="8.85546875" style="728" customWidth="1"/>
    <col min="10300" max="10300" width="54.7109375" style="728" customWidth="1"/>
    <col min="10301" max="10301" width="10.7109375" style="728" customWidth="1"/>
    <col min="10302" max="10302" width="8.7109375" style="728" customWidth="1"/>
    <col min="10303" max="10303" width="13" style="728" customWidth="1"/>
    <col min="10304" max="10304" width="8.85546875" style="728" customWidth="1"/>
    <col min="10305" max="10305" width="9.140625" style="728" customWidth="1"/>
    <col min="10306" max="10306" width="8.85546875" style="728" customWidth="1"/>
    <col min="10307" max="10307" width="54.7109375" style="728" customWidth="1"/>
    <col min="10308" max="10308" width="10.85546875" style="728" customWidth="1"/>
    <col min="10309" max="10309" width="8.7109375" style="728" customWidth="1"/>
    <col min="10310" max="10310" width="13" style="728" customWidth="1"/>
    <col min="10311" max="10311" width="8.85546875" style="728" customWidth="1"/>
    <col min="10312" max="10312" width="9.85546875" style="728" customWidth="1"/>
    <col min="10313" max="10313" width="8.85546875" style="728" customWidth="1"/>
    <col min="10314" max="10499" width="9.140625" style="728"/>
    <col min="10500" max="10500" width="63" style="728" customWidth="1"/>
    <col min="10501" max="10503" width="17.140625" style="728" customWidth="1"/>
    <col min="10504" max="10507" width="15" style="728" customWidth="1"/>
    <col min="10508" max="10508" width="13.140625" style="728" customWidth="1"/>
    <col min="10509" max="10509" width="8.7109375" style="728" customWidth="1"/>
    <col min="10510" max="10510" width="12.85546875" style="728" customWidth="1"/>
    <col min="10511" max="10511" width="8.85546875" style="728" customWidth="1"/>
    <col min="10512" max="10512" width="9.85546875" style="728" customWidth="1"/>
    <col min="10513" max="10513" width="8.85546875" style="728" customWidth="1"/>
    <col min="10514" max="10514" width="54.7109375" style="728" customWidth="1"/>
    <col min="10515" max="10515" width="10.85546875" style="728" customWidth="1"/>
    <col min="10516" max="10516" width="8.7109375" style="728" customWidth="1"/>
    <col min="10517" max="10517" width="12.140625" style="728" customWidth="1"/>
    <col min="10518" max="10518" width="8.85546875" style="728" customWidth="1"/>
    <col min="10519" max="10519" width="9.85546875" style="728" customWidth="1"/>
    <col min="10520" max="10520" width="8.85546875" style="728" customWidth="1"/>
    <col min="10521" max="10521" width="54.7109375" style="728" customWidth="1"/>
    <col min="10522" max="10522" width="10.85546875" style="728" customWidth="1"/>
    <col min="10523" max="10523" width="8.7109375" style="728" customWidth="1"/>
    <col min="10524" max="10524" width="12.28515625" style="728" customWidth="1"/>
    <col min="10525" max="10525" width="8.85546875" style="728" customWidth="1"/>
    <col min="10526" max="10526" width="9.85546875" style="728" customWidth="1"/>
    <col min="10527" max="10527" width="8.85546875" style="728" customWidth="1"/>
    <col min="10528" max="10528" width="54.7109375" style="728" customWidth="1"/>
    <col min="10529" max="10529" width="10.85546875" style="728" customWidth="1"/>
    <col min="10530" max="10530" width="8.7109375" style="728" customWidth="1"/>
    <col min="10531" max="10531" width="13.28515625" style="728" customWidth="1"/>
    <col min="10532" max="10532" width="8.85546875" style="728" customWidth="1"/>
    <col min="10533" max="10533" width="9.85546875" style="728" customWidth="1"/>
    <col min="10534" max="10534" width="8.85546875" style="728" customWidth="1"/>
    <col min="10535" max="10535" width="54.7109375" style="728" customWidth="1"/>
    <col min="10536" max="10536" width="12.140625" style="728" customWidth="1"/>
    <col min="10537" max="10537" width="8.7109375" style="728" customWidth="1"/>
    <col min="10538" max="10538" width="11.28515625" style="728" customWidth="1"/>
    <col min="10539" max="10539" width="8.85546875" style="728" customWidth="1"/>
    <col min="10540" max="10540" width="9.140625" style="728"/>
    <col min="10541" max="10541" width="8.85546875" style="728" customWidth="1"/>
    <col min="10542" max="10542" width="54.7109375" style="728" customWidth="1"/>
    <col min="10543" max="10543" width="13.7109375" style="728" customWidth="1"/>
    <col min="10544" max="10544" width="8.7109375" style="728" customWidth="1"/>
    <col min="10545" max="10545" width="14.7109375" style="728" customWidth="1"/>
    <col min="10546" max="10546" width="8.85546875" style="728" customWidth="1"/>
    <col min="10547" max="10547" width="9.85546875" style="728" customWidth="1"/>
    <col min="10548" max="10548" width="8.85546875" style="728" customWidth="1"/>
    <col min="10549" max="10549" width="54.7109375" style="728" customWidth="1"/>
    <col min="10550" max="10550" width="12.42578125" style="728" customWidth="1"/>
    <col min="10551" max="10551" width="8.7109375" style="728" customWidth="1"/>
    <col min="10552" max="10552" width="13.42578125" style="728" customWidth="1"/>
    <col min="10553" max="10553" width="8.85546875" style="728" customWidth="1"/>
    <col min="10554" max="10554" width="9.140625" style="728" customWidth="1"/>
    <col min="10555" max="10555" width="8.85546875" style="728" customWidth="1"/>
    <col min="10556" max="10556" width="54.7109375" style="728" customWidth="1"/>
    <col min="10557" max="10557" width="10.7109375" style="728" customWidth="1"/>
    <col min="10558" max="10558" width="8.7109375" style="728" customWidth="1"/>
    <col min="10559" max="10559" width="13" style="728" customWidth="1"/>
    <col min="10560" max="10560" width="8.85546875" style="728" customWidth="1"/>
    <col min="10561" max="10561" width="9.140625" style="728" customWidth="1"/>
    <col min="10562" max="10562" width="8.85546875" style="728" customWidth="1"/>
    <col min="10563" max="10563" width="54.7109375" style="728" customWidth="1"/>
    <col min="10564" max="10564" width="10.85546875" style="728" customWidth="1"/>
    <col min="10565" max="10565" width="8.7109375" style="728" customWidth="1"/>
    <col min="10566" max="10566" width="13" style="728" customWidth="1"/>
    <col min="10567" max="10567" width="8.85546875" style="728" customWidth="1"/>
    <col min="10568" max="10568" width="9.85546875" style="728" customWidth="1"/>
    <col min="10569" max="10569" width="8.85546875" style="728" customWidth="1"/>
    <col min="10570" max="10755" width="9.140625" style="728"/>
    <col min="10756" max="10756" width="63" style="728" customWidth="1"/>
    <col min="10757" max="10759" width="17.140625" style="728" customWidth="1"/>
    <col min="10760" max="10763" width="15" style="728" customWidth="1"/>
    <col min="10764" max="10764" width="13.140625" style="728" customWidth="1"/>
    <col min="10765" max="10765" width="8.7109375" style="728" customWidth="1"/>
    <col min="10766" max="10766" width="12.85546875" style="728" customWidth="1"/>
    <col min="10767" max="10767" width="8.85546875" style="728" customWidth="1"/>
    <col min="10768" max="10768" width="9.85546875" style="728" customWidth="1"/>
    <col min="10769" max="10769" width="8.85546875" style="728" customWidth="1"/>
    <col min="10770" max="10770" width="54.7109375" style="728" customWidth="1"/>
    <col min="10771" max="10771" width="10.85546875" style="728" customWidth="1"/>
    <col min="10772" max="10772" width="8.7109375" style="728" customWidth="1"/>
    <col min="10773" max="10773" width="12.140625" style="728" customWidth="1"/>
    <col min="10774" max="10774" width="8.85546875" style="728" customWidth="1"/>
    <col min="10775" max="10775" width="9.85546875" style="728" customWidth="1"/>
    <col min="10776" max="10776" width="8.85546875" style="728" customWidth="1"/>
    <col min="10777" max="10777" width="54.7109375" style="728" customWidth="1"/>
    <col min="10778" max="10778" width="10.85546875" style="728" customWidth="1"/>
    <col min="10779" max="10779" width="8.7109375" style="728" customWidth="1"/>
    <col min="10780" max="10780" width="12.28515625" style="728" customWidth="1"/>
    <col min="10781" max="10781" width="8.85546875" style="728" customWidth="1"/>
    <col min="10782" max="10782" width="9.85546875" style="728" customWidth="1"/>
    <col min="10783" max="10783" width="8.85546875" style="728" customWidth="1"/>
    <col min="10784" max="10784" width="54.7109375" style="728" customWidth="1"/>
    <col min="10785" max="10785" width="10.85546875" style="728" customWidth="1"/>
    <col min="10786" max="10786" width="8.7109375" style="728" customWidth="1"/>
    <col min="10787" max="10787" width="13.28515625" style="728" customWidth="1"/>
    <col min="10788" max="10788" width="8.85546875" style="728" customWidth="1"/>
    <col min="10789" max="10789" width="9.85546875" style="728" customWidth="1"/>
    <col min="10790" max="10790" width="8.85546875" style="728" customWidth="1"/>
    <col min="10791" max="10791" width="54.7109375" style="728" customWidth="1"/>
    <col min="10792" max="10792" width="12.140625" style="728" customWidth="1"/>
    <col min="10793" max="10793" width="8.7109375" style="728" customWidth="1"/>
    <col min="10794" max="10794" width="11.28515625" style="728" customWidth="1"/>
    <col min="10795" max="10795" width="8.85546875" style="728" customWidth="1"/>
    <col min="10796" max="10796" width="9.140625" style="728"/>
    <col min="10797" max="10797" width="8.85546875" style="728" customWidth="1"/>
    <col min="10798" max="10798" width="54.7109375" style="728" customWidth="1"/>
    <col min="10799" max="10799" width="13.7109375" style="728" customWidth="1"/>
    <col min="10800" max="10800" width="8.7109375" style="728" customWidth="1"/>
    <col min="10801" max="10801" width="14.7109375" style="728" customWidth="1"/>
    <col min="10802" max="10802" width="8.85546875" style="728" customWidth="1"/>
    <col min="10803" max="10803" width="9.85546875" style="728" customWidth="1"/>
    <col min="10804" max="10804" width="8.85546875" style="728" customWidth="1"/>
    <col min="10805" max="10805" width="54.7109375" style="728" customWidth="1"/>
    <col min="10806" max="10806" width="12.42578125" style="728" customWidth="1"/>
    <col min="10807" max="10807" width="8.7109375" style="728" customWidth="1"/>
    <col min="10808" max="10808" width="13.42578125" style="728" customWidth="1"/>
    <col min="10809" max="10809" width="8.85546875" style="728" customWidth="1"/>
    <col min="10810" max="10810" width="9.140625" style="728" customWidth="1"/>
    <col min="10811" max="10811" width="8.85546875" style="728" customWidth="1"/>
    <col min="10812" max="10812" width="54.7109375" style="728" customWidth="1"/>
    <col min="10813" max="10813" width="10.7109375" style="728" customWidth="1"/>
    <col min="10814" max="10814" width="8.7109375" style="728" customWidth="1"/>
    <col min="10815" max="10815" width="13" style="728" customWidth="1"/>
    <col min="10816" max="10816" width="8.85546875" style="728" customWidth="1"/>
    <col min="10817" max="10817" width="9.140625" style="728" customWidth="1"/>
    <col min="10818" max="10818" width="8.85546875" style="728" customWidth="1"/>
    <col min="10819" max="10819" width="54.7109375" style="728" customWidth="1"/>
    <col min="10820" max="10820" width="10.85546875" style="728" customWidth="1"/>
    <col min="10821" max="10821" width="8.7109375" style="728" customWidth="1"/>
    <col min="10822" max="10822" width="13" style="728" customWidth="1"/>
    <col min="10823" max="10823" width="8.85546875" style="728" customWidth="1"/>
    <col min="10824" max="10824" width="9.85546875" style="728" customWidth="1"/>
    <col min="10825" max="10825" width="8.85546875" style="728" customWidth="1"/>
    <col min="10826" max="11011" width="9.140625" style="728"/>
    <col min="11012" max="11012" width="63" style="728" customWidth="1"/>
    <col min="11013" max="11015" width="17.140625" style="728" customWidth="1"/>
    <col min="11016" max="11019" width="15" style="728" customWidth="1"/>
    <col min="11020" max="11020" width="13.140625" style="728" customWidth="1"/>
    <col min="11021" max="11021" width="8.7109375" style="728" customWidth="1"/>
    <col min="11022" max="11022" width="12.85546875" style="728" customWidth="1"/>
    <col min="11023" max="11023" width="8.85546875" style="728" customWidth="1"/>
    <col min="11024" max="11024" width="9.85546875" style="728" customWidth="1"/>
    <col min="11025" max="11025" width="8.85546875" style="728" customWidth="1"/>
    <col min="11026" max="11026" width="54.7109375" style="728" customWidth="1"/>
    <col min="11027" max="11027" width="10.85546875" style="728" customWidth="1"/>
    <col min="11028" max="11028" width="8.7109375" style="728" customWidth="1"/>
    <col min="11029" max="11029" width="12.140625" style="728" customWidth="1"/>
    <col min="11030" max="11030" width="8.85546875" style="728" customWidth="1"/>
    <col min="11031" max="11031" width="9.85546875" style="728" customWidth="1"/>
    <col min="11032" max="11032" width="8.85546875" style="728" customWidth="1"/>
    <col min="11033" max="11033" width="54.7109375" style="728" customWidth="1"/>
    <col min="11034" max="11034" width="10.85546875" style="728" customWidth="1"/>
    <col min="11035" max="11035" width="8.7109375" style="728" customWidth="1"/>
    <col min="11036" max="11036" width="12.28515625" style="728" customWidth="1"/>
    <col min="11037" max="11037" width="8.85546875" style="728" customWidth="1"/>
    <col min="11038" max="11038" width="9.85546875" style="728" customWidth="1"/>
    <col min="11039" max="11039" width="8.85546875" style="728" customWidth="1"/>
    <col min="11040" max="11040" width="54.7109375" style="728" customWidth="1"/>
    <col min="11041" max="11041" width="10.85546875" style="728" customWidth="1"/>
    <col min="11042" max="11042" width="8.7109375" style="728" customWidth="1"/>
    <col min="11043" max="11043" width="13.28515625" style="728" customWidth="1"/>
    <col min="11044" max="11044" width="8.85546875" style="728" customWidth="1"/>
    <col min="11045" max="11045" width="9.85546875" style="728" customWidth="1"/>
    <col min="11046" max="11046" width="8.85546875" style="728" customWidth="1"/>
    <col min="11047" max="11047" width="54.7109375" style="728" customWidth="1"/>
    <col min="11048" max="11048" width="12.140625" style="728" customWidth="1"/>
    <col min="11049" max="11049" width="8.7109375" style="728" customWidth="1"/>
    <col min="11050" max="11050" width="11.28515625" style="728" customWidth="1"/>
    <col min="11051" max="11051" width="8.85546875" style="728" customWidth="1"/>
    <col min="11052" max="11052" width="9.140625" style="728"/>
    <col min="11053" max="11053" width="8.85546875" style="728" customWidth="1"/>
    <col min="11054" max="11054" width="54.7109375" style="728" customWidth="1"/>
    <col min="11055" max="11055" width="13.7109375" style="728" customWidth="1"/>
    <col min="11056" max="11056" width="8.7109375" style="728" customWidth="1"/>
    <col min="11057" max="11057" width="14.7109375" style="728" customWidth="1"/>
    <col min="11058" max="11058" width="8.85546875" style="728" customWidth="1"/>
    <col min="11059" max="11059" width="9.85546875" style="728" customWidth="1"/>
    <col min="11060" max="11060" width="8.85546875" style="728" customWidth="1"/>
    <col min="11061" max="11061" width="54.7109375" style="728" customWidth="1"/>
    <col min="11062" max="11062" width="12.42578125" style="728" customWidth="1"/>
    <col min="11063" max="11063" width="8.7109375" style="728" customWidth="1"/>
    <col min="11064" max="11064" width="13.42578125" style="728" customWidth="1"/>
    <col min="11065" max="11065" width="8.85546875" style="728" customWidth="1"/>
    <col min="11066" max="11066" width="9.140625" style="728" customWidth="1"/>
    <col min="11067" max="11067" width="8.85546875" style="728" customWidth="1"/>
    <col min="11068" max="11068" width="54.7109375" style="728" customWidth="1"/>
    <col min="11069" max="11069" width="10.7109375" style="728" customWidth="1"/>
    <col min="11070" max="11070" width="8.7109375" style="728" customWidth="1"/>
    <col min="11071" max="11071" width="13" style="728" customWidth="1"/>
    <col min="11072" max="11072" width="8.85546875" style="728" customWidth="1"/>
    <col min="11073" max="11073" width="9.140625" style="728" customWidth="1"/>
    <col min="11074" max="11074" width="8.85546875" style="728" customWidth="1"/>
    <col min="11075" max="11075" width="54.7109375" style="728" customWidth="1"/>
    <col min="11076" max="11076" width="10.85546875" style="728" customWidth="1"/>
    <col min="11077" max="11077" width="8.7109375" style="728" customWidth="1"/>
    <col min="11078" max="11078" width="13" style="728" customWidth="1"/>
    <col min="11079" max="11079" width="8.85546875" style="728" customWidth="1"/>
    <col min="11080" max="11080" width="9.85546875" style="728" customWidth="1"/>
    <col min="11081" max="11081" width="8.85546875" style="728" customWidth="1"/>
    <col min="11082" max="11267" width="9.140625" style="728"/>
    <col min="11268" max="11268" width="63" style="728" customWidth="1"/>
    <col min="11269" max="11271" width="17.140625" style="728" customWidth="1"/>
    <col min="11272" max="11275" width="15" style="728" customWidth="1"/>
    <col min="11276" max="11276" width="13.140625" style="728" customWidth="1"/>
    <col min="11277" max="11277" width="8.7109375" style="728" customWidth="1"/>
    <col min="11278" max="11278" width="12.85546875" style="728" customWidth="1"/>
    <col min="11279" max="11279" width="8.85546875" style="728" customWidth="1"/>
    <col min="11280" max="11280" width="9.85546875" style="728" customWidth="1"/>
    <col min="11281" max="11281" width="8.85546875" style="728" customWidth="1"/>
    <col min="11282" max="11282" width="54.7109375" style="728" customWidth="1"/>
    <col min="11283" max="11283" width="10.85546875" style="728" customWidth="1"/>
    <col min="11284" max="11284" width="8.7109375" style="728" customWidth="1"/>
    <col min="11285" max="11285" width="12.140625" style="728" customWidth="1"/>
    <col min="11286" max="11286" width="8.85546875" style="728" customWidth="1"/>
    <col min="11287" max="11287" width="9.85546875" style="728" customWidth="1"/>
    <col min="11288" max="11288" width="8.85546875" style="728" customWidth="1"/>
    <col min="11289" max="11289" width="54.7109375" style="728" customWidth="1"/>
    <col min="11290" max="11290" width="10.85546875" style="728" customWidth="1"/>
    <col min="11291" max="11291" width="8.7109375" style="728" customWidth="1"/>
    <col min="11292" max="11292" width="12.28515625" style="728" customWidth="1"/>
    <col min="11293" max="11293" width="8.85546875" style="728" customWidth="1"/>
    <col min="11294" max="11294" width="9.85546875" style="728" customWidth="1"/>
    <col min="11295" max="11295" width="8.85546875" style="728" customWidth="1"/>
    <col min="11296" max="11296" width="54.7109375" style="728" customWidth="1"/>
    <col min="11297" max="11297" width="10.85546875" style="728" customWidth="1"/>
    <col min="11298" max="11298" width="8.7109375" style="728" customWidth="1"/>
    <col min="11299" max="11299" width="13.28515625" style="728" customWidth="1"/>
    <col min="11300" max="11300" width="8.85546875" style="728" customWidth="1"/>
    <col min="11301" max="11301" width="9.85546875" style="728" customWidth="1"/>
    <col min="11302" max="11302" width="8.85546875" style="728" customWidth="1"/>
    <col min="11303" max="11303" width="54.7109375" style="728" customWidth="1"/>
    <col min="11304" max="11304" width="12.140625" style="728" customWidth="1"/>
    <col min="11305" max="11305" width="8.7109375" style="728" customWidth="1"/>
    <col min="11306" max="11306" width="11.28515625" style="728" customWidth="1"/>
    <col min="11307" max="11307" width="8.85546875" style="728" customWidth="1"/>
    <col min="11308" max="11308" width="9.140625" style="728"/>
    <col min="11309" max="11309" width="8.85546875" style="728" customWidth="1"/>
    <col min="11310" max="11310" width="54.7109375" style="728" customWidth="1"/>
    <col min="11311" max="11311" width="13.7109375" style="728" customWidth="1"/>
    <col min="11312" max="11312" width="8.7109375" style="728" customWidth="1"/>
    <col min="11313" max="11313" width="14.7109375" style="728" customWidth="1"/>
    <col min="11314" max="11314" width="8.85546875" style="728" customWidth="1"/>
    <col min="11315" max="11315" width="9.85546875" style="728" customWidth="1"/>
    <col min="11316" max="11316" width="8.85546875" style="728" customWidth="1"/>
    <col min="11317" max="11317" width="54.7109375" style="728" customWidth="1"/>
    <col min="11318" max="11318" width="12.42578125" style="728" customWidth="1"/>
    <col min="11319" max="11319" width="8.7109375" style="728" customWidth="1"/>
    <col min="11320" max="11320" width="13.42578125" style="728" customWidth="1"/>
    <col min="11321" max="11321" width="8.85546875" style="728" customWidth="1"/>
    <col min="11322" max="11322" width="9.140625" style="728" customWidth="1"/>
    <col min="11323" max="11323" width="8.85546875" style="728" customWidth="1"/>
    <col min="11324" max="11324" width="54.7109375" style="728" customWidth="1"/>
    <col min="11325" max="11325" width="10.7109375" style="728" customWidth="1"/>
    <col min="11326" max="11326" width="8.7109375" style="728" customWidth="1"/>
    <col min="11327" max="11327" width="13" style="728" customWidth="1"/>
    <col min="11328" max="11328" width="8.85546875" style="728" customWidth="1"/>
    <col min="11329" max="11329" width="9.140625" style="728" customWidth="1"/>
    <col min="11330" max="11330" width="8.85546875" style="728" customWidth="1"/>
    <col min="11331" max="11331" width="54.7109375" style="728" customWidth="1"/>
    <col min="11332" max="11332" width="10.85546875" style="728" customWidth="1"/>
    <col min="11333" max="11333" width="8.7109375" style="728" customWidth="1"/>
    <col min="11334" max="11334" width="13" style="728" customWidth="1"/>
    <col min="11335" max="11335" width="8.85546875" style="728" customWidth="1"/>
    <col min="11336" max="11336" width="9.85546875" style="728" customWidth="1"/>
    <col min="11337" max="11337" width="8.85546875" style="728" customWidth="1"/>
    <col min="11338" max="11523" width="9.140625" style="728"/>
    <col min="11524" max="11524" width="63" style="728" customWidth="1"/>
    <col min="11525" max="11527" width="17.140625" style="728" customWidth="1"/>
    <col min="11528" max="11531" width="15" style="728" customWidth="1"/>
    <col min="11532" max="11532" width="13.140625" style="728" customWidth="1"/>
    <col min="11533" max="11533" width="8.7109375" style="728" customWidth="1"/>
    <col min="11534" max="11534" width="12.85546875" style="728" customWidth="1"/>
    <col min="11535" max="11535" width="8.85546875" style="728" customWidth="1"/>
    <col min="11536" max="11536" width="9.85546875" style="728" customWidth="1"/>
    <col min="11537" max="11537" width="8.85546875" style="728" customWidth="1"/>
    <col min="11538" max="11538" width="54.7109375" style="728" customWidth="1"/>
    <col min="11539" max="11539" width="10.85546875" style="728" customWidth="1"/>
    <col min="11540" max="11540" width="8.7109375" style="728" customWidth="1"/>
    <col min="11541" max="11541" width="12.140625" style="728" customWidth="1"/>
    <col min="11542" max="11542" width="8.85546875" style="728" customWidth="1"/>
    <col min="11543" max="11543" width="9.85546875" style="728" customWidth="1"/>
    <col min="11544" max="11544" width="8.85546875" style="728" customWidth="1"/>
    <col min="11545" max="11545" width="54.7109375" style="728" customWidth="1"/>
    <col min="11546" max="11546" width="10.85546875" style="728" customWidth="1"/>
    <col min="11547" max="11547" width="8.7109375" style="728" customWidth="1"/>
    <col min="11548" max="11548" width="12.28515625" style="728" customWidth="1"/>
    <col min="11549" max="11549" width="8.85546875" style="728" customWidth="1"/>
    <col min="11550" max="11550" width="9.85546875" style="728" customWidth="1"/>
    <col min="11551" max="11551" width="8.85546875" style="728" customWidth="1"/>
    <col min="11552" max="11552" width="54.7109375" style="728" customWidth="1"/>
    <col min="11553" max="11553" width="10.85546875" style="728" customWidth="1"/>
    <col min="11554" max="11554" width="8.7109375" style="728" customWidth="1"/>
    <col min="11555" max="11555" width="13.28515625" style="728" customWidth="1"/>
    <col min="11556" max="11556" width="8.85546875" style="728" customWidth="1"/>
    <col min="11557" max="11557" width="9.85546875" style="728" customWidth="1"/>
    <col min="11558" max="11558" width="8.85546875" style="728" customWidth="1"/>
    <col min="11559" max="11559" width="54.7109375" style="728" customWidth="1"/>
    <col min="11560" max="11560" width="12.140625" style="728" customWidth="1"/>
    <col min="11561" max="11561" width="8.7109375" style="728" customWidth="1"/>
    <col min="11562" max="11562" width="11.28515625" style="728" customWidth="1"/>
    <col min="11563" max="11563" width="8.85546875" style="728" customWidth="1"/>
    <col min="11564" max="11564" width="9.140625" style="728"/>
    <col min="11565" max="11565" width="8.85546875" style="728" customWidth="1"/>
    <col min="11566" max="11566" width="54.7109375" style="728" customWidth="1"/>
    <col min="11567" max="11567" width="13.7109375" style="728" customWidth="1"/>
    <col min="11568" max="11568" width="8.7109375" style="728" customWidth="1"/>
    <col min="11569" max="11569" width="14.7109375" style="728" customWidth="1"/>
    <col min="11570" max="11570" width="8.85546875" style="728" customWidth="1"/>
    <col min="11571" max="11571" width="9.85546875" style="728" customWidth="1"/>
    <col min="11572" max="11572" width="8.85546875" style="728" customWidth="1"/>
    <col min="11573" max="11573" width="54.7109375" style="728" customWidth="1"/>
    <col min="11574" max="11574" width="12.42578125" style="728" customWidth="1"/>
    <col min="11575" max="11575" width="8.7109375" style="728" customWidth="1"/>
    <col min="11576" max="11576" width="13.42578125" style="728" customWidth="1"/>
    <col min="11577" max="11577" width="8.85546875" style="728" customWidth="1"/>
    <col min="11578" max="11578" width="9.140625" style="728" customWidth="1"/>
    <col min="11579" max="11579" width="8.85546875" style="728" customWidth="1"/>
    <col min="11580" max="11580" width="54.7109375" style="728" customWidth="1"/>
    <col min="11581" max="11581" width="10.7109375" style="728" customWidth="1"/>
    <col min="11582" max="11582" width="8.7109375" style="728" customWidth="1"/>
    <col min="11583" max="11583" width="13" style="728" customWidth="1"/>
    <col min="11584" max="11584" width="8.85546875" style="728" customWidth="1"/>
    <col min="11585" max="11585" width="9.140625" style="728" customWidth="1"/>
    <col min="11586" max="11586" width="8.85546875" style="728" customWidth="1"/>
    <col min="11587" max="11587" width="54.7109375" style="728" customWidth="1"/>
    <col min="11588" max="11588" width="10.85546875" style="728" customWidth="1"/>
    <col min="11589" max="11589" width="8.7109375" style="728" customWidth="1"/>
    <col min="11590" max="11590" width="13" style="728" customWidth="1"/>
    <col min="11591" max="11591" width="8.85546875" style="728" customWidth="1"/>
    <col min="11592" max="11592" width="9.85546875" style="728" customWidth="1"/>
    <col min="11593" max="11593" width="8.85546875" style="728" customWidth="1"/>
    <col min="11594" max="11779" width="9.140625" style="728"/>
    <col min="11780" max="11780" width="63" style="728" customWidth="1"/>
    <col min="11781" max="11783" width="17.140625" style="728" customWidth="1"/>
    <col min="11784" max="11787" width="15" style="728" customWidth="1"/>
    <col min="11788" max="11788" width="13.140625" style="728" customWidth="1"/>
    <col min="11789" max="11789" width="8.7109375" style="728" customWidth="1"/>
    <col min="11790" max="11790" width="12.85546875" style="728" customWidth="1"/>
    <col min="11791" max="11791" width="8.85546875" style="728" customWidth="1"/>
    <col min="11792" max="11792" width="9.85546875" style="728" customWidth="1"/>
    <col min="11793" max="11793" width="8.85546875" style="728" customWidth="1"/>
    <col min="11794" max="11794" width="54.7109375" style="728" customWidth="1"/>
    <col min="11795" max="11795" width="10.85546875" style="728" customWidth="1"/>
    <col min="11796" max="11796" width="8.7109375" style="728" customWidth="1"/>
    <col min="11797" max="11797" width="12.140625" style="728" customWidth="1"/>
    <col min="11798" max="11798" width="8.85546875" style="728" customWidth="1"/>
    <col min="11799" max="11799" width="9.85546875" style="728" customWidth="1"/>
    <col min="11800" max="11800" width="8.85546875" style="728" customWidth="1"/>
    <col min="11801" max="11801" width="54.7109375" style="728" customWidth="1"/>
    <col min="11802" max="11802" width="10.85546875" style="728" customWidth="1"/>
    <col min="11803" max="11803" width="8.7109375" style="728" customWidth="1"/>
    <col min="11804" max="11804" width="12.28515625" style="728" customWidth="1"/>
    <col min="11805" max="11805" width="8.85546875" style="728" customWidth="1"/>
    <col min="11806" max="11806" width="9.85546875" style="728" customWidth="1"/>
    <col min="11807" max="11807" width="8.85546875" style="728" customWidth="1"/>
    <col min="11808" max="11808" width="54.7109375" style="728" customWidth="1"/>
    <col min="11809" max="11809" width="10.85546875" style="728" customWidth="1"/>
    <col min="11810" max="11810" width="8.7109375" style="728" customWidth="1"/>
    <col min="11811" max="11811" width="13.28515625" style="728" customWidth="1"/>
    <col min="11812" max="11812" width="8.85546875" style="728" customWidth="1"/>
    <col min="11813" max="11813" width="9.85546875" style="728" customWidth="1"/>
    <col min="11814" max="11814" width="8.85546875" style="728" customWidth="1"/>
    <col min="11815" max="11815" width="54.7109375" style="728" customWidth="1"/>
    <col min="11816" max="11816" width="12.140625" style="728" customWidth="1"/>
    <col min="11817" max="11817" width="8.7109375" style="728" customWidth="1"/>
    <col min="11818" max="11818" width="11.28515625" style="728" customWidth="1"/>
    <col min="11819" max="11819" width="8.85546875" style="728" customWidth="1"/>
    <col min="11820" max="11820" width="9.140625" style="728"/>
    <col min="11821" max="11821" width="8.85546875" style="728" customWidth="1"/>
    <col min="11822" max="11822" width="54.7109375" style="728" customWidth="1"/>
    <col min="11823" max="11823" width="13.7109375" style="728" customWidth="1"/>
    <col min="11824" max="11824" width="8.7109375" style="728" customWidth="1"/>
    <col min="11825" max="11825" width="14.7109375" style="728" customWidth="1"/>
    <col min="11826" max="11826" width="8.85546875" style="728" customWidth="1"/>
    <col min="11827" max="11827" width="9.85546875" style="728" customWidth="1"/>
    <col min="11828" max="11828" width="8.85546875" style="728" customWidth="1"/>
    <col min="11829" max="11829" width="54.7109375" style="728" customWidth="1"/>
    <col min="11830" max="11830" width="12.42578125" style="728" customWidth="1"/>
    <col min="11831" max="11831" width="8.7109375" style="728" customWidth="1"/>
    <col min="11832" max="11832" width="13.42578125" style="728" customWidth="1"/>
    <col min="11833" max="11833" width="8.85546875" style="728" customWidth="1"/>
    <col min="11834" max="11834" width="9.140625" style="728" customWidth="1"/>
    <col min="11835" max="11835" width="8.85546875" style="728" customWidth="1"/>
    <col min="11836" max="11836" width="54.7109375" style="728" customWidth="1"/>
    <col min="11837" max="11837" width="10.7109375" style="728" customWidth="1"/>
    <col min="11838" max="11838" width="8.7109375" style="728" customWidth="1"/>
    <col min="11839" max="11839" width="13" style="728" customWidth="1"/>
    <col min="11840" max="11840" width="8.85546875" style="728" customWidth="1"/>
    <col min="11841" max="11841" width="9.140625" style="728" customWidth="1"/>
    <col min="11842" max="11842" width="8.85546875" style="728" customWidth="1"/>
    <col min="11843" max="11843" width="54.7109375" style="728" customWidth="1"/>
    <col min="11844" max="11844" width="10.85546875" style="728" customWidth="1"/>
    <col min="11845" max="11845" width="8.7109375" style="728" customWidth="1"/>
    <col min="11846" max="11846" width="13" style="728" customWidth="1"/>
    <col min="11847" max="11847" width="8.85546875" style="728" customWidth="1"/>
    <col min="11848" max="11848" width="9.85546875" style="728" customWidth="1"/>
    <col min="11849" max="11849" width="8.85546875" style="728" customWidth="1"/>
    <col min="11850" max="12035" width="9.140625" style="728"/>
    <col min="12036" max="12036" width="63" style="728" customWidth="1"/>
    <col min="12037" max="12039" width="17.140625" style="728" customWidth="1"/>
    <col min="12040" max="12043" width="15" style="728" customWidth="1"/>
    <col min="12044" max="12044" width="13.140625" style="728" customWidth="1"/>
    <col min="12045" max="12045" width="8.7109375" style="728" customWidth="1"/>
    <col min="12046" max="12046" width="12.85546875" style="728" customWidth="1"/>
    <col min="12047" max="12047" width="8.85546875" style="728" customWidth="1"/>
    <col min="12048" max="12048" width="9.85546875" style="728" customWidth="1"/>
    <col min="12049" max="12049" width="8.85546875" style="728" customWidth="1"/>
    <col min="12050" max="12050" width="54.7109375" style="728" customWidth="1"/>
    <col min="12051" max="12051" width="10.85546875" style="728" customWidth="1"/>
    <col min="12052" max="12052" width="8.7109375" style="728" customWidth="1"/>
    <col min="12053" max="12053" width="12.140625" style="728" customWidth="1"/>
    <col min="12054" max="12054" width="8.85546875" style="728" customWidth="1"/>
    <col min="12055" max="12055" width="9.85546875" style="728" customWidth="1"/>
    <col min="12056" max="12056" width="8.85546875" style="728" customWidth="1"/>
    <col min="12057" max="12057" width="54.7109375" style="728" customWidth="1"/>
    <col min="12058" max="12058" width="10.85546875" style="728" customWidth="1"/>
    <col min="12059" max="12059" width="8.7109375" style="728" customWidth="1"/>
    <col min="12060" max="12060" width="12.28515625" style="728" customWidth="1"/>
    <col min="12061" max="12061" width="8.85546875" style="728" customWidth="1"/>
    <col min="12062" max="12062" width="9.85546875" style="728" customWidth="1"/>
    <col min="12063" max="12063" width="8.85546875" style="728" customWidth="1"/>
    <col min="12064" max="12064" width="54.7109375" style="728" customWidth="1"/>
    <col min="12065" max="12065" width="10.85546875" style="728" customWidth="1"/>
    <col min="12066" max="12066" width="8.7109375" style="728" customWidth="1"/>
    <col min="12067" max="12067" width="13.28515625" style="728" customWidth="1"/>
    <col min="12068" max="12068" width="8.85546875" style="728" customWidth="1"/>
    <col min="12069" max="12069" width="9.85546875" style="728" customWidth="1"/>
    <col min="12070" max="12070" width="8.85546875" style="728" customWidth="1"/>
    <col min="12071" max="12071" width="54.7109375" style="728" customWidth="1"/>
    <col min="12072" max="12072" width="12.140625" style="728" customWidth="1"/>
    <col min="12073" max="12073" width="8.7109375" style="728" customWidth="1"/>
    <col min="12074" max="12074" width="11.28515625" style="728" customWidth="1"/>
    <col min="12075" max="12075" width="8.85546875" style="728" customWidth="1"/>
    <col min="12076" max="12076" width="9.140625" style="728"/>
    <col min="12077" max="12077" width="8.85546875" style="728" customWidth="1"/>
    <col min="12078" max="12078" width="54.7109375" style="728" customWidth="1"/>
    <col min="12079" max="12079" width="13.7109375" style="728" customWidth="1"/>
    <col min="12080" max="12080" width="8.7109375" style="728" customWidth="1"/>
    <col min="12081" max="12081" width="14.7109375" style="728" customWidth="1"/>
    <col min="12082" max="12082" width="8.85546875" style="728" customWidth="1"/>
    <col min="12083" max="12083" width="9.85546875" style="728" customWidth="1"/>
    <col min="12084" max="12084" width="8.85546875" style="728" customWidth="1"/>
    <col min="12085" max="12085" width="54.7109375" style="728" customWidth="1"/>
    <col min="12086" max="12086" width="12.42578125" style="728" customWidth="1"/>
    <col min="12087" max="12087" width="8.7109375" style="728" customWidth="1"/>
    <col min="12088" max="12088" width="13.42578125" style="728" customWidth="1"/>
    <col min="12089" max="12089" width="8.85546875" style="728" customWidth="1"/>
    <col min="12090" max="12090" width="9.140625" style="728" customWidth="1"/>
    <col min="12091" max="12091" width="8.85546875" style="728" customWidth="1"/>
    <col min="12092" max="12092" width="54.7109375" style="728" customWidth="1"/>
    <col min="12093" max="12093" width="10.7109375" style="728" customWidth="1"/>
    <col min="12094" max="12094" width="8.7109375" style="728" customWidth="1"/>
    <col min="12095" max="12095" width="13" style="728" customWidth="1"/>
    <col min="12096" max="12096" width="8.85546875" style="728" customWidth="1"/>
    <col min="12097" max="12097" width="9.140625" style="728" customWidth="1"/>
    <col min="12098" max="12098" width="8.85546875" style="728" customWidth="1"/>
    <col min="12099" max="12099" width="54.7109375" style="728" customWidth="1"/>
    <col min="12100" max="12100" width="10.85546875" style="728" customWidth="1"/>
    <col min="12101" max="12101" width="8.7109375" style="728" customWidth="1"/>
    <col min="12102" max="12102" width="13" style="728" customWidth="1"/>
    <col min="12103" max="12103" width="8.85546875" style="728" customWidth="1"/>
    <col min="12104" max="12104" width="9.85546875" style="728" customWidth="1"/>
    <col min="12105" max="12105" width="8.85546875" style="728" customWidth="1"/>
    <col min="12106" max="12291" width="9.140625" style="728"/>
    <col min="12292" max="12292" width="63" style="728" customWidth="1"/>
    <col min="12293" max="12295" width="17.140625" style="728" customWidth="1"/>
    <col min="12296" max="12299" width="15" style="728" customWidth="1"/>
    <col min="12300" max="12300" width="13.140625" style="728" customWidth="1"/>
    <col min="12301" max="12301" width="8.7109375" style="728" customWidth="1"/>
    <col min="12302" max="12302" width="12.85546875" style="728" customWidth="1"/>
    <col min="12303" max="12303" width="8.85546875" style="728" customWidth="1"/>
    <col min="12304" max="12304" width="9.85546875" style="728" customWidth="1"/>
    <col min="12305" max="12305" width="8.85546875" style="728" customWidth="1"/>
    <col min="12306" max="12306" width="54.7109375" style="728" customWidth="1"/>
    <col min="12307" max="12307" width="10.85546875" style="728" customWidth="1"/>
    <col min="12308" max="12308" width="8.7109375" style="728" customWidth="1"/>
    <col min="12309" max="12309" width="12.140625" style="728" customWidth="1"/>
    <col min="12310" max="12310" width="8.85546875" style="728" customWidth="1"/>
    <col min="12311" max="12311" width="9.85546875" style="728" customWidth="1"/>
    <col min="12312" max="12312" width="8.85546875" style="728" customWidth="1"/>
    <col min="12313" max="12313" width="54.7109375" style="728" customWidth="1"/>
    <col min="12314" max="12314" width="10.85546875" style="728" customWidth="1"/>
    <col min="12315" max="12315" width="8.7109375" style="728" customWidth="1"/>
    <col min="12316" max="12316" width="12.28515625" style="728" customWidth="1"/>
    <col min="12317" max="12317" width="8.85546875" style="728" customWidth="1"/>
    <col min="12318" max="12318" width="9.85546875" style="728" customWidth="1"/>
    <col min="12319" max="12319" width="8.85546875" style="728" customWidth="1"/>
    <col min="12320" max="12320" width="54.7109375" style="728" customWidth="1"/>
    <col min="12321" max="12321" width="10.85546875" style="728" customWidth="1"/>
    <col min="12322" max="12322" width="8.7109375" style="728" customWidth="1"/>
    <col min="12323" max="12323" width="13.28515625" style="728" customWidth="1"/>
    <col min="12324" max="12324" width="8.85546875" style="728" customWidth="1"/>
    <col min="12325" max="12325" width="9.85546875" style="728" customWidth="1"/>
    <col min="12326" max="12326" width="8.85546875" style="728" customWidth="1"/>
    <col min="12327" max="12327" width="54.7109375" style="728" customWidth="1"/>
    <col min="12328" max="12328" width="12.140625" style="728" customWidth="1"/>
    <col min="12329" max="12329" width="8.7109375" style="728" customWidth="1"/>
    <col min="12330" max="12330" width="11.28515625" style="728" customWidth="1"/>
    <col min="12331" max="12331" width="8.85546875" style="728" customWidth="1"/>
    <col min="12332" max="12332" width="9.140625" style="728"/>
    <col min="12333" max="12333" width="8.85546875" style="728" customWidth="1"/>
    <col min="12334" max="12334" width="54.7109375" style="728" customWidth="1"/>
    <col min="12335" max="12335" width="13.7109375" style="728" customWidth="1"/>
    <col min="12336" max="12336" width="8.7109375" style="728" customWidth="1"/>
    <col min="12337" max="12337" width="14.7109375" style="728" customWidth="1"/>
    <col min="12338" max="12338" width="8.85546875" style="728" customWidth="1"/>
    <col min="12339" max="12339" width="9.85546875" style="728" customWidth="1"/>
    <col min="12340" max="12340" width="8.85546875" style="728" customWidth="1"/>
    <col min="12341" max="12341" width="54.7109375" style="728" customWidth="1"/>
    <col min="12342" max="12342" width="12.42578125" style="728" customWidth="1"/>
    <col min="12343" max="12343" width="8.7109375" style="728" customWidth="1"/>
    <col min="12344" max="12344" width="13.42578125" style="728" customWidth="1"/>
    <col min="12345" max="12345" width="8.85546875" style="728" customWidth="1"/>
    <col min="12346" max="12346" width="9.140625" style="728" customWidth="1"/>
    <col min="12347" max="12347" width="8.85546875" style="728" customWidth="1"/>
    <col min="12348" max="12348" width="54.7109375" style="728" customWidth="1"/>
    <col min="12349" max="12349" width="10.7109375" style="728" customWidth="1"/>
    <col min="12350" max="12350" width="8.7109375" style="728" customWidth="1"/>
    <col min="12351" max="12351" width="13" style="728" customWidth="1"/>
    <col min="12352" max="12352" width="8.85546875" style="728" customWidth="1"/>
    <col min="12353" max="12353" width="9.140625" style="728" customWidth="1"/>
    <col min="12354" max="12354" width="8.85546875" style="728" customWidth="1"/>
    <col min="12355" max="12355" width="54.7109375" style="728" customWidth="1"/>
    <col min="12356" max="12356" width="10.85546875" style="728" customWidth="1"/>
    <col min="12357" max="12357" width="8.7109375" style="728" customWidth="1"/>
    <col min="12358" max="12358" width="13" style="728" customWidth="1"/>
    <col min="12359" max="12359" width="8.85546875" style="728" customWidth="1"/>
    <col min="12360" max="12360" width="9.85546875" style="728" customWidth="1"/>
    <col min="12361" max="12361" width="8.85546875" style="728" customWidth="1"/>
    <col min="12362" max="12547" width="9.140625" style="728"/>
    <col min="12548" max="12548" width="63" style="728" customWidth="1"/>
    <col min="12549" max="12551" width="17.140625" style="728" customWidth="1"/>
    <col min="12552" max="12555" width="15" style="728" customWidth="1"/>
    <col min="12556" max="12556" width="13.140625" style="728" customWidth="1"/>
    <col min="12557" max="12557" width="8.7109375" style="728" customWidth="1"/>
    <col min="12558" max="12558" width="12.85546875" style="728" customWidth="1"/>
    <col min="12559" max="12559" width="8.85546875" style="728" customWidth="1"/>
    <col min="12560" max="12560" width="9.85546875" style="728" customWidth="1"/>
    <col min="12561" max="12561" width="8.85546875" style="728" customWidth="1"/>
    <col min="12562" max="12562" width="54.7109375" style="728" customWidth="1"/>
    <col min="12563" max="12563" width="10.85546875" style="728" customWidth="1"/>
    <col min="12564" max="12564" width="8.7109375" style="728" customWidth="1"/>
    <col min="12565" max="12565" width="12.140625" style="728" customWidth="1"/>
    <col min="12566" max="12566" width="8.85546875" style="728" customWidth="1"/>
    <col min="12567" max="12567" width="9.85546875" style="728" customWidth="1"/>
    <col min="12568" max="12568" width="8.85546875" style="728" customWidth="1"/>
    <col min="12569" max="12569" width="54.7109375" style="728" customWidth="1"/>
    <col min="12570" max="12570" width="10.85546875" style="728" customWidth="1"/>
    <col min="12571" max="12571" width="8.7109375" style="728" customWidth="1"/>
    <col min="12572" max="12572" width="12.28515625" style="728" customWidth="1"/>
    <col min="12573" max="12573" width="8.85546875" style="728" customWidth="1"/>
    <col min="12574" max="12574" width="9.85546875" style="728" customWidth="1"/>
    <col min="12575" max="12575" width="8.85546875" style="728" customWidth="1"/>
    <col min="12576" max="12576" width="54.7109375" style="728" customWidth="1"/>
    <col min="12577" max="12577" width="10.85546875" style="728" customWidth="1"/>
    <col min="12578" max="12578" width="8.7109375" style="728" customWidth="1"/>
    <col min="12579" max="12579" width="13.28515625" style="728" customWidth="1"/>
    <col min="12580" max="12580" width="8.85546875" style="728" customWidth="1"/>
    <col min="12581" max="12581" width="9.85546875" style="728" customWidth="1"/>
    <col min="12582" max="12582" width="8.85546875" style="728" customWidth="1"/>
    <col min="12583" max="12583" width="54.7109375" style="728" customWidth="1"/>
    <col min="12584" max="12584" width="12.140625" style="728" customWidth="1"/>
    <col min="12585" max="12585" width="8.7109375" style="728" customWidth="1"/>
    <col min="12586" max="12586" width="11.28515625" style="728" customWidth="1"/>
    <col min="12587" max="12587" width="8.85546875" style="728" customWidth="1"/>
    <col min="12588" max="12588" width="9.140625" style="728"/>
    <col min="12589" max="12589" width="8.85546875" style="728" customWidth="1"/>
    <col min="12590" max="12590" width="54.7109375" style="728" customWidth="1"/>
    <col min="12591" max="12591" width="13.7109375" style="728" customWidth="1"/>
    <col min="12592" max="12592" width="8.7109375" style="728" customWidth="1"/>
    <col min="12593" max="12593" width="14.7109375" style="728" customWidth="1"/>
    <col min="12594" max="12594" width="8.85546875" style="728" customWidth="1"/>
    <col min="12595" max="12595" width="9.85546875" style="728" customWidth="1"/>
    <col min="12596" max="12596" width="8.85546875" style="728" customWidth="1"/>
    <col min="12597" max="12597" width="54.7109375" style="728" customWidth="1"/>
    <col min="12598" max="12598" width="12.42578125" style="728" customWidth="1"/>
    <col min="12599" max="12599" width="8.7109375" style="728" customWidth="1"/>
    <col min="12600" max="12600" width="13.42578125" style="728" customWidth="1"/>
    <col min="12601" max="12601" width="8.85546875" style="728" customWidth="1"/>
    <col min="12602" max="12602" width="9.140625" style="728" customWidth="1"/>
    <col min="12603" max="12603" width="8.85546875" style="728" customWidth="1"/>
    <col min="12604" max="12604" width="54.7109375" style="728" customWidth="1"/>
    <col min="12605" max="12605" width="10.7109375" style="728" customWidth="1"/>
    <col min="12606" max="12606" width="8.7109375" style="728" customWidth="1"/>
    <col min="12607" max="12607" width="13" style="728" customWidth="1"/>
    <col min="12608" max="12608" width="8.85546875" style="728" customWidth="1"/>
    <col min="12609" max="12609" width="9.140625" style="728" customWidth="1"/>
    <col min="12610" max="12610" width="8.85546875" style="728" customWidth="1"/>
    <col min="12611" max="12611" width="54.7109375" style="728" customWidth="1"/>
    <col min="12612" max="12612" width="10.85546875" style="728" customWidth="1"/>
    <col min="12613" max="12613" width="8.7109375" style="728" customWidth="1"/>
    <col min="12614" max="12614" width="13" style="728" customWidth="1"/>
    <col min="12615" max="12615" width="8.85546875" style="728" customWidth="1"/>
    <col min="12616" max="12616" width="9.85546875" style="728" customWidth="1"/>
    <col min="12617" max="12617" width="8.85546875" style="728" customWidth="1"/>
    <col min="12618" max="12803" width="9.140625" style="728"/>
    <col min="12804" max="12804" width="63" style="728" customWidth="1"/>
    <col min="12805" max="12807" width="17.140625" style="728" customWidth="1"/>
    <col min="12808" max="12811" width="15" style="728" customWidth="1"/>
    <col min="12812" max="12812" width="13.140625" style="728" customWidth="1"/>
    <col min="12813" max="12813" width="8.7109375" style="728" customWidth="1"/>
    <col min="12814" max="12814" width="12.85546875" style="728" customWidth="1"/>
    <col min="12815" max="12815" width="8.85546875" style="728" customWidth="1"/>
    <col min="12816" max="12816" width="9.85546875" style="728" customWidth="1"/>
    <col min="12817" max="12817" width="8.85546875" style="728" customWidth="1"/>
    <col min="12818" max="12818" width="54.7109375" style="728" customWidth="1"/>
    <col min="12819" max="12819" width="10.85546875" style="728" customWidth="1"/>
    <col min="12820" max="12820" width="8.7109375" style="728" customWidth="1"/>
    <col min="12821" max="12821" width="12.140625" style="728" customWidth="1"/>
    <col min="12822" max="12822" width="8.85546875" style="728" customWidth="1"/>
    <col min="12823" max="12823" width="9.85546875" style="728" customWidth="1"/>
    <col min="12824" max="12824" width="8.85546875" style="728" customWidth="1"/>
    <col min="12825" max="12825" width="54.7109375" style="728" customWidth="1"/>
    <col min="12826" max="12826" width="10.85546875" style="728" customWidth="1"/>
    <col min="12827" max="12827" width="8.7109375" style="728" customWidth="1"/>
    <col min="12828" max="12828" width="12.28515625" style="728" customWidth="1"/>
    <col min="12829" max="12829" width="8.85546875" style="728" customWidth="1"/>
    <col min="12830" max="12830" width="9.85546875" style="728" customWidth="1"/>
    <col min="12831" max="12831" width="8.85546875" style="728" customWidth="1"/>
    <col min="12832" max="12832" width="54.7109375" style="728" customWidth="1"/>
    <col min="12833" max="12833" width="10.85546875" style="728" customWidth="1"/>
    <col min="12834" max="12834" width="8.7109375" style="728" customWidth="1"/>
    <col min="12835" max="12835" width="13.28515625" style="728" customWidth="1"/>
    <col min="12836" max="12836" width="8.85546875" style="728" customWidth="1"/>
    <col min="12837" max="12837" width="9.85546875" style="728" customWidth="1"/>
    <col min="12838" max="12838" width="8.85546875" style="728" customWidth="1"/>
    <col min="12839" max="12839" width="54.7109375" style="728" customWidth="1"/>
    <col min="12840" max="12840" width="12.140625" style="728" customWidth="1"/>
    <col min="12841" max="12841" width="8.7109375" style="728" customWidth="1"/>
    <col min="12842" max="12842" width="11.28515625" style="728" customWidth="1"/>
    <col min="12843" max="12843" width="8.85546875" style="728" customWidth="1"/>
    <col min="12844" max="12844" width="9.140625" style="728"/>
    <col min="12845" max="12845" width="8.85546875" style="728" customWidth="1"/>
    <col min="12846" max="12846" width="54.7109375" style="728" customWidth="1"/>
    <col min="12847" max="12847" width="13.7109375" style="728" customWidth="1"/>
    <col min="12848" max="12848" width="8.7109375" style="728" customWidth="1"/>
    <col min="12849" max="12849" width="14.7109375" style="728" customWidth="1"/>
    <col min="12850" max="12850" width="8.85546875" style="728" customWidth="1"/>
    <col min="12851" max="12851" width="9.85546875" style="728" customWidth="1"/>
    <col min="12852" max="12852" width="8.85546875" style="728" customWidth="1"/>
    <col min="12853" max="12853" width="54.7109375" style="728" customWidth="1"/>
    <col min="12854" max="12854" width="12.42578125" style="728" customWidth="1"/>
    <col min="12855" max="12855" width="8.7109375" style="728" customWidth="1"/>
    <col min="12856" max="12856" width="13.42578125" style="728" customWidth="1"/>
    <col min="12857" max="12857" width="8.85546875" style="728" customWidth="1"/>
    <col min="12858" max="12858" width="9.140625" style="728" customWidth="1"/>
    <col min="12859" max="12859" width="8.85546875" style="728" customWidth="1"/>
    <col min="12860" max="12860" width="54.7109375" style="728" customWidth="1"/>
    <col min="12861" max="12861" width="10.7109375" style="728" customWidth="1"/>
    <col min="12862" max="12862" width="8.7109375" style="728" customWidth="1"/>
    <col min="12863" max="12863" width="13" style="728" customWidth="1"/>
    <col min="12864" max="12864" width="8.85546875" style="728" customWidth="1"/>
    <col min="12865" max="12865" width="9.140625" style="728" customWidth="1"/>
    <col min="12866" max="12866" width="8.85546875" style="728" customWidth="1"/>
    <col min="12867" max="12867" width="54.7109375" style="728" customWidth="1"/>
    <col min="12868" max="12868" width="10.85546875" style="728" customWidth="1"/>
    <col min="12869" max="12869" width="8.7109375" style="728" customWidth="1"/>
    <col min="12870" max="12870" width="13" style="728" customWidth="1"/>
    <col min="12871" max="12871" width="8.85546875" style="728" customWidth="1"/>
    <col min="12872" max="12872" width="9.85546875" style="728" customWidth="1"/>
    <col min="12873" max="12873" width="8.85546875" style="728" customWidth="1"/>
    <col min="12874" max="13059" width="9.140625" style="728"/>
    <col min="13060" max="13060" width="63" style="728" customWidth="1"/>
    <col min="13061" max="13063" width="17.140625" style="728" customWidth="1"/>
    <col min="13064" max="13067" width="15" style="728" customWidth="1"/>
    <col min="13068" max="13068" width="13.140625" style="728" customWidth="1"/>
    <col min="13069" max="13069" width="8.7109375" style="728" customWidth="1"/>
    <col min="13070" max="13070" width="12.85546875" style="728" customWidth="1"/>
    <col min="13071" max="13071" width="8.85546875" style="728" customWidth="1"/>
    <col min="13072" max="13072" width="9.85546875" style="728" customWidth="1"/>
    <col min="13073" max="13073" width="8.85546875" style="728" customWidth="1"/>
    <col min="13074" max="13074" width="54.7109375" style="728" customWidth="1"/>
    <col min="13075" max="13075" width="10.85546875" style="728" customWidth="1"/>
    <col min="13076" max="13076" width="8.7109375" style="728" customWidth="1"/>
    <col min="13077" max="13077" width="12.140625" style="728" customWidth="1"/>
    <col min="13078" max="13078" width="8.85546875" style="728" customWidth="1"/>
    <col min="13079" max="13079" width="9.85546875" style="728" customWidth="1"/>
    <col min="13080" max="13080" width="8.85546875" style="728" customWidth="1"/>
    <col min="13081" max="13081" width="54.7109375" style="728" customWidth="1"/>
    <col min="13082" max="13082" width="10.85546875" style="728" customWidth="1"/>
    <col min="13083" max="13083" width="8.7109375" style="728" customWidth="1"/>
    <col min="13084" max="13084" width="12.28515625" style="728" customWidth="1"/>
    <col min="13085" max="13085" width="8.85546875" style="728" customWidth="1"/>
    <col min="13086" max="13086" width="9.85546875" style="728" customWidth="1"/>
    <col min="13087" max="13087" width="8.85546875" style="728" customWidth="1"/>
    <col min="13088" max="13088" width="54.7109375" style="728" customWidth="1"/>
    <col min="13089" max="13089" width="10.85546875" style="728" customWidth="1"/>
    <col min="13090" max="13090" width="8.7109375" style="728" customWidth="1"/>
    <col min="13091" max="13091" width="13.28515625" style="728" customWidth="1"/>
    <col min="13092" max="13092" width="8.85546875" style="728" customWidth="1"/>
    <col min="13093" max="13093" width="9.85546875" style="728" customWidth="1"/>
    <col min="13094" max="13094" width="8.85546875" style="728" customWidth="1"/>
    <col min="13095" max="13095" width="54.7109375" style="728" customWidth="1"/>
    <col min="13096" max="13096" width="12.140625" style="728" customWidth="1"/>
    <col min="13097" max="13097" width="8.7109375" style="728" customWidth="1"/>
    <col min="13098" max="13098" width="11.28515625" style="728" customWidth="1"/>
    <col min="13099" max="13099" width="8.85546875" style="728" customWidth="1"/>
    <col min="13100" max="13100" width="9.140625" style="728"/>
    <col min="13101" max="13101" width="8.85546875" style="728" customWidth="1"/>
    <col min="13102" max="13102" width="54.7109375" style="728" customWidth="1"/>
    <col min="13103" max="13103" width="13.7109375" style="728" customWidth="1"/>
    <col min="13104" max="13104" width="8.7109375" style="728" customWidth="1"/>
    <col min="13105" max="13105" width="14.7109375" style="728" customWidth="1"/>
    <col min="13106" max="13106" width="8.85546875" style="728" customWidth="1"/>
    <col min="13107" max="13107" width="9.85546875" style="728" customWidth="1"/>
    <col min="13108" max="13108" width="8.85546875" style="728" customWidth="1"/>
    <col min="13109" max="13109" width="54.7109375" style="728" customWidth="1"/>
    <col min="13110" max="13110" width="12.42578125" style="728" customWidth="1"/>
    <col min="13111" max="13111" width="8.7109375" style="728" customWidth="1"/>
    <col min="13112" max="13112" width="13.42578125" style="728" customWidth="1"/>
    <col min="13113" max="13113" width="8.85546875" style="728" customWidth="1"/>
    <col min="13114" max="13114" width="9.140625" style="728" customWidth="1"/>
    <col min="13115" max="13115" width="8.85546875" style="728" customWidth="1"/>
    <col min="13116" max="13116" width="54.7109375" style="728" customWidth="1"/>
    <col min="13117" max="13117" width="10.7109375" style="728" customWidth="1"/>
    <col min="13118" max="13118" width="8.7109375" style="728" customWidth="1"/>
    <col min="13119" max="13119" width="13" style="728" customWidth="1"/>
    <col min="13120" max="13120" width="8.85546875" style="728" customWidth="1"/>
    <col min="13121" max="13121" width="9.140625" style="728" customWidth="1"/>
    <col min="13122" max="13122" width="8.85546875" style="728" customWidth="1"/>
    <col min="13123" max="13123" width="54.7109375" style="728" customWidth="1"/>
    <col min="13124" max="13124" width="10.85546875" style="728" customWidth="1"/>
    <col min="13125" max="13125" width="8.7109375" style="728" customWidth="1"/>
    <col min="13126" max="13126" width="13" style="728" customWidth="1"/>
    <col min="13127" max="13127" width="8.85546875" style="728" customWidth="1"/>
    <col min="13128" max="13128" width="9.85546875" style="728" customWidth="1"/>
    <col min="13129" max="13129" width="8.85546875" style="728" customWidth="1"/>
    <col min="13130" max="13315" width="9.140625" style="728"/>
    <col min="13316" max="13316" width="63" style="728" customWidth="1"/>
    <col min="13317" max="13319" width="17.140625" style="728" customWidth="1"/>
    <col min="13320" max="13323" width="15" style="728" customWidth="1"/>
    <col min="13324" max="13324" width="13.140625" style="728" customWidth="1"/>
    <col min="13325" max="13325" width="8.7109375" style="728" customWidth="1"/>
    <col min="13326" max="13326" width="12.85546875" style="728" customWidth="1"/>
    <col min="13327" max="13327" width="8.85546875" style="728" customWidth="1"/>
    <col min="13328" max="13328" width="9.85546875" style="728" customWidth="1"/>
    <col min="13329" max="13329" width="8.85546875" style="728" customWidth="1"/>
    <col min="13330" max="13330" width="54.7109375" style="728" customWidth="1"/>
    <col min="13331" max="13331" width="10.85546875" style="728" customWidth="1"/>
    <col min="13332" max="13332" width="8.7109375" style="728" customWidth="1"/>
    <col min="13333" max="13333" width="12.140625" style="728" customWidth="1"/>
    <col min="13334" max="13334" width="8.85546875" style="728" customWidth="1"/>
    <col min="13335" max="13335" width="9.85546875" style="728" customWidth="1"/>
    <col min="13336" max="13336" width="8.85546875" style="728" customWidth="1"/>
    <col min="13337" max="13337" width="54.7109375" style="728" customWidth="1"/>
    <col min="13338" max="13338" width="10.85546875" style="728" customWidth="1"/>
    <col min="13339" max="13339" width="8.7109375" style="728" customWidth="1"/>
    <col min="13340" max="13340" width="12.28515625" style="728" customWidth="1"/>
    <col min="13341" max="13341" width="8.85546875" style="728" customWidth="1"/>
    <col min="13342" max="13342" width="9.85546875" style="728" customWidth="1"/>
    <col min="13343" max="13343" width="8.85546875" style="728" customWidth="1"/>
    <col min="13344" max="13344" width="54.7109375" style="728" customWidth="1"/>
    <col min="13345" max="13345" width="10.85546875" style="728" customWidth="1"/>
    <col min="13346" max="13346" width="8.7109375" style="728" customWidth="1"/>
    <col min="13347" max="13347" width="13.28515625" style="728" customWidth="1"/>
    <col min="13348" max="13348" width="8.85546875" style="728" customWidth="1"/>
    <col min="13349" max="13349" width="9.85546875" style="728" customWidth="1"/>
    <col min="13350" max="13350" width="8.85546875" style="728" customWidth="1"/>
    <col min="13351" max="13351" width="54.7109375" style="728" customWidth="1"/>
    <col min="13352" max="13352" width="12.140625" style="728" customWidth="1"/>
    <col min="13353" max="13353" width="8.7109375" style="728" customWidth="1"/>
    <col min="13354" max="13354" width="11.28515625" style="728" customWidth="1"/>
    <col min="13355" max="13355" width="8.85546875" style="728" customWidth="1"/>
    <col min="13356" max="13356" width="9.140625" style="728"/>
    <col min="13357" max="13357" width="8.85546875" style="728" customWidth="1"/>
    <col min="13358" max="13358" width="54.7109375" style="728" customWidth="1"/>
    <col min="13359" max="13359" width="13.7109375" style="728" customWidth="1"/>
    <col min="13360" max="13360" width="8.7109375" style="728" customWidth="1"/>
    <col min="13361" max="13361" width="14.7109375" style="728" customWidth="1"/>
    <col min="13362" max="13362" width="8.85546875" style="728" customWidth="1"/>
    <col min="13363" max="13363" width="9.85546875" style="728" customWidth="1"/>
    <col min="13364" max="13364" width="8.85546875" style="728" customWidth="1"/>
    <col min="13365" max="13365" width="54.7109375" style="728" customWidth="1"/>
    <col min="13366" max="13366" width="12.42578125" style="728" customWidth="1"/>
    <col min="13367" max="13367" width="8.7109375" style="728" customWidth="1"/>
    <col min="13368" max="13368" width="13.42578125" style="728" customWidth="1"/>
    <col min="13369" max="13369" width="8.85546875" style="728" customWidth="1"/>
    <col min="13370" max="13370" width="9.140625" style="728" customWidth="1"/>
    <col min="13371" max="13371" width="8.85546875" style="728" customWidth="1"/>
    <col min="13372" max="13372" width="54.7109375" style="728" customWidth="1"/>
    <col min="13373" max="13373" width="10.7109375" style="728" customWidth="1"/>
    <col min="13374" max="13374" width="8.7109375" style="728" customWidth="1"/>
    <col min="13375" max="13375" width="13" style="728" customWidth="1"/>
    <col min="13376" max="13376" width="8.85546875" style="728" customWidth="1"/>
    <col min="13377" max="13377" width="9.140625" style="728" customWidth="1"/>
    <col min="13378" max="13378" width="8.85546875" style="728" customWidth="1"/>
    <col min="13379" max="13379" width="54.7109375" style="728" customWidth="1"/>
    <col min="13380" max="13380" width="10.85546875" style="728" customWidth="1"/>
    <col min="13381" max="13381" width="8.7109375" style="728" customWidth="1"/>
    <col min="13382" max="13382" width="13" style="728" customWidth="1"/>
    <col min="13383" max="13383" width="8.85546875" style="728" customWidth="1"/>
    <col min="13384" max="13384" width="9.85546875" style="728" customWidth="1"/>
    <col min="13385" max="13385" width="8.85546875" style="728" customWidth="1"/>
    <col min="13386" max="13571" width="9.140625" style="728"/>
    <col min="13572" max="13572" width="63" style="728" customWidth="1"/>
    <col min="13573" max="13575" width="17.140625" style="728" customWidth="1"/>
    <col min="13576" max="13579" width="15" style="728" customWidth="1"/>
    <col min="13580" max="13580" width="13.140625" style="728" customWidth="1"/>
    <col min="13581" max="13581" width="8.7109375" style="728" customWidth="1"/>
    <col min="13582" max="13582" width="12.85546875" style="728" customWidth="1"/>
    <col min="13583" max="13583" width="8.85546875" style="728" customWidth="1"/>
    <col min="13584" max="13584" width="9.85546875" style="728" customWidth="1"/>
    <col min="13585" max="13585" width="8.85546875" style="728" customWidth="1"/>
    <col min="13586" max="13586" width="54.7109375" style="728" customWidth="1"/>
    <col min="13587" max="13587" width="10.85546875" style="728" customWidth="1"/>
    <col min="13588" max="13588" width="8.7109375" style="728" customWidth="1"/>
    <col min="13589" max="13589" width="12.140625" style="728" customWidth="1"/>
    <col min="13590" max="13590" width="8.85546875" style="728" customWidth="1"/>
    <col min="13591" max="13591" width="9.85546875" style="728" customWidth="1"/>
    <col min="13592" max="13592" width="8.85546875" style="728" customWidth="1"/>
    <col min="13593" max="13593" width="54.7109375" style="728" customWidth="1"/>
    <col min="13594" max="13594" width="10.85546875" style="728" customWidth="1"/>
    <col min="13595" max="13595" width="8.7109375" style="728" customWidth="1"/>
    <col min="13596" max="13596" width="12.28515625" style="728" customWidth="1"/>
    <col min="13597" max="13597" width="8.85546875" style="728" customWidth="1"/>
    <col min="13598" max="13598" width="9.85546875" style="728" customWidth="1"/>
    <col min="13599" max="13599" width="8.85546875" style="728" customWidth="1"/>
    <col min="13600" max="13600" width="54.7109375" style="728" customWidth="1"/>
    <col min="13601" max="13601" width="10.85546875" style="728" customWidth="1"/>
    <col min="13602" max="13602" width="8.7109375" style="728" customWidth="1"/>
    <col min="13603" max="13603" width="13.28515625" style="728" customWidth="1"/>
    <col min="13604" max="13604" width="8.85546875" style="728" customWidth="1"/>
    <col min="13605" max="13605" width="9.85546875" style="728" customWidth="1"/>
    <col min="13606" max="13606" width="8.85546875" style="728" customWidth="1"/>
    <col min="13607" max="13607" width="54.7109375" style="728" customWidth="1"/>
    <col min="13608" max="13608" width="12.140625" style="728" customWidth="1"/>
    <col min="13609" max="13609" width="8.7109375" style="728" customWidth="1"/>
    <col min="13610" max="13610" width="11.28515625" style="728" customWidth="1"/>
    <col min="13611" max="13611" width="8.85546875" style="728" customWidth="1"/>
    <col min="13612" max="13612" width="9.140625" style="728"/>
    <col min="13613" max="13613" width="8.85546875" style="728" customWidth="1"/>
    <col min="13614" max="13614" width="54.7109375" style="728" customWidth="1"/>
    <col min="13615" max="13615" width="13.7109375" style="728" customWidth="1"/>
    <col min="13616" max="13616" width="8.7109375" style="728" customWidth="1"/>
    <col min="13617" max="13617" width="14.7109375" style="728" customWidth="1"/>
    <col min="13618" max="13618" width="8.85546875" style="728" customWidth="1"/>
    <col min="13619" max="13619" width="9.85546875" style="728" customWidth="1"/>
    <col min="13620" max="13620" width="8.85546875" style="728" customWidth="1"/>
    <col min="13621" max="13621" width="54.7109375" style="728" customWidth="1"/>
    <col min="13622" max="13622" width="12.42578125" style="728" customWidth="1"/>
    <col min="13623" max="13623" width="8.7109375" style="728" customWidth="1"/>
    <col min="13624" max="13624" width="13.42578125" style="728" customWidth="1"/>
    <col min="13625" max="13625" width="8.85546875" style="728" customWidth="1"/>
    <col min="13626" max="13626" width="9.140625" style="728" customWidth="1"/>
    <col min="13627" max="13627" width="8.85546875" style="728" customWidth="1"/>
    <col min="13628" max="13628" width="54.7109375" style="728" customWidth="1"/>
    <col min="13629" max="13629" width="10.7109375" style="728" customWidth="1"/>
    <col min="13630" max="13630" width="8.7109375" style="728" customWidth="1"/>
    <col min="13631" max="13631" width="13" style="728" customWidth="1"/>
    <col min="13632" max="13632" width="8.85546875" style="728" customWidth="1"/>
    <col min="13633" max="13633" width="9.140625" style="728" customWidth="1"/>
    <col min="13634" max="13634" width="8.85546875" style="728" customWidth="1"/>
    <col min="13635" max="13635" width="54.7109375" style="728" customWidth="1"/>
    <col min="13636" max="13636" width="10.85546875" style="728" customWidth="1"/>
    <col min="13637" max="13637" width="8.7109375" style="728" customWidth="1"/>
    <col min="13638" max="13638" width="13" style="728" customWidth="1"/>
    <col min="13639" max="13639" width="8.85546875" style="728" customWidth="1"/>
    <col min="13640" max="13640" width="9.85546875" style="728" customWidth="1"/>
    <col min="13641" max="13641" width="8.85546875" style="728" customWidth="1"/>
    <col min="13642" max="13827" width="9.140625" style="728"/>
    <col min="13828" max="13828" width="63" style="728" customWidth="1"/>
    <col min="13829" max="13831" width="17.140625" style="728" customWidth="1"/>
    <col min="13832" max="13835" width="15" style="728" customWidth="1"/>
    <col min="13836" max="13836" width="13.140625" style="728" customWidth="1"/>
    <col min="13837" max="13837" width="8.7109375" style="728" customWidth="1"/>
    <col min="13838" max="13838" width="12.85546875" style="728" customWidth="1"/>
    <col min="13839" max="13839" width="8.85546875" style="728" customWidth="1"/>
    <col min="13840" max="13840" width="9.85546875" style="728" customWidth="1"/>
    <col min="13841" max="13841" width="8.85546875" style="728" customWidth="1"/>
    <col min="13842" max="13842" width="54.7109375" style="728" customWidth="1"/>
    <col min="13843" max="13843" width="10.85546875" style="728" customWidth="1"/>
    <col min="13844" max="13844" width="8.7109375" style="728" customWidth="1"/>
    <col min="13845" max="13845" width="12.140625" style="728" customWidth="1"/>
    <col min="13846" max="13846" width="8.85546875" style="728" customWidth="1"/>
    <col min="13847" max="13847" width="9.85546875" style="728" customWidth="1"/>
    <col min="13848" max="13848" width="8.85546875" style="728" customWidth="1"/>
    <col min="13849" max="13849" width="54.7109375" style="728" customWidth="1"/>
    <col min="13850" max="13850" width="10.85546875" style="728" customWidth="1"/>
    <col min="13851" max="13851" width="8.7109375" style="728" customWidth="1"/>
    <col min="13852" max="13852" width="12.28515625" style="728" customWidth="1"/>
    <col min="13853" max="13853" width="8.85546875" style="728" customWidth="1"/>
    <col min="13854" max="13854" width="9.85546875" style="728" customWidth="1"/>
    <col min="13855" max="13855" width="8.85546875" style="728" customWidth="1"/>
    <col min="13856" max="13856" width="54.7109375" style="728" customWidth="1"/>
    <col min="13857" max="13857" width="10.85546875" style="728" customWidth="1"/>
    <col min="13858" max="13858" width="8.7109375" style="728" customWidth="1"/>
    <col min="13859" max="13859" width="13.28515625" style="728" customWidth="1"/>
    <col min="13860" max="13860" width="8.85546875" style="728" customWidth="1"/>
    <col min="13861" max="13861" width="9.85546875" style="728" customWidth="1"/>
    <col min="13862" max="13862" width="8.85546875" style="728" customWidth="1"/>
    <col min="13863" max="13863" width="54.7109375" style="728" customWidth="1"/>
    <col min="13864" max="13864" width="12.140625" style="728" customWidth="1"/>
    <col min="13865" max="13865" width="8.7109375" style="728" customWidth="1"/>
    <col min="13866" max="13866" width="11.28515625" style="728" customWidth="1"/>
    <col min="13867" max="13867" width="8.85546875" style="728" customWidth="1"/>
    <col min="13868" max="13868" width="9.140625" style="728"/>
    <col min="13869" max="13869" width="8.85546875" style="728" customWidth="1"/>
    <col min="13870" max="13870" width="54.7109375" style="728" customWidth="1"/>
    <col min="13871" max="13871" width="13.7109375" style="728" customWidth="1"/>
    <col min="13872" max="13872" width="8.7109375" style="728" customWidth="1"/>
    <col min="13873" max="13873" width="14.7109375" style="728" customWidth="1"/>
    <col min="13874" max="13874" width="8.85546875" style="728" customWidth="1"/>
    <col min="13875" max="13875" width="9.85546875" style="728" customWidth="1"/>
    <col min="13876" max="13876" width="8.85546875" style="728" customWidth="1"/>
    <col min="13877" max="13877" width="54.7109375" style="728" customWidth="1"/>
    <col min="13878" max="13878" width="12.42578125" style="728" customWidth="1"/>
    <col min="13879" max="13879" width="8.7109375" style="728" customWidth="1"/>
    <col min="13880" max="13880" width="13.42578125" style="728" customWidth="1"/>
    <col min="13881" max="13881" width="8.85546875" style="728" customWidth="1"/>
    <col min="13882" max="13882" width="9.140625" style="728" customWidth="1"/>
    <col min="13883" max="13883" width="8.85546875" style="728" customWidth="1"/>
    <col min="13884" max="13884" width="54.7109375" style="728" customWidth="1"/>
    <col min="13885" max="13885" width="10.7109375" style="728" customWidth="1"/>
    <col min="13886" max="13886" width="8.7109375" style="728" customWidth="1"/>
    <col min="13887" max="13887" width="13" style="728" customWidth="1"/>
    <col min="13888" max="13888" width="8.85546875" style="728" customWidth="1"/>
    <col min="13889" max="13889" width="9.140625" style="728" customWidth="1"/>
    <col min="13890" max="13890" width="8.85546875" style="728" customWidth="1"/>
    <col min="13891" max="13891" width="54.7109375" style="728" customWidth="1"/>
    <col min="13892" max="13892" width="10.85546875" style="728" customWidth="1"/>
    <col min="13893" max="13893" width="8.7109375" style="728" customWidth="1"/>
    <col min="13894" max="13894" width="13" style="728" customWidth="1"/>
    <col min="13895" max="13895" width="8.85546875" style="728" customWidth="1"/>
    <col min="13896" max="13896" width="9.85546875" style="728" customWidth="1"/>
    <col min="13897" max="13897" width="8.85546875" style="728" customWidth="1"/>
    <col min="13898" max="14083" width="9.140625" style="728"/>
    <col min="14084" max="14084" width="63" style="728" customWidth="1"/>
    <col min="14085" max="14087" width="17.140625" style="728" customWidth="1"/>
    <col min="14088" max="14091" width="15" style="728" customWidth="1"/>
    <col min="14092" max="14092" width="13.140625" style="728" customWidth="1"/>
    <col min="14093" max="14093" width="8.7109375" style="728" customWidth="1"/>
    <col min="14094" max="14094" width="12.85546875" style="728" customWidth="1"/>
    <col min="14095" max="14095" width="8.85546875" style="728" customWidth="1"/>
    <col min="14096" max="14096" width="9.85546875" style="728" customWidth="1"/>
    <col min="14097" max="14097" width="8.85546875" style="728" customWidth="1"/>
    <col min="14098" max="14098" width="54.7109375" style="728" customWidth="1"/>
    <col min="14099" max="14099" width="10.85546875" style="728" customWidth="1"/>
    <col min="14100" max="14100" width="8.7109375" style="728" customWidth="1"/>
    <col min="14101" max="14101" width="12.140625" style="728" customWidth="1"/>
    <col min="14102" max="14102" width="8.85546875" style="728" customWidth="1"/>
    <col min="14103" max="14103" width="9.85546875" style="728" customWidth="1"/>
    <col min="14104" max="14104" width="8.85546875" style="728" customWidth="1"/>
    <col min="14105" max="14105" width="54.7109375" style="728" customWidth="1"/>
    <col min="14106" max="14106" width="10.85546875" style="728" customWidth="1"/>
    <col min="14107" max="14107" width="8.7109375" style="728" customWidth="1"/>
    <col min="14108" max="14108" width="12.28515625" style="728" customWidth="1"/>
    <col min="14109" max="14109" width="8.85546875" style="728" customWidth="1"/>
    <col min="14110" max="14110" width="9.85546875" style="728" customWidth="1"/>
    <col min="14111" max="14111" width="8.85546875" style="728" customWidth="1"/>
    <col min="14112" max="14112" width="54.7109375" style="728" customWidth="1"/>
    <col min="14113" max="14113" width="10.85546875" style="728" customWidth="1"/>
    <col min="14114" max="14114" width="8.7109375" style="728" customWidth="1"/>
    <col min="14115" max="14115" width="13.28515625" style="728" customWidth="1"/>
    <col min="14116" max="14116" width="8.85546875" style="728" customWidth="1"/>
    <col min="14117" max="14117" width="9.85546875" style="728" customWidth="1"/>
    <col min="14118" max="14118" width="8.85546875" style="728" customWidth="1"/>
    <col min="14119" max="14119" width="54.7109375" style="728" customWidth="1"/>
    <col min="14120" max="14120" width="12.140625" style="728" customWidth="1"/>
    <col min="14121" max="14121" width="8.7109375" style="728" customWidth="1"/>
    <col min="14122" max="14122" width="11.28515625" style="728" customWidth="1"/>
    <col min="14123" max="14123" width="8.85546875" style="728" customWidth="1"/>
    <col min="14124" max="14124" width="9.140625" style="728"/>
    <col min="14125" max="14125" width="8.85546875" style="728" customWidth="1"/>
    <col min="14126" max="14126" width="54.7109375" style="728" customWidth="1"/>
    <col min="14127" max="14127" width="13.7109375" style="728" customWidth="1"/>
    <col min="14128" max="14128" width="8.7109375" style="728" customWidth="1"/>
    <col min="14129" max="14129" width="14.7109375" style="728" customWidth="1"/>
    <col min="14130" max="14130" width="8.85546875" style="728" customWidth="1"/>
    <col min="14131" max="14131" width="9.85546875" style="728" customWidth="1"/>
    <col min="14132" max="14132" width="8.85546875" style="728" customWidth="1"/>
    <col min="14133" max="14133" width="54.7109375" style="728" customWidth="1"/>
    <col min="14134" max="14134" width="12.42578125" style="728" customWidth="1"/>
    <col min="14135" max="14135" width="8.7109375" style="728" customWidth="1"/>
    <col min="14136" max="14136" width="13.42578125" style="728" customWidth="1"/>
    <col min="14137" max="14137" width="8.85546875" style="728" customWidth="1"/>
    <col min="14138" max="14138" width="9.140625" style="728" customWidth="1"/>
    <col min="14139" max="14139" width="8.85546875" style="728" customWidth="1"/>
    <col min="14140" max="14140" width="54.7109375" style="728" customWidth="1"/>
    <col min="14141" max="14141" width="10.7109375" style="728" customWidth="1"/>
    <col min="14142" max="14142" width="8.7109375" style="728" customWidth="1"/>
    <col min="14143" max="14143" width="13" style="728" customWidth="1"/>
    <col min="14144" max="14144" width="8.85546875" style="728" customWidth="1"/>
    <col min="14145" max="14145" width="9.140625" style="728" customWidth="1"/>
    <col min="14146" max="14146" width="8.85546875" style="728" customWidth="1"/>
    <col min="14147" max="14147" width="54.7109375" style="728" customWidth="1"/>
    <col min="14148" max="14148" width="10.85546875" style="728" customWidth="1"/>
    <col min="14149" max="14149" width="8.7109375" style="728" customWidth="1"/>
    <col min="14150" max="14150" width="13" style="728" customWidth="1"/>
    <col min="14151" max="14151" width="8.85546875" style="728" customWidth="1"/>
    <col min="14152" max="14152" width="9.85546875" style="728" customWidth="1"/>
    <col min="14153" max="14153" width="8.85546875" style="728" customWidth="1"/>
    <col min="14154" max="14339" width="9.140625" style="728"/>
    <col min="14340" max="14340" width="63" style="728" customWidth="1"/>
    <col min="14341" max="14343" width="17.140625" style="728" customWidth="1"/>
    <col min="14344" max="14347" width="15" style="728" customWidth="1"/>
    <col min="14348" max="14348" width="13.140625" style="728" customWidth="1"/>
    <col min="14349" max="14349" width="8.7109375" style="728" customWidth="1"/>
    <col min="14350" max="14350" width="12.85546875" style="728" customWidth="1"/>
    <col min="14351" max="14351" width="8.85546875" style="728" customWidth="1"/>
    <col min="14352" max="14352" width="9.85546875" style="728" customWidth="1"/>
    <col min="14353" max="14353" width="8.85546875" style="728" customWidth="1"/>
    <col min="14354" max="14354" width="54.7109375" style="728" customWidth="1"/>
    <col min="14355" max="14355" width="10.85546875" style="728" customWidth="1"/>
    <col min="14356" max="14356" width="8.7109375" style="728" customWidth="1"/>
    <col min="14357" max="14357" width="12.140625" style="728" customWidth="1"/>
    <col min="14358" max="14358" width="8.85546875" style="728" customWidth="1"/>
    <col min="14359" max="14359" width="9.85546875" style="728" customWidth="1"/>
    <col min="14360" max="14360" width="8.85546875" style="728" customWidth="1"/>
    <col min="14361" max="14361" width="54.7109375" style="728" customWidth="1"/>
    <col min="14362" max="14362" width="10.85546875" style="728" customWidth="1"/>
    <col min="14363" max="14363" width="8.7109375" style="728" customWidth="1"/>
    <col min="14364" max="14364" width="12.28515625" style="728" customWidth="1"/>
    <col min="14365" max="14365" width="8.85546875" style="728" customWidth="1"/>
    <col min="14366" max="14366" width="9.85546875" style="728" customWidth="1"/>
    <col min="14367" max="14367" width="8.85546875" style="728" customWidth="1"/>
    <col min="14368" max="14368" width="54.7109375" style="728" customWidth="1"/>
    <col min="14369" max="14369" width="10.85546875" style="728" customWidth="1"/>
    <col min="14370" max="14370" width="8.7109375" style="728" customWidth="1"/>
    <col min="14371" max="14371" width="13.28515625" style="728" customWidth="1"/>
    <col min="14372" max="14372" width="8.85546875" style="728" customWidth="1"/>
    <col min="14373" max="14373" width="9.85546875" style="728" customWidth="1"/>
    <col min="14374" max="14374" width="8.85546875" style="728" customWidth="1"/>
    <col min="14375" max="14375" width="54.7109375" style="728" customWidth="1"/>
    <col min="14376" max="14376" width="12.140625" style="728" customWidth="1"/>
    <col min="14377" max="14377" width="8.7109375" style="728" customWidth="1"/>
    <col min="14378" max="14378" width="11.28515625" style="728" customWidth="1"/>
    <col min="14379" max="14379" width="8.85546875" style="728" customWidth="1"/>
    <col min="14380" max="14380" width="9.140625" style="728"/>
    <col min="14381" max="14381" width="8.85546875" style="728" customWidth="1"/>
    <col min="14382" max="14382" width="54.7109375" style="728" customWidth="1"/>
    <col min="14383" max="14383" width="13.7109375" style="728" customWidth="1"/>
    <col min="14384" max="14384" width="8.7109375" style="728" customWidth="1"/>
    <col min="14385" max="14385" width="14.7109375" style="728" customWidth="1"/>
    <col min="14386" max="14386" width="8.85546875" style="728" customWidth="1"/>
    <col min="14387" max="14387" width="9.85546875" style="728" customWidth="1"/>
    <col min="14388" max="14388" width="8.85546875" style="728" customWidth="1"/>
    <col min="14389" max="14389" width="54.7109375" style="728" customWidth="1"/>
    <col min="14390" max="14390" width="12.42578125" style="728" customWidth="1"/>
    <col min="14391" max="14391" width="8.7109375" style="728" customWidth="1"/>
    <col min="14392" max="14392" width="13.42578125" style="728" customWidth="1"/>
    <col min="14393" max="14393" width="8.85546875" style="728" customWidth="1"/>
    <col min="14394" max="14394" width="9.140625" style="728" customWidth="1"/>
    <col min="14395" max="14395" width="8.85546875" style="728" customWidth="1"/>
    <col min="14396" max="14396" width="54.7109375" style="728" customWidth="1"/>
    <col min="14397" max="14397" width="10.7109375" style="728" customWidth="1"/>
    <col min="14398" max="14398" width="8.7109375" style="728" customWidth="1"/>
    <col min="14399" max="14399" width="13" style="728" customWidth="1"/>
    <col min="14400" max="14400" width="8.85546875" style="728" customWidth="1"/>
    <col min="14401" max="14401" width="9.140625" style="728" customWidth="1"/>
    <col min="14402" max="14402" width="8.85546875" style="728" customWidth="1"/>
    <col min="14403" max="14403" width="54.7109375" style="728" customWidth="1"/>
    <col min="14404" max="14404" width="10.85546875" style="728" customWidth="1"/>
    <col min="14405" max="14405" width="8.7109375" style="728" customWidth="1"/>
    <col min="14406" max="14406" width="13" style="728" customWidth="1"/>
    <col min="14407" max="14407" width="8.85546875" style="728" customWidth="1"/>
    <col min="14408" max="14408" width="9.85546875" style="728" customWidth="1"/>
    <col min="14409" max="14409" width="8.85546875" style="728" customWidth="1"/>
    <col min="14410" max="14595" width="9.140625" style="728"/>
    <col min="14596" max="14596" width="63" style="728" customWidth="1"/>
    <col min="14597" max="14599" width="17.140625" style="728" customWidth="1"/>
    <col min="14600" max="14603" width="15" style="728" customWidth="1"/>
    <col min="14604" max="14604" width="13.140625" style="728" customWidth="1"/>
    <col min="14605" max="14605" width="8.7109375" style="728" customWidth="1"/>
    <col min="14606" max="14606" width="12.85546875" style="728" customWidth="1"/>
    <col min="14607" max="14607" width="8.85546875" style="728" customWidth="1"/>
    <col min="14608" max="14608" width="9.85546875" style="728" customWidth="1"/>
    <col min="14609" max="14609" width="8.85546875" style="728" customWidth="1"/>
    <col min="14610" max="14610" width="54.7109375" style="728" customWidth="1"/>
    <col min="14611" max="14611" width="10.85546875" style="728" customWidth="1"/>
    <col min="14612" max="14612" width="8.7109375" style="728" customWidth="1"/>
    <col min="14613" max="14613" width="12.140625" style="728" customWidth="1"/>
    <col min="14614" max="14614" width="8.85546875" style="728" customWidth="1"/>
    <col min="14615" max="14615" width="9.85546875" style="728" customWidth="1"/>
    <col min="14616" max="14616" width="8.85546875" style="728" customWidth="1"/>
    <col min="14617" max="14617" width="54.7109375" style="728" customWidth="1"/>
    <col min="14618" max="14618" width="10.85546875" style="728" customWidth="1"/>
    <col min="14619" max="14619" width="8.7109375" style="728" customWidth="1"/>
    <col min="14620" max="14620" width="12.28515625" style="728" customWidth="1"/>
    <col min="14621" max="14621" width="8.85546875" style="728" customWidth="1"/>
    <col min="14622" max="14622" width="9.85546875" style="728" customWidth="1"/>
    <col min="14623" max="14623" width="8.85546875" style="728" customWidth="1"/>
    <col min="14624" max="14624" width="54.7109375" style="728" customWidth="1"/>
    <col min="14625" max="14625" width="10.85546875" style="728" customWidth="1"/>
    <col min="14626" max="14626" width="8.7109375" style="728" customWidth="1"/>
    <col min="14627" max="14627" width="13.28515625" style="728" customWidth="1"/>
    <col min="14628" max="14628" width="8.85546875" style="728" customWidth="1"/>
    <col min="14629" max="14629" width="9.85546875" style="728" customWidth="1"/>
    <col min="14630" max="14630" width="8.85546875" style="728" customWidth="1"/>
    <col min="14631" max="14631" width="54.7109375" style="728" customWidth="1"/>
    <col min="14632" max="14632" width="12.140625" style="728" customWidth="1"/>
    <col min="14633" max="14633" width="8.7109375" style="728" customWidth="1"/>
    <col min="14634" max="14634" width="11.28515625" style="728" customWidth="1"/>
    <col min="14635" max="14635" width="8.85546875" style="728" customWidth="1"/>
    <col min="14636" max="14636" width="9.140625" style="728"/>
    <col min="14637" max="14637" width="8.85546875" style="728" customWidth="1"/>
    <col min="14638" max="14638" width="54.7109375" style="728" customWidth="1"/>
    <col min="14639" max="14639" width="13.7109375" style="728" customWidth="1"/>
    <col min="14640" max="14640" width="8.7109375" style="728" customWidth="1"/>
    <col min="14641" max="14641" width="14.7109375" style="728" customWidth="1"/>
    <col min="14642" max="14642" width="8.85546875" style="728" customWidth="1"/>
    <col min="14643" max="14643" width="9.85546875" style="728" customWidth="1"/>
    <col min="14644" max="14644" width="8.85546875" style="728" customWidth="1"/>
    <col min="14645" max="14645" width="54.7109375" style="728" customWidth="1"/>
    <col min="14646" max="14646" width="12.42578125" style="728" customWidth="1"/>
    <col min="14647" max="14647" width="8.7109375" style="728" customWidth="1"/>
    <col min="14648" max="14648" width="13.42578125" style="728" customWidth="1"/>
    <col min="14649" max="14649" width="8.85546875" style="728" customWidth="1"/>
    <col min="14650" max="14650" width="9.140625" style="728" customWidth="1"/>
    <col min="14651" max="14651" width="8.85546875" style="728" customWidth="1"/>
    <col min="14652" max="14652" width="54.7109375" style="728" customWidth="1"/>
    <col min="14653" max="14653" width="10.7109375" style="728" customWidth="1"/>
    <col min="14654" max="14654" width="8.7109375" style="728" customWidth="1"/>
    <col min="14655" max="14655" width="13" style="728" customWidth="1"/>
    <col min="14656" max="14656" width="8.85546875" style="728" customWidth="1"/>
    <col min="14657" max="14657" width="9.140625" style="728" customWidth="1"/>
    <col min="14658" max="14658" width="8.85546875" style="728" customWidth="1"/>
    <col min="14659" max="14659" width="54.7109375" style="728" customWidth="1"/>
    <col min="14660" max="14660" width="10.85546875" style="728" customWidth="1"/>
    <col min="14661" max="14661" width="8.7109375" style="728" customWidth="1"/>
    <col min="14662" max="14662" width="13" style="728" customWidth="1"/>
    <col min="14663" max="14663" width="8.85546875" style="728" customWidth="1"/>
    <col min="14664" max="14664" width="9.85546875" style="728" customWidth="1"/>
    <col min="14665" max="14665" width="8.85546875" style="728" customWidth="1"/>
    <col min="14666" max="14851" width="9.140625" style="728"/>
    <col min="14852" max="14852" width="63" style="728" customWidth="1"/>
    <col min="14853" max="14855" width="17.140625" style="728" customWidth="1"/>
    <col min="14856" max="14859" width="15" style="728" customWidth="1"/>
    <col min="14860" max="14860" width="13.140625" style="728" customWidth="1"/>
    <col min="14861" max="14861" width="8.7109375" style="728" customWidth="1"/>
    <col min="14862" max="14862" width="12.85546875" style="728" customWidth="1"/>
    <col min="14863" max="14863" width="8.85546875" style="728" customWidth="1"/>
    <col min="14864" max="14864" width="9.85546875" style="728" customWidth="1"/>
    <col min="14865" max="14865" width="8.85546875" style="728" customWidth="1"/>
    <col min="14866" max="14866" width="54.7109375" style="728" customWidth="1"/>
    <col min="14867" max="14867" width="10.85546875" style="728" customWidth="1"/>
    <col min="14868" max="14868" width="8.7109375" style="728" customWidth="1"/>
    <col min="14869" max="14869" width="12.140625" style="728" customWidth="1"/>
    <col min="14870" max="14870" width="8.85546875" style="728" customWidth="1"/>
    <col min="14871" max="14871" width="9.85546875" style="728" customWidth="1"/>
    <col min="14872" max="14872" width="8.85546875" style="728" customWidth="1"/>
    <col min="14873" max="14873" width="54.7109375" style="728" customWidth="1"/>
    <col min="14874" max="14874" width="10.85546875" style="728" customWidth="1"/>
    <col min="14875" max="14875" width="8.7109375" style="728" customWidth="1"/>
    <col min="14876" max="14876" width="12.28515625" style="728" customWidth="1"/>
    <col min="14877" max="14877" width="8.85546875" style="728" customWidth="1"/>
    <col min="14878" max="14878" width="9.85546875" style="728" customWidth="1"/>
    <col min="14879" max="14879" width="8.85546875" style="728" customWidth="1"/>
    <col min="14880" max="14880" width="54.7109375" style="728" customWidth="1"/>
    <col min="14881" max="14881" width="10.85546875" style="728" customWidth="1"/>
    <col min="14882" max="14882" width="8.7109375" style="728" customWidth="1"/>
    <col min="14883" max="14883" width="13.28515625" style="728" customWidth="1"/>
    <col min="14884" max="14884" width="8.85546875" style="728" customWidth="1"/>
    <col min="14885" max="14885" width="9.85546875" style="728" customWidth="1"/>
    <col min="14886" max="14886" width="8.85546875" style="728" customWidth="1"/>
    <col min="14887" max="14887" width="54.7109375" style="728" customWidth="1"/>
    <col min="14888" max="14888" width="12.140625" style="728" customWidth="1"/>
    <col min="14889" max="14889" width="8.7109375" style="728" customWidth="1"/>
    <col min="14890" max="14890" width="11.28515625" style="728" customWidth="1"/>
    <col min="14891" max="14891" width="8.85546875" style="728" customWidth="1"/>
    <col min="14892" max="14892" width="9.140625" style="728"/>
    <col min="14893" max="14893" width="8.85546875" style="728" customWidth="1"/>
    <col min="14894" max="14894" width="54.7109375" style="728" customWidth="1"/>
    <col min="14895" max="14895" width="13.7109375" style="728" customWidth="1"/>
    <col min="14896" max="14896" width="8.7109375" style="728" customWidth="1"/>
    <col min="14897" max="14897" width="14.7109375" style="728" customWidth="1"/>
    <col min="14898" max="14898" width="8.85546875" style="728" customWidth="1"/>
    <col min="14899" max="14899" width="9.85546875" style="728" customWidth="1"/>
    <col min="14900" max="14900" width="8.85546875" style="728" customWidth="1"/>
    <col min="14901" max="14901" width="54.7109375" style="728" customWidth="1"/>
    <col min="14902" max="14902" width="12.42578125" style="728" customWidth="1"/>
    <col min="14903" max="14903" width="8.7109375" style="728" customWidth="1"/>
    <col min="14904" max="14904" width="13.42578125" style="728" customWidth="1"/>
    <col min="14905" max="14905" width="8.85546875" style="728" customWidth="1"/>
    <col min="14906" max="14906" width="9.140625" style="728" customWidth="1"/>
    <col min="14907" max="14907" width="8.85546875" style="728" customWidth="1"/>
    <col min="14908" max="14908" width="54.7109375" style="728" customWidth="1"/>
    <col min="14909" max="14909" width="10.7109375" style="728" customWidth="1"/>
    <col min="14910" max="14910" width="8.7109375" style="728" customWidth="1"/>
    <col min="14911" max="14911" width="13" style="728" customWidth="1"/>
    <col min="14912" max="14912" width="8.85546875" style="728" customWidth="1"/>
    <col min="14913" max="14913" width="9.140625" style="728" customWidth="1"/>
    <col min="14914" max="14914" width="8.85546875" style="728" customWidth="1"/>
    <col min="14915" max="14915" width="54.7109375" style="728" customWidth="1"/>
    <col min="14916" max="14916" width="10.85546875" style="728" customWidth="1"/>
    <col min="14917" max="14917" width="8.7109375" style="728" customWidth="1"/>
    <col min="14918" max="14918" width="13" style="728" customWidth="1"/>
    <col min="14919" max="14919" width="8.85546875" style="728" customWidth="1"/>
    <col min="14920" max="14920" width="9.85546875" style="728" customWidth="1"/>
    <col min="14921" max="14921" width="8.85546875" style="728" customWidth="1"/>
    <col min="14922" max="15107" width="9.140625" style="728"/>
    <col min="15108" max="15108" width="63" style="728" customWidth="1"/>
    <col min="15109" max="15111" width="17.140625" style="728" customWidth="1"/>
    <col min="15112" max="15115" width="15" style="728" customWidth="1"/>
    <col min="15116" max="15116" width="13.140625" style="728" customWidth="1"/>
    <col min="15117" max="15117" width="8.7109375" style="728" customWidth="1"/>
    <col min="15118" max="15118" width="12.85546875" style="728" customWidth="1"/>
    <col min="15119" max="15119" width="8.85546875" style="728" customWidth="1"/>
    <col min="15120" max="15120" width="9.85546875" style="728" customWidth="1"/>
    <col min="15121" max="15121" width="8.85546875" style="728" customWidth="1"/>
    <col min="15122" max="15122" width="54.7109375" style="728" customWidth="1"/>
    <col min="15123" max="15123" width="10.85546875" style="728" customWidth="1"/>
    <col min="15124" max="15124" width="8.7109375" style="728" customWidth="1"/>
    <col min="15125" max="15125" width="12.140625" style="728" customWidth="1"/>
    <col min="15126" max="15126" width="8.85546875" style="728" customWidth="1"/>
    <col min="15127" max="15127" width="9.85546875" style="728" customWidth="1"/>
    <col min="15128" max="15128" width="8.85546875" style="728" customWidth="1"/>
    <col min="15129" max="15129" width="54.7109375" style="728" customWidth="1"/>
    <col min="15130" max="15130" width="10.85546875" style="728" customWidth="1"/>
    <col min="15131" max="15131" width="8.7109375" style="728" customWidth="1"/>
    <col min="15132" max="15132" width="12.28515625" style="728" customWidth="1"/>
    <col min="15133" max="15133" width="8.85546875" style="728" customWidth="1"/>
    <col min="15134" max="15134" width="9.85546875" style="728" customWidth="1"/>
    <col min="15135" max="15135" width="8.85546875" style="728" customWidth="1"/>
    <col min="15136" max="15136" width="54.7109375" style="728" customWidth="1"/>
    <col min="15137" max="15137" width="10.85546875" style="728" customWidth="1"/>
    <col min="15138" max="15138" width="8.7109375" style="728" customWidth="1"/>
    <col min="15139" max="15139" width="13.28515625" style="728" customWidth="1"/>
    <col min="15140" max="15140" width="8.85546875" style="728" customWidth="1"/>
    <col min="15141" max="15141" width="9.85546875" style="728" customWidth="1"/>
    <col min="15142" max="15142" width="8.85546875" style="728" customWidth="1"/>
    <col min="15143" max="15143" width="54.7109375" style="728" customWidth="1"/>
    <col min="15144" max="15144" width="12.140625" style="728" customWidth="1"/>
    <col min="15145" max="15145" width="8.7109375" style="728" customWidth="1"/>
    <col min="15146" max="15146" width="11.28515625" style="728" customWidth="1"/>
    <col min="15147" max="15147" width="8.85546875" style="728" customWidth="1"/>
    <col min="15148" max="15148" width="9.140625" style="728"/>
    <col min="15149" max="15149" width="8.85546875" style="728" customWidth="1"/>
    <col min="15150" max="15150" width="54.7109375" style="728" customWidth="1"/>
    <col min="15151" max="15151" width="13.7109375" style="728" customWidth="1"/>
    <col min="15152" max="15152" width="8.7109375" style="728" customWidth="1"/>
    <col min="15153" max="15153" width="14.7109375" style="728" customWidth="1"/>
    <col min="15154" max="15154" width="8.85546875" style="728" customWidth="1"/>
    <col min="15155" max="15155" width="9.85546875" style="728" customWidth="1"/>
    <col min="15156" max="15156" width="8.85546875" style="728" customWidth="1"/>
    <col min="15157" max="15157" width="54.7109375" style="728" customWidth="1"/>
    <col min="15158" max="15158" width="12.42578125" style="728" customWidth="1"/>
    <col min="15159" max="15159" width="8.7109375" style="728" customWidth="1"/>
    <col min="15160" max="15160" width="13.42578125" style="728" customWidth="1"/>
    <col min="15161" max="15161" width="8.85546875" style="728" customWidth="1"/>
    <col min="15162" max="15162" width="9.140625" style="728" customWidth="1"/>
    <col min="15163" max="15163" width="8.85546875" style="728" customWidth="1"/>
    <col min="15164" max="15164" width="54.7109375" style="728" customWidth="1"/>
    <col min="15165" max="15165" width="10.7109375" style="728" customWidth="1"/>
    <col min="15166" max="15166" width="8.7109375" style="728" customWidth="1"/>
    <col min="15167" max="15167" width="13" style="728" customWidth="1"/>
    <col min="15168" max="15168" width="8.85546875" style="728" customWidth="1"/>
    <col min="15169" max="15169" width="9.140625" style="728" customWidth="1"/>
    <col min="15170" max="15170" width="8.85546875" style="728" customWidth="1"/>
    <col min="15171" max="15171" width="54.7109375" style="728" customWidth="1"/>
    <col min="15172" max="15172" width="10.85546875" style="728" customWidth="1"/>
    <col min="15173" max="15173" width="8.7109375" style="728" customWidth="1"/>
    <col min="15174" max="15174" width="13" style="728" customWidth="1"/>
    <col min="15175" max="15175" width="8.85546875" style="728" customWidth="1"/>
    <col min="15176" max="15176" width="9.85546875" style="728" customWidth="1"/>
    <col min="15177" max="15177" width="8.85546875" style="728" customWidth="1"/>
    <col min="15178" max="15363" width="9.140625" style="728"/>
    <col min="15364" max="15364" width="63" style="728" customWidth="1"/>
    <col min="15365" max="15367" width="17.140625" style="728" customWidth="1"/>
    <col min="15368" max="15371" width="15" style="728" customWidth="1"/>
    <col min="15372" max="15372" width="13.140625" style="728" customWidth="1"/>
    <col min="15373" max="15373" width="8.7109375" style="728" customWidth="1"/>
    <col min="15374" max="15374" width="12.85546875" style="728" customWidth="1"/>
    <col min="15375" max="15375" width="8.85546875" style="728" customWidth="1"/>
    <col min="15376" max="15376" width="9.85546875" style="728" customWidth="1"/>
    <col min="15377" max="15377" width="8.85546875" style="728" customWidth="1"/>
    <col min="15378" max="15378" width="54.7109375" style="728" customWidth="1"/>
    <col min="15379" max="15379" width="10.85546875" style="728" customWidth="1"/>
    <col min="15380" max="15380" width="8.7109375" style="728" customWidth="1"/>
    <col min="15381" max="15381" width="12.140625" style="728" customWidth="1"/>
    <col min="15382" max="15382" width="8.85546875" style="728" customWidth="1"/>
    <col min="15383" max="15383" width="9.85546875" style="728" customWidth="1"/>
    <col min="15384" max="15384" width="8.85546875" style="728" customWidth="1"/>
    <col min="15385" max="15385" width="54.7109375" style="728" customWidth="1"/>
    <col min="15386" max="15386" width="10.85546875" style="728" customWidth="1"/>
    <col min="15387" max="15387" width="8.7109375" style="728" customWidth="1"/>
    <col min="15388" max="15388" width="12.28515625" style="728" customWidth="1"/>
    <col min="15389" max="15389" width="8.85546875" style="728" customWidth="1"/>
    <col min="15390" max="15390" width="9.85546875" style="728" customWidth="1"/>
    <col min="15391" max="15391" width="8.85546875" style="728" customWidth="1"/>
    <col min="15392" max="15392" width="54.7109375" style="728" customWidth="1"/>
    <col min="15393" max="15393" width="10.85546875" style="728" customWidth="1"/>
    <col min="15394" max="15394" width="8.7109375" style="728" customWidth="1"/>
    <col min="15395" max="15395" width="13.28515625" style="728" customWidth="1"/>
    <col min="15396" max="15396" width="8.85546875" style="728" customWidth="1"/>
    <col min="15397" max="15397" width="9.85546875" style="728" customWidth="1"/>
    <col min="15398" max="15398" width="8.85546875" style="728" customWidth="1"/>
    <col min="15399" max="15399" width="54.7109375" style="728" customWidth="1"/>
    <col min="15400" max="15400" width="12.140625" style="728" customWidth="1"/>
    <col min="15401" max="15401" width="8.7109375" style="728" customWidth="1"/>
    <col min="15402" max="15402" width="11.28515625" style="728" customWidth="1"/>
    <col min="15403" max="15403" width="8.85546875" style="728" customWidth="1"/>
    <col min="15404" max="15404" width="9.140625" style="728"/>
    <col min="15405" max="15405" width="8.85546875" style="728" customWidth="1"/>
    <col min="15406" max="15406" width="54.7109375" style="728" customWidth="1"/>
    <col min="15407" max="15407" width="13.7109375" style="728" customWidth="1"/>
    <col min="15408" max="15408" width="8.7109375" style="728" customWidth="1"/>
    <col min="15409" max="15409" width="14.7109375" style="728" customWidth="1"/>
    <col min="15410" max="15410" width="8.85546875" style="728" customWidth="1"/>
    <col min="15411" max="15411" width="9.85546875" style="728" customWidth="1"/>
    <col min="15412" max="15412" width="8.85546875" style="728" customWidth="1"/>
    <col min="15413" max="15413" width="54.7109375" style="728" customWidth="1"/>
    <col min="15414" max="15414" width="12.42578125" style="728" customWidth="1"/>
    <col min="15415" max="15415" width="8.7109375" style="728" customWidth="1"/>
    <col min="15416" max="15416" width="13.42578125" style="728" customWidth="1"/>
    <col min="15417" max="15417" width="8.85546875" style="728" customWidth="1"/>
    <col min="15418" max="15418" width="9.140625" style="728" customWidth="1"/>
    <col min="15419" max="15419" width="8.85546875" style="728" customWidth="1"/>
    <col min="15420" max="15420" width="54.7109375" style="728" customWidth="1"/>
    <col min="15421" max="15421" width="10.7109375" style="728" customWidth="1"/>
    <col min="15422" max="15422" width="8.7109375" style="728" customWidth="1"/>
    <col min="15423" max="15423" width="13" style="728" customWidth="1"/>
    <col min="15424" max="15424" width="8.85546875" style="728" customWidth="1"/>
    <col min="15425" max="15425" width="9.140625" style="728" customWidth="1"/>
    <col min="15426" max="15426" width="8.85546875" style="728" customWidth="1"/>
    <col min="15427" max="15427" width="54.7109375" style="728" customWidth="1"/>
    <col min="15428" max="15428" width="10.85546875" style="728" customWidth="1"/>
    <col min="15429" max="15429" width="8.7109375" style="728" customWidth="1"/>
    <col min="15430" max="15430" width="13" style="728" customWidth="1"/>
    <col min="15431" max="15431" width="8.85546875" style="728" customWidth="1"/>
    <col min="15432" max="15432" width="9.85546875" style="728" customWidth="1"/>
    <col min="15433" max="15433" width="8.85546875" style="728" customWidth="1"/>
    <col min="15434" max="15619" width="9.140625" style="728"/>
    <col min="15620" max="15620" width="63" style="728" customWidth="1"/>
    <col min="15621" max="15623" width="17.140625" style="728" customWidth="1"/>
    <col min="15624" max="15627" width="15" style="728" customWidth="1"/>
    <col min="15628" max="15628" width="13.140625" style="728" customWidth="1"/>
    <col min="15629" max="15629" width="8.7109375" style="728" customWidth="1"/>
    <col min="15630" max="15630" width="12.85546875" style="728" customWidth="1"/>
    <col min="15631" max="15631" width="8.85546875" style="728" customWidth="1"/>
    <col min="15632" max="15632" width="9.85546875" style="728" customWidth="1"/>
    <col min="15633" max="15633" width="8.85546875" style="728" customWidth="1"/>
    <col min="15634" max="15634" width="54.7109375" style="728" customWidth="1"/>
    <col min="15635" max="15635" width="10.85546875" style="728" customWidth="1"/>
    <col min="15636" max="15636" width="8.7109375" style="728" customWidth="1"/>
    <col min="15637" max="15637" width="12.140625" style="728" customWidth="1"/>
    <col min="15638" max="15638" width="8.85546875" style="728" customWidth="1"/>
    <col min="15639" max="15639" width="9.85546875" style="728" customWidth="1"/>
    <col min="15640" max="15640" width="8.85546875" style="728" customWidth="1"/>
    <col min="15641" max="15641" width="54.7109375" style="728" customWidth="1"/>
    <col min="15642" max="15642" width="10.85546875" style="728" customWidth="1"/>
    <col min="15643" max="15643" width="8.7109375" style="728" customWidth="1"/>
    <col min="15644" max="15644" width="12.28515625" style="728" customWidth="1"/>
    <col min="15645" max="15645" width="8.85546875" style="728" customWidth="1"/>
    <col min="15646" max="15646" width="9.85546875" style="728" customWidth="1"/>
    <col min="15647" max="15647" width="8.85546875" style="728" customWidth="1"/>
    <col min="15648" max="15648" width="54.7109375" style="728" customWidth="1"/>
    <col min="15649" max="15649" width="10.85546875" style="728" customWidth="1"/>
    <col min="15650" max="15650" width="8.7109375" style="728" customWidth="1"/>
    <col min="15651" max="15651" width="13.28515625" style="728" customWidth="1"/>
    <col min="15652" max="15652" width="8.85546875" style="728" customWidth="1"/>
    <col min="15653" max="15653" width="9.85546875" style="728" customWidth="1"/>
    <col min="15654" max="15654" width="8.85546875" style="728" customWidth="1"/>
    <col min="15655" max="15655" width="54.7109375" style="728" customWidth="1"/>
    <col min="15656" max="15656" width="12.140625" style="728" customWidth="1"/>
    <col min="15657" max="15657" width="8.7109375" style="728" customWidth="1"/>
    <col min="15658" max="15658" width="11.28515625" style="728" customWidth="1"/>
    <col min="15659" max="15659" width="8.85546875" style="728" customWidth="1"/>
    <col min="15660" max="15660" width="9.140625" style="728"/>
    <col min="15661" max="15661" width="8.85546875" style="728" customWidth="1"/>
    <col min="15662" max="15662" width="54.7109375" style="728" customWidth="1"/>
    <col min="15663" max="15663" width="13.7109375" style="728" customWidth="1"/>
    <col min="15664" max="15664" width="8.7109375" style="728" customWidth="1"/>
    <col min="15665" max="15665" width="14.7109375" style="728" customWidth="1"/>
    <col min="15666" max="15666" width="8.85546875" style="728" customWidth="1"/>
    <col min="15667" max="15667" width="9.85546875" style="728" customWidth="1"/>
    <col min="15668" max="15668" width="8.85546875" style="728" customWidth="1"/>
    <col min="15669" max="15669" width="54.7109375" style="728" customWidth="1"/>
    <col min="15670" max="15670" width="12.42578125" style="728" customWidth="1"/>
    <col min="15671" max="15671" width="8.7109375" style="728" customWidth="1"/>
    <col min="15672" max="15672" width="13.42578125" style="728" customWidth="1"/>
    <col min="15673" max="15673" width="8.85546875" style="728" customWidth="1"/>
    <col min="15674" max="15674" width="9.140625" style="728" customWidth="1"/>
    <col min="15675" max="15675" width="8.85546875" style="728" customWidth="1"/>
    <col min="15676" max="15676" width="54.7109375" style="728" customWidth="1"/>
    <col min="15677" max="15677" width="10.7109375" style="728" customWidth="1"/>
    <col min="15678" max="15678" width="8.7109375" style="728" customWidth="1"/>
    <col min="15679" max="15679" width="13" style="728" customWidth="1"/>
    <col min="15680" max="15680" width="8.85546875" style="728" customWidth="1"/>
    <col min="15681" max="15681" width="9.140625" style="728" customWidth="1"/>
    <col min="15682" max="15682" width="8.85546875" style="728" customWidth="1"/>
    <col min="15683" max="15683" width="54.7109375" style="728" customWidth="1"/>
    <col min="15684" max="15684" width="10.85546875" style="728" customWidth="1"/>
    <col min="15685" max="15685" width="8.7109375" style="728" customWidth="1"/>
    <col min="15686" max="15686" width="13" style="728" customWidth="1"/>
    <col min="15687" max="15687" width="8.85546875" style="728" customWidth="1"/>
    <col min="15688" max="15688" width="9.85546875" style="728" customWidth="1"/>
    <col min="15689" max="15689" width="8.85546875" style="728" customWidth="1"/>
    <col min="15690" max="15875" width="9.140625" style="728"/>
    <col min="15876" max="15876" width="63" style="728" customWidth="1"/>
    <col min="15877" max="15879" width="17.140625" style="728" customWidth="1"/>
    <col min="15880" max="15883" width="15" style="728" customWidth="1"/>
    <col min="15884" max="15884" width="13.140625" style="728" customWidth="1"/>
    <col min="15885" max="15885" width="8.7109375" style="728" customWidth="1"/>
    <col min="15886" max="15886" width="12.85546875" style="728" customWidth="1"/>
    <col min="15887" max="15887" width="8.85546875" style="728" customWidth="1"/>
    <col min="15888" max="15888" width="9.85546875" style="728" customWidth="1"/>
    <col min="15889" max="15889" width="8.85546875" style="728" customWidth="1"/>
    <col min="15890" max="15890" width="54.7109375" style="728" customWidth="1"/>
    <col min="15891" max="15891" width="10.85546875" style="728" customWidth="1"/>
    <col min="15892" max="15892" width="8.7109375" style="728" customWidth="1"/>
    <col min="15893" max="15893" width="12.140625" style="728" customWidth="1"/>
    <col min="15894" max="15894" width="8.85546875" style="728" customWidth="1"/>
    <col min="15895" max="15895" width="9.85546875" style="728" customWidth="1"/>
    <col min="15896" max="15896" width="8.85546875" style="728" customWidth="1"/>
    <col min="15897" max="15897" width="54.7109375" style="728" customWidth="1"/>
    <col min="15898" max="15898" width="10.85546875" style="728" customWidth="1"/>
    <col min="15899" max="15899" width="8.7109375" style="728" customWidth="1"/>
    <col min="15900" max="15900" width="12.28515625" style="728" customWidth="1"/>
    <col min="15901" max="15901" width="8.85546875" style="728" customWidth="1"/>
    <col min="15902" max="15902" width="9.85546875" style="728" customWidth="1"/>
    <col min="15903" max="15903" width="8.85546875" style="728" customWidth="1"/>
    <col min="15904" max="15904" width="54.7109375" style="728" customWidth="1"/>
    <col min="15905" max="15905" width="10.85546875" style="728" customWidth="1"/>
    <col min="15906" max="15906" width="8.7109375" style="728" customWidth="1"/>
    <col min="15907" max="15907" width="13.28515625" style="728" customWidth="1"/>
    <col min="15908" max="15908" width="8.85546875" style="728" customWidth="1"/>
    <col min="15909" max="15909" width="9.85546875" style="728" customWidth="1"/>
    <col min="15910" max="15910" width="8.85546875" style="728" customWidth="1"/>
    <col min="15911" max="15911" width="54.7109375" style="728" customWidth="1"/>
    <col min="15912" max="15912" width="12.140625" style="728" customWidth="1"/>
    <col min="15913" max="15913" width="8.7109375" style="728" customWidth="1"/>
    <col min="15914" max="15914" width="11.28515625" style="728" customWidth="1"/>
    <col min="15915" max="15915" width="8.85546875" style="728" customWidth="1"/>
    <col min="15916" max="15916" width="9.140625" style="728"/>
    <col min="15917" max="15917" width="8.85546875" style="728" customWidth="1"/>
    <col min="15918" max="15918" width="54.7109375" style="728" customWidth="1"/>
    <col min="15919" max="15919" width="13.7109375" style="728" customWidth="1"/>
    <col min="15920" max="15920" width="8.7109375" style="728" customWidth="1"/>
    <col min="15921" max="15921" width="14.7109375" style="728" customWidth="1"/>
    <col min="15922" max="15922" width="8.85546875" style="728" customWidth="1"/>
    <col min="15923" max="15923" width="9.85546875" style="728" customWidth="1"/>
    <col min="15924" max="15924" width="8.85546875" style="728" customWidth="1"/>
    <col min="15925" max="15925" width="54.7109375" style="728" customWidth="1"/>
    <col min="15926" max="15926" width="12.42578125" style="728" customWidth="1"/>
    <col min="15927" max="15927" width="8.7109375" style="728" customWidth="1"/>
    <col min="15928" max="15928" width="13.42578125" style="728" customWidth="1"/>
    <col min="15929" max="15929" width="8.85546875" style="728" customWidth="1"/>
    <col min="15930" max="15930" width="9.140625" style="728" customWidth="1"/>
    <col min="15931" max="15931" width="8.85546875" style="728" customWidth="1"/>
    <col min="15932" max="15932" width="54.7109375" style="728" customWidth="1"/>
    <col min="15933" max="15933" width="10.7109375" style="728" customWidth="1"/>
    <col min="15934" max="15934" width="8.7109375" style="728" customWidth="1"/>
    <col min="15935" max="15935" width="13" style="728" customWidth="1"/>
    <col min="15936" max="15936" width="8.85546875" style="728" customWidth="1"/>
    <col min="15937" max="15937" width="9.140625" style="728" customWidth="1"/>
    <col min="15938" max="15938" width="8.85546875" style="728" customWidth="1"/>
    <col min="15939" max="15939" width="54.7109375" style="728" customWidth="1"/>
    <col min="15940" max="15940" width="10.85546875" style="728" customWidth="1"/>
    <col min="15941" max="15941" width="8.7109375" style="728" customWidth="1"/>
    <col min="15942" max="15942" width="13" style="728" customWidth="1"/>
    <col min="15943" max="15943" width="8.85546875" style="728" customWidth="1"/>
    <col min="15944" max="15944" width="9.85546875" style="728" customWidth="1"/>
    <col min="15945" max="15945" width="8.85546875" style="728" customWidth="1"/>
    <col min="15946" max="16131" width="9.140625" style="728"/>
    <col min="16132" max="16132" width="63" style="728" customWidth="1"/>
    <col min="16133" max="16135" width="17.140625" style="728" customWidth="1"/>
    <col min="16136" max="16139" width="15" style="728" customWidth="1"/>
    <col min="16140" max="16140" width="13.140625" style="728" customWidth="1"/>
    <col min="16141" max="16141" width="8.7109375" style="728" customWidth="1"/>
    <col min="16142" max="16142" width="12.85546875" style="728" customWidth="1"/>
    <col min="16143" max="16143" width="8.85546875" style="728" customWidth="1"/>
    <col min="16144" max="16144" width="9.85546875" style="728" customWidth="1"/>
    <col min="16145" max="16145" width="8.85546875" style="728" customWidth="1"/>
    <col min="16146" max="16146" width="54.7109375" style="728" customWidth="1"/>
    <col min="16147" max="16147" width="10.85546875" style="728" customWidth="1"/>
    <col min="16148" max="16148" width="8.7109375" style="728" customWidth="1"/>
    <col min="16149" max="16149" width="12.140625" style="728" customWidth="1"/>
    <col min="16150" max="16150" width="8.85546875" style="728" customWidth="1"/>
    <col min="16151" max="16151" width="9.85546875" style="728" customWidth="1"/>
    <col min="16152" max="16152" width="8.85546875" style="728" customWidth="1"/>
    <col min="16153" max="16153" width="54.7109375" style="728" customWidth="1"/>
    <col min="16154" max="16154" width="10.85546875" style="728" customWidth="1"/>
    <col min="16155" max="16155" width="8.7109375" style="728" customWidth="1"/>
    <col min="16156" max="16156" width="12.28515625" style="728" customWidth="1"/>
    <col min="16157" max="16157" width="8.85546875" style="728" customWidth="1"/>
    <col min="16158" max="16158" width="9.85546875" style="728" customWidth="1"/>
    <col min="16159" max="16159" width="8.85546875" style="728" customWidth="1"/>
    <col min="16160" max="16160" width="54.7109375" style="728" customWidth="1"/>
    <col min="16161" max="16161" width="10.85546875" style="728" customWidth="1"/>
    <col min="16162" max="16162" width="8.7109375" style="728" customWidth="1"/>
    <col min="16163" max="16163" width="13.28515625" style="728" customWidth="1"/>
    <col min="16164" max="16164" width="8.85546875" style="728" customWidth="1"/>
    <col min="16165" max="16165" width="9.85546875" style="728" customWidth="1"/>
    <col min="16166" max="16166" width="8.85546875" style="728" customWidth="1"/>
    <col min="16167" max="16167" width="54.7109375" style="728" customWidth="1"/>
    <col min="16168" max="16168" width="12.140625" style="728" customWidth="1"/>
    <col min="16169" max="16169" width="8.7109375" style="728" customWidth="1"/>
    <col min="16170" max="16170" width="11.28515625" style="728" customWidth="1"/>
    <col min="16171" max="16171" width="8.85546875" style="728" customWidth="1"/>
    <col min="16172" max="16172" width="9.140625" style="728"/>
    <col min="16173" max="16173" width="8.85546875" style="728" customWidth="1"/>
    <col min="16174" max="16174" width="54.7109375" style="728" customWidth="1"/>
    <col min="16175" max="16175" width="13.7109375" style="728" customWidth="1"/>
    <col min="16176" max="16176" width="8.7109375" style="728" customWidth="1"/>
    <col min="16177" max="16177" width="14.7109375" style="728" customWidth="1"/>
    <col min="16178" max="16178" width="8.85546875" style="728" customWidth="1"/>
    <col min="16179" max="16179" width="9.85546875" style="728" customWidth="1"/>
    <col min="16180" max="16180" width="8.85546875" style="728" customWidth="1"/>
    <col min="16181" max="16181" width="54.7109375" style="728" customWidth="1"/>
    <col min="16182" max="16182" width="12.42578125" style="728" customWidth="1"/>
    <col min="16183" max="16183" width="8.7109375" style="728" customWidth="1"/>
    <col min="16184" max="16184" width="13.42578125" style="728" customWidth="1"/>
    <col min="16185" max="16185" width="8.85546875" style="728" customWidth="1"/>
    <col min="16186" max="16186" width="9.140625" style="728" customWidth="1"/>
    <col min="16187" max="16187" width="8.85546875" style="728" customWidth="1"/>
    <col min="16188" max="16188" width="54.7109375" style="728" customWidth="1"/>
    <col min="16189" max="16189" width="10.7109375" style="728" customWidth="1"/>
    <col min="16190" max="16190" width="8.7109375" style="728" customWidth="1"/>
    <col min="16191" max="16191" width="13" style="728" customWidth="1"/>
    <col min="16192" max="16192" width="8.85546875" style="728" customWidth="1"/>
    <col min="16193" max="16193" width="9.140625" style="728" customWidth="1"/>
    <col min="16194" max="16194" width="8.85546875" style="728" customWidth="1"/>
    <col min="16195" max="16195" width="54.7109375" style="728" customWidth="1"/>
    <col min="16196" max="16196" width="10.85546875" style="728" customWidth="1"/>
    <col min="16197" max="16197" width="8.7109375" style="728" customWidth="1"/>
    <col min="16198" max="16198" width="13" style="728" customWidth="1"/>
    <col min="16199" max="16199" width="8.85546875" style="728" customWidth="1"/>
    <col min="16200" max="16200" width="9.85546875" style="728" customWidth="1"/>
    <col min="16201" max="16201" width="8.85546875" style="728" customWidth="1"/>
    <col min="16202" max="16384" width="9.140625" style="728"/>
  </cols>
  <sheetData>
    <row r="1" spans="2:79" ht="9" customHeight="1" thickBot="1"/>
    <row r="2" spans="2:79" ht="47.45" customHeight="1" thickBot="1">
      <c r="B2" s="1466" t="s">
        <v>761</v>
      </c>
      <c r="C2" s="1467"/>
      <c r="D2" s="1467"/>
      <c r="E2" s="1467"/>
      <c r="F2" s="1467"/>
      <c r="G2" s="1467"/>
      <c r="H2" s="1467"/>
      <c r="I2" s="1468"/>
      <c r="L2" s="1469" t="s">
        <v>762</v>
      </c>
      <c r="M2" s="1470"/>
      <c r="N2" s="1470"/>
      <c r="O2" s="1471"/>
      <c r="P2" s="1471"/>
      <c r="Q2" s="1471"/>
      <c r="R2" s="1471"/>
      <c r="S2" s="1471"/>
      <c r="T2" s="1472"/>
      <c r="U2" s="729" t="s">
        <v>763</v>
      </c>
    </row>
    <row r="3" spans="2:79" ht="45" customHeight="1" thickBot="1">
      <c r="B3" s="731"/>
      <c r="C3" s="1473" t="s">
        <v>764</v>
      </c>
      <c r="D3" s="1467"/>
      <c r="E3" s="1468"/>
      <c r="F3" s="732"/>
      <c r="G3" s="733"/>
      <c r="H3" s="733"/>
      <c r="I3" s="733"/>
      <c r="L3" s="734" t="s">
        <v>765</v>
      </c>
      <c r="M3" s="735" t="s">
        <v>766</v>
      </c>
      <c r="N3" s="736" t="s">
        <v>767</v>
      </c>
      <c r="O3" s="734" t="s">
        <v>765</v>
      </c>
      <c r="P3" s="735" t="s">
        <v>766</v>
      </c>
      <c r="Q3" s="736" t="s">
        <v>767</v>
      </c>
      <c r="R3" s="734" t="s">
        <v>765</v>
      </c>
      <c r="S3" s="735" t="s">
        <v>766</v>
      </c>
      <c r="T3" s="736" t="s">
        <v>767</v>
      </c>
    </row>
    <row r="4" spans="2:79" ht="51.6" customHeight="1" thickBot="1">
      <c r="F4" s="728"/>
      <c r="G4" s="728"/>
      <c r="H4" s="728"/>
      <c r="L4" s="737" t="s">
        <v>768</v>
      </c>
      <c r="M4" s="738">
        <v>8</v>
      </c>
      <c r="N4" s="739">
        <f>I28</f>
        <v>4</v>
      </c>
      <c r="O4" s="740" t="s">
        <v>769</v>
      </c>
      <c r="P4" s="741">
        <v>25</v>
      </c>
      <c r="Q4" s="742">
        <f>I172</f>
        <v>12</v>
      </c>
      <c r="R4" s="743" t="s">
        <v>770</v>
      </c>
      <c r="S4" s="744">
        <v>39</v>
      </c>
      <c r="T4" s="745">
        <f>I240</f>
        <v>24</v>
      </c>
    </row>
    <row r="5" spans="2:79" ht="54.6" customHeight="1">
      <c r="B5" s="746" t="s">
        <v>771</v>
      </c>
      <c r="C5" s="1474" t="str">
        <f>'[1]4.Vállalkozó bemutatása'!C3:E3</f>
        <v>Dr. Almási Ádám</v>
      </c>
      <c r="D5" s="1475"/>
      <c r="E5" s="1475"/>
      <c r="F5" s="1475"/>
      <c r="G5" s="1475"/>
      <c r="H5" s="1475"/>
      <c r="I5" s="1476"/>
      <c r="L5" s="747" t="s">
        <v>772</v>
      </c>
      <c r="M5" s="748">
        <v>17</v>
      </c>
      <c r="N5" s="749">
        <f>I48</f>
        <v>7</v>
      </c>
      <c r="O5" s="750" t="s">
        <v>773</v>
      </c>
      <c r="P5" s="751">
        <v>4</v>
      </c>
      <c r="Q5" s="752">
        <f>I228</f>
        <v>4</v>
      </c>
      <c r="R5" s="753" t="s">
        <v>774</v>
      </c>
      <c r="S5" s="754">
        <v>10</v>
      </c>
      <c r="T5" s="755">
        <f>I302</f>
        <v>5</v>
      </c>
    </row>
    <row r="6" spans="2:79" ht="54.6" customHeight="1">
      <c r="B6" s="756" t="s">
        <v>775</v>
      </c>
      <c r="C6" s="1477">
        <f>'[1]4.Vállalkozó bemutatása'!C4:E4</f>
        <v>32613</v>
      </c>
      <c r="D6" s="1478"/>
      <c r="E6" s="1478"/>
      <c r="F6" s="1478"/>
      <c r="G6" s="1478"/>
      <c r="H6" s="1478"/>
      <c r="I6" s="1479"/>
      <c r="L6" s="747" t="s">
        <v>776</v>
      </c>
      <c r="M6" s="748">
        <v>40</v>
      </c>
      <c r="N6" s="757">
        <f>I84</f>
        <v>27</v>
      </c>
      <c r="O6" s="750" t="s">
        <v>777</v>
      </c>
      <c r="P6" s="758">
        <v>27</v>
      </c>
      <c r="Q6" s="752">
        <f>I344</f>
        <v>15</v>
      </c>
      <c r="R6" s="753" t="s">
        <v>778</v>
      </c>
      <c r="S6" s="754">
        <v>12</v>
      </c>
      <c r="T6" s="755">
        <f>I323</f>
        <v>8</v>
      </c>
      <c r="Y6" s="729"/>
      <c r="AC6" s="759"/>
    </row>
    <row r="7" spans="2:79" ht="54.6" customHeight="1" thickBot="1">
      <c r="B7" s="756" t="s">
        <v>779</v>
      </c>
      <c r="C7" s="1480" t="str">
        <f>'[1]4.Vállalkozó bemutatása'!C7:E7</f>
        <v>almasia15@gmail.com</v>
      </c>
      <c r="D7" s="1478"/>
      <c r="E7" s="1478"/>
      <c r="F7" s="1478"/>
      <c r="G7" s="1478"/>
      <c r="H7" s="1478"/>
      <c r="I7" s="1479"/>
      <c r="J7" s="760"/>
      <c r="K7" s="760"/>
      <c r="L7" s="761" t="s">
        <v>780</v>
      </c>
      <c r="M7" s="762">
        <v>18</v>
      </c>
      <c r="N7" s="763">
        <f>I142</f>
        <v>12</v>
      </c>
      <c r="O7" s="764"/>
      <c r="P7" s="765"/>
      <c r="Q7" s="766"/>
      <c r="R7" s="767"/>
      <c r="S7" s="768"/>
      <c r="T7" s="769"/>
    </row>
    <row r="8" spans="2:79" ht="54.6" customHeight="1">
      <c r="B8" s="756" t="s">
        <v>781</v>
      </c>
      <c r="C8" s="1452" t="s">
        <v>782</v>
      </c>
      <c r="D8" s="1453"/>
      <c r="E8" s="1453"/>
      <c r="F8" s="1453"/>
      <c r="G8" s="1453"/>
      <c r="H8" s="1453"/>
      <c r="I8" s="1454"/>
      <c r="J8" s="760"/>
      <c r="K8" s="760"/>
      <c r="L8" s="770" t="s">
        <v>783</v>
      </c>
      <c r="M8" s="771">
        <f>SUM(M4:M7)</f>
        <v>83</v>
      </c>
      <c r="N8" s="772"/>
      <c r="O8" s="773" t="s">
        <v>783</v>
      </c>
      <c r="P8" s="774">
        <f>SUM(P4:P7)</f>
        <v>56</v>
      </c>
      <c r="Q8" s="775"/>
      <c r="R8" s="776" t="s">
        <v>784</v>
      </c>
      <c r="S8" s="777">
        <f>SUM(S4:S7)</f>
        <v>61</v>
      </c>
      <c r="T8" s="778"/>
    </row>
    <row r="9" spans="2:79" ht="54.6" customHeight="1" thickBot="1">
      <c r="B9" s="779" t="s">
        <v>785</v>
      </c>
      <c r="C9" s="1455" t="s">
        <v>786</v>
      </c>
      <c r="D9" s="1456"/>
      <c r="E9" s="1456"/>
      <c r="F9" s="1456"/>
      <c r="G9" s="1456"/>
      <c r="H9" s="1456"/>
      <c r="I9" s="1457"/>
      <c r="L9" s="780" t="s">
        <v>787</v>
      </c>
      <c r="M9" s="781">
        <f>ROUND(M8*0.3,0)</f>
        <v>25</v>
      </c>
      <c r="N9" s="749"/>
      <c r="O9" s="782" t="s">
        <v>788</v>
      </c>
      <c r="P9" s="783">
        <f>ROUND(P8*0.3,0)</f>
        <v>17</v>
      </c>
      <c r="Q9" s="784"/>
      <c r="R9" s="785" t="s">
        <v>789</v>
      </c>
      <c r="S9" s="786">
        <f>ROUND(S8*0.3,0)</f>
        <v>18</v>
      </c>
      <c r="T9" s="787"/>
      <c r="U9" s="788"/>
      <c r="V9" s="789"/>
      <c r="W9" s="788"/>
      <c r="AD9" s="788"/>
      <c r="AK9" s="788"/>
      <c r="AY9" s="788"/>
      <c r="BT9" s="788"/>
    </row>
    <row r="10" spans="2:79" ht="54.6" customHeight="1" thickBot="1">
      <c r="B10" s="779" t="s">
        <v>790</v>
      </c>
      <c r="C10" s="1458">
        <v>43320</v>
      </c>
      <c r="D10" s="1459"/>
      <c r="E10" s="1459"/>
      <c r="F10" s="1459"/>
      <c r="G10" s="1459"/>
      <c r="H10" s="1459"/>
      <c r="I10" s="1460"/>
      <c r="L10" s="790" t="s">
        <v>791</v>
      </c>
      <c r="M10" s="791"/>
      <c r="N10" s="792">
        <f>SUM(N4:N9)</f>
        <v>50</v>
      </c>
      <c r="O10" s="793"/>
      <c r="P10" s="794"/>
      <c r="Q10" s="795">
        <f>SUM(Q4:Q9)</f>
        <v>31</v>
      </c>
      <c r="R10" s="796"/>
      <c r="S10" s="797"/>
      <c r="T10" s="798">
        <f>SUM(T4:T9)</f>
        <v>37</v>
      </c>
      <c r="U10" s="799"/>
    </row>
    <row r="11" spans="2:79" ht="36.950000000000003" customHeight="1" thickBot="1">
      <c r="L11" s="800" t="s">
        <v>792</v>
      </c>
      <c r="M11" s="801" t="s">
        <v>793</v>
      </c>
      <c r="N11" s="792" t="str">
        <f>IF(N10&lt;M9,"KO","OK")</f>
        <v>OK</v>
      </c>
      <c r="O11" s="793"/>
      <c r="P11" s="795"/>
      <c r="Q11" s="795" t="str">
        <f>IF(Q10&lt;P9,"KO","OK")</f>
        <v>OK</v>
      </c>
      <c r="R11" s="796"/>
      <c r="S11" s="802"/>
      <c r="T11" s="798" t="str">
        <f>IF(T10&lt;S9,"KO","OK")</f>
        <v>OK</v>
      </c>
    </row>
    <row r="12" spans="2:79" ht="64.5" customHeight="1" thickBot="1">
      <c r="B12" s="1461" t="s">
        <v>794</v>
      </c>
      <c r="C12" s="1462"/>
      <c r="D12" s="1463"/>
      <c r="E12" s="1450" t="str">
        <f>IF(OR(M12=$M$11,M16=$M$11),"ÜT elutasítás","   ")</f>
        <v xml:space="preserve">   </v>
      </c>
      <c r="F12" s="1450"/>
      <c r="G12" s="1451"/>
      <c r="H12" s="1464">
        <f>IF(OR(M12=$M$11,M16=$M$11)," ",I24)</f>
        <v>118</v>
      </c>
      <c r="I12" s="1465"/>
      <c r="J12" s="760"/>
      <c r="K12" s="760"/>
      <c r="L12" s="803" t="s">
        <v>795</v>
      </c>
      <c r="M12" s="804" t="str">
        <f>IF(OR(N11=M11,Q11=M11,T11=M11),"KO","OK")</f>
        <v>OK</v>
      </c>
      <c r="N12" s="1437" t="str">
        <f>IF(M12=$M$11,"Minősítési csoportonként nem érte el a 30%-ot! :(","Csoportonként elérte a 30%-ot! :-)")</f>
        <v>Csoportonként elérte a 30%-ot! :-)</v>
      </c>
      <c r="O12" s="1438"/>
      <c r="P12" s="1438"/>
      <c r="Q12" s="1438"/>
      <c r="R12" s="1438"/>
      <c r="S12" s="1438"/>
      <c r="T12" s="1439"/>
      <c r="U12" s="728"/>
      <c r="V12" s="760"/>
      <c r="W12" s="760"/>
      <c r="X12" s="760"/>
      <c r="Y12" s="760"/>
      <c r="Z12" s="760"/>
      <c r="AA12" s="760"/>
      <c r="AB12" s="760"/>
      <c r="AC12" s="760"/>
      <c r="AD12" s="760"/>
      <c r="AE12" s="760"/>
      <c r="AF12" s="760"/>
      <c r="AG12" s="760"/>
      <c r="AH12" s="760"/>
      <c r="AI12" s="760"/>
      <c r="AJ12" s="760"/>
      <c r="AK12" s="760"/>
      <c r="AL12" s="760"/>
      <c r="AM12" s="760"/>
      <c r="AN12" s="760"/>
      <c r="AO12" s="760"/>
      <c r="AP12" s="760"/>
      <c r="AQ12" s="760"/>
      <c r="AR12" s="760"/>
      <c r="AS12" s="760"/>
      <c r="AT12" s="760"/>
      <c r="AU12" s="760"/>
      <c r="AV12" s="760"/>
      <c r="AW12" s="760"/>
      <c r="AX12" s="760"/>
      <c r="AY12" s="760"/>
      <c r="AZ12" s="760"/>
      <c r="BA12" s="760"/>
      <c r="BB12" s="760"/>
      <c r="BC12" s="760"/>
      <c r="BD12" s="760"/>
      <c r="BE12" s="760"/>
      <c r="BF12" s="760"/>
      <c r="BG12" s="760"/>
      <c r="BH12" s="760"/>
      <c r="BI12" s="760"/>
      <c r="BJ12" s="760"/>
      <c r="BK12" s="760"/>
      <c r="BL12" s="760"/>
      <c r="BM12" s="760"/>
      <c r="BN12" s="760"/>
      <c r="BO12" s="760"/>
      <c r="BP12" s="760"/>
      <c r="BQ12" s="760"/>
      <c r="BR12" s="760"/>
      <c r="BS12" s="760"/>
      <c r="BT12" s="760"/>
      <c r="BU12" s="760"/>
      <c r="BV12" s="760"/>
      <c r="BW12" s="760"/>
      <c r="BX12" s="760"/>
      <c r="BY12" s="760"/>
      <c r="BZ12" s="760"/>
      <c r="CA12" s="760"/>
    </row>
    <row r="13" spans="2:79" ht="10.5" customHeight="1" thickBot="1">
      <c r="J13" s="760"/>
      <c r="K13" s="760"/>
      <c r="L13" s="728"/>
      <c r="M13" s="760"/>
      <c r="N13" s="760"/>
      <c r="O13" s="760"/>
      <c r="P13" s="760"/>
      <c r="Q13" s="760"/>
      <c r="R13" s="760"/>
      <c r="S13" s="760"/>
      <c r="T13" s="760"/>
      <c r="U13" s="760"/>
      <c r="V13" s="760"/>
      <c r="W13" s="760"/>
      <c r="X13" s="760"/>
      <c r="Y13" s="760"/>
      <c r="Z13" s="760"/>
      <c r="AA13" s="760"/>
      <c r="AB13" s="760"/>
      <c r="AC13" s="760"/>
      <c r="AD13" s="760"/>
      <c r="AE13" s="760"/>
      <c r="AF13" s="760"/>
      <c r="AG13" s="760"/>
      <c r="AH13" s="760"/>
      <c r="AI13" s="760"/>
      <c r="AJ13" s="760"/>
      <c r="AK13" s="760"/>
      <c r="AL13" s="760"/>
      <c r="AM13" s="760"/>
      <c r="AN13" s="760"/>
      <c r="AO13" s="760"/>
      <c r="AP13" s="760"/>
      <c r="AQ13" s="760"/>
      <c r="AR13" s="760"/>
      <c r="AS13" s="760"/>
      <c r="AT13" s="760"/>
      <c r="AU13" s="760"/>
      <c r="AV13" s="760"/>
      <c r="AW13" s="760"/>
      <c r="AX13" s="760"/>
      <c r="AY13" s="760"/>
      <c r="AZ13" s="760"/>
      <c r="BA13" s="760"/>
      <c r="BB13" s="760"/>
      <c r="BC13" s="760"/>
      <c r="BD13" s="760"/>
      <c r="BE13" s="760"/>
      <c r="BF13" s="760"/>
      <c r="BG13" s="760"/>
      <c r="BH13" s="760"/>
      <c r="BI13" s="760"/>
      <c r="BJ13" s="760"/>
      <c r="BK13" s="760"/>
      <c r="BL13" s="760"/>
      <c r="BM13" s="760"/>
      <c r="BN13" s="760"/>
      <c r="BO13" s="760"/>
      <c r="BP13" s="760"/>
      <c r="BQ13" s="760"/>
      <c r="BR13" s="760"/>
      <c r="BS13" s="760"/>
      <c r="BT13" s="760"/>
      <c r="BU13" s="760"/>
      <c r="BV13" s="760"/>
      <c r="BW13" s="760"/>
      <c r="BX13" s="760"/>
      <c r="BY13" s="760"/>
      <c r="BZ13" s="760"/>
      <c r="CA13" s="760"/>
    </row>
    <row r="14" spans="2:79" ht="59.45" customHeight="1" thickBot="1">
      <c r="B14" s="1440" t="s">
        <v>796</v>
      </c>
      <c r="C14" s="1441"/>
      <c r="D14" s="1441"/>
      <c r="E14" s="1441"/>
      <c r="F14" s="1441"/>
      <c r="G14" s="1442"/>
      <c r="H14" s="1443">
        <v>60</v>
      </c>
      <c r="I14" s="1444"/>
      <c r="J14" s="760"/>
      <c r="K14" s="760"/>
      <c r="L14" s="805" t="s">
        <v>797</v>
      </c>
      <c r="M14" s="804" t="str">
        <f>IF(H24=M11,"KO","OK")</f>
        <v>OK</v>
      </c>
      <c r="N14" s="1445" t="str">
        <f>IF(M14=$M$11,"Elutasítási (KO) kritériumok alapján az ÜT NEM fogadható el! :-(","Elutasítási (KO) kritériumok alapján az ÜT elfogadható! :-)")</f>
        <v>Elutasítási (KO) kritériumok alapján az ÜT elfogadható! :-)</v>
      </c>
      <c r="O14" s="1446"/>
      <c r="P14" s="1446"/>
      <c r="Q14" s="1446"/>
      <c r="R14" s="1446"/>
      <c r="S14" s="1446"/>
      <c r="T14" s="1447"/>
      <c r="U14" s="760"/>
      <c r="V14" s="760"/>
      <c r="W14" s="760"/>
      <c r="X14" s="760"/>
      <c r="Y14" s="760"/>
      <c r="Z14" s="760"/>
      <c r="AA14" s="760"/>
      <c r="AB14" s="760"/>
      <c r="AC14" s="760"/>
      <c r="AD14" s="760"/>
      <c r="AE14" s="760"/>
      <c r="AF14" s="760"/>
      <c r="AG14" s="760"/>
      <c r="AH14" s="760"/>
      <c r="AI14" s="760"/>
      <c r="AJ14" s="760"/>
      <c r="AK14" s="760"/>
      <c r="AL14" s="760"/>
      <c r="AM14" s="760"/>
      <c r="AN14" s="760"/>
      <c r="AO14" s="760"/>
      <c r="AP14" s="760"/>
      <c r="AQ14" s="760"/>
      <c r="AR14" s="760"/>
      <c r="AS14" s="760"/>
      <c r="AT14" s="760"/>
      <c r="AU14" s="760"/>
      <c r="AV14" s="760"/>
      <c r="AW14" s="760"/>
      <c r="AX14" s="760"/>
      <c r="AY14" s="760"/>
      <c r="AZ14" s="760"/>
      <c r="BA14" s="760"/>
      <c r="BB14" s="760"/>
      <c r="BC14" s="760"/>
      <c r="BD14" s="760"/>
      <c r="BE14" s="760"/>
      <c r="BF14" s="760"/>
      <c r="BG14" s="760"/>
      <c r="BH14" s="760"/>
      <c r="BI14" s="760"/>
      <c r="BJ14" s="760"/>
      <c r="BK14" s="760"/>
      <c r="BL14" s="760"/>
      <c r="BM14" s="760"/>
      <c r="BN14" s="760"/>
      <c r="BO14" s="760"/>
      <c r="BP14" s="760"/>
      <c r="BQ14" s="760"/>
      <c r="BR14" s="760"/>
      <c r="BS14" s="760"/>
      <c r="BT14" s="760"/>
      <c r="BU14" s="760"/>
      <c r="BV14" s="760"/>
      <c r="BW14" s="760"/>
      <c r="BX14" s="760"/>
      <c r="BY14" s="760"/>
      <c r="BZ14" s="760"/>
      <c r="CA14" s="760"/>
    </row>
    <row r="15" spans="2:79" ht="10.5" customHeight="1" thickBot="1">
      <c r="J15" s="760"/>
      <c r="K15" s="760"/>
      <c r="L15" s="728"/>
      <c r="M15" s="760"/>
      <c r="N15" s="760"/>
      <c r="O15" s="760"/>
      <c r="P15" s="760"/>
      <c r="Q15" s="760"/>
      <c r="R15" s="760"/>
      <c r="S15" s="760"/>
      <c r="T15" s="760"/>
      <c r="U15" s="760"/>
      <c r="V15" s="760"/>
      <c r="W15" s="760"/>
      <c r="X15" s="760"/>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c r="BC15" s="760"/>
      <c r="BD15" s="760"/>
      <c r="BE15" s="760"/>
      <c r="BF15" s="760"/>
      <c r="BG15" s="760"/>
      <c r="BH15" s="760"/>
      <c r="BI15" s="760"/>
      <c r="BJ15" s="760"/>
      <c r="BK15" s="760"/>
      <c r="BL15" s="760"/>
      <c r="BM15" s="760"/>
      <c r="BN15" s="760"/>
      <c r="BO15" s="760"/>
      <c r="BP15" s="760"/>
      <c r="BQ15" s="760"/>
      <c r="BR15" s="760"/>
      <c r="BS15" s="760"/>
      <c r="BT15" s="760"/>
      <c r="BU15" s="760"/>
      <c r="BV15" s="760"/>
      <c r="BW15" s="760"/>
      <c r="BX15" s="760"/>
      <c r="BY15" s="760"/>
      <c r="BZ15" s="760"/>
      <c r="CA15" s="760"/>
    </row>
    <row r="16" spans="2:79" ht="62.1" customHeight="1" thickBot="1">
      <c r="B16" s="1448" t="s">
        <v>798</v>
      </c>
      <c r="C16" s="1449"/>
      <c r="D16" s="1450" t="str">
        <f>IF(ISBLANK(H14),O36,IF(OR(M12=$M$11,M14=$M$11),O35,IF(H12&lt;H14,O34,O33)))</f>
        <v>ÜT jóváhagyása</v>
      </c>
      <c r="E16" s="1450"/>
      <c r="F16" s="1450"/>
      <c r="G16" s="1450"/>
      <c r="H16" s="1450"/>
      <c r="I16" s="1451"/>
      <c r="L16" s="728"/>
      <c r="M16" s="760"/>
      <c r="N16" s="760"/>
      <c r="O16" s="760"/>
      <c r="P16" s="760"/>
      <c r="Q16" s="760"/>
      <c r="R16" s="760"/>
      <c r="S16" s="760"/>
      <c r="T16" s="760"/>
      <c r="U16" s="728"/>
      <c r="V16" s="760"/>
      <c r="W16" s="760"/>
      <c r="X16" s="760"/>
      <c r="Y16" s="760"/>
      <c r="Z16" s="760"/>
      <c r="AA16" s="760"/>
      <c r="AB16" s="760"/>
      <c r="AC16" s="760"/>
      <c r="AD16" s="760"/>
      <c r="AE16" s="760"/>
      <c r="AF16" s="760"/>
      <c r="AG16" s="760"/>
      <c r="AH16" s="760"/>
      <c r="AI16" s="760"/>
      <c r="AJ16" s="760"/>
      <c r="AK16" s="760"/>
      <c r="AL16" s="760"/>
      <c r="AM16" s="760"/>
      <c r="AN16" s="760"/>
      <c r="AO16" s="760"/>
      <c r="AP16" s="760"/>
      <c r="AQ16" s="760"/>
      <c r="AR16" s="760"/>
      <c r="AS16" s="760"/>
      <c r="AT16" s="760"/>
      <c r="AU16" s="760"/>
      <c r="AV16" s="760"/>
      <c r="AW16" s="760"/>
      <c r="AX16" s="760"/>
      <c r="AY16" s="760"/>
      <c r="AZ16" s="760"/>
      <c r="BA16" s="760"/>
      <c r="BB16" s="760"/>
      <c r="BC16" s="760"/>
      <c r="BD16" s="760"/>
      <c r="BE16" s="760"/>
      <c r="BF16" s="760"/>
      <c r="BG16" s="760"/>
      <c r="BH16" s="760"/>
      <c r="BI16" s="760"/>
      <c r="BJ16" s="760"/>
      <c r="BK16" s="760"/>
      <c r="BL16" s="760"/>
      <c r="BM16" s="760"/>
      <c r="BN16" s="760"/>
      <c r="BO16" s="760"/>
      <c r="BP16" s="760"/>
      <c r="BQ16" s="760"/>
      <c r="BR16" s="760"/>
      <c r="BS16" s="760"/>
      <c r="BT16" s="760"/>
      <c r="BU16" s="760"/>
      <c r="BV16" s="760"/>
      <c r="BW16" s="760"/>
      <c r="BX16" s="760"/>
      <c r="BY16" s="760"/>
      <c r="BZ16" s="760"/>
      <c r="CA16" s="760"/>
    </row>
    <row r="17" spans="1:79" ht="26.1" customHeight="1" thickBot="1">
      <c r="L17" s="728"/>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60"/>
      <c r="AM17" s="760"/>
      <c r="AN17" s="760"/>
      <c r="AO17" s="760"/>
      <c r="AP17" s="760"/>
      <c r="AQ17" s="760"/>
      <c r="AR17" s="760"/>
      <c r="AS17" s="760"/>
      <c r="AT17" s="760"/>
      <c r="AU17" s="760"/>
      <c r="AV17" s="760"/>
      <c r="AW17" s="760"/>
      <c r="AX17" s="760"/>
      <c r="AY17" s="760"/>
      <c r="AZ17" s="760"/>
      <c r="BA17" s="760"/>
      <c r="BB17" s="760"/>
      <c r="BC17" s="760"/>
      <c r="BD17" s="760"/>
      <c r="BE17" s="760"/>
      <c r="BF17" s="760"/>
      <c r="BG17" s="760"/>
      <c r="BH17" s="760"/>
      <c r="BI17" s="760"/>
      <c r="BJ17" s="760"/>
      <c r="BK17" s="760"/>
      <c r="BL17" s="760"/>
      <c r="BM17" s="760"/>
      <c r="BN17" s="760"/>
      <c r="BO17" s="760"/>
      <c r="BP17" s="760"/>
      <c r="BQ17" s="760"/>
      <c r="BR17" s="760"/>
      <c r="BS17" s="760"/>
      <c r="BT17" s="760"/>
      <c r="BU17" s="760"/>
      <c r="BV17" s="760"/>
      <c r="BW17" s="760"/>
      <c r="BX17" s="760"/>
      <c r="BY17" s="760"/>
      <c r="BZ17" s="760"/>
      <c r="CA17" s="760"/>
    </row>
    <row r="18" spans="1:79" ht="29.1" customHeight="1">
      <c r="B18" s="746" t="s">
        <v>799</v>
      </c>
      <c r="C18" s="806">
        <v>200</v>
      </c>
      <c r="D18" s="1429" t="s">
        <v>800</v>
      </c>
      <c r="E18" s="1431" t="s">
        <v>793</v>
      </c>
      <c r="F18" s="1433">
        <v>1</v>
      </c>
      <c r="G18" s="1433">
        <v>2</v>
      </c>
      <c r="H18" s="1433">
        <v>3</v>
      </c>
      <c r="I18" s="1435" t="s">
        <v>109</v>
      </c>
      <c r="J18" s="760"/>
      <c r="K18" s="760"/>
      <c r="V18" s="760"/>
      <c r="W18" s="760"/>
      <c r="X18" s="760"/>
      <c r="Y18" s="760"/>
      <c r="Z18" s="760"/>
      <c r="AA18" s="760"/>
      <c r="AB18" s="760"/>
      <c r="AC18" s="760"/>
      <c r="AD18" s="760"/>
      <c r="AE18" s="760"/>
      <c r="AF18" s="760"/>
      <c r="AG18" s="760"/>
      <c r="AH18" s="760"/>
      <c r="AI18" s="760"/>
      <c r="AJ18" s="760"/>
      <c r="AK18" s="760"/>
      <c r="AL18" s="760"/>
      <c r="AM18" s="760"/>
      <c r="AN18" s="760"/>
      <c r="AO18" s="760"/>
      <c r="AP18" s="760"/>
      <c r="AQ18" s="760"/>
      <c r="AR18" s="760"/>
      <c r="AS18" s="760"/>
      <c r="AT18" s="760"/>
      <c r="AU18" s="760"/>
      <c r="AV18" s="760"/>
      <c r="AW18" s="760"/>
      <c r="AX18" s="760"/>
      <c r="AY18" s="760"/>
      <c r="AZ18" s="760"/>
      <c r="BA18" s="760"/>
      <c r="BB18" s="760"/>
      <c r="BC18" s="760"/>
      <c r="BD18" s="760"/>
      <c r="BE18" s="760"/>
      <c r="BF18" s="760"/>
      <c r="BG18" s="760"/>
      <c r="BH18" s="760"/>
      <c r="BI18" s="760"/>
      <c r="BJ18" s="760"/>
      <c r="BK18" s="760"/>
      <c r="BL18" s="760"/>
      <c r="BM18" s="760"/>
      <c r="BN18" s="760"/>
      <c r="BO18" s="760"/>
      <c r="BP18" s="760"/>
      <c r="BQ18" s="760"/>
      <c r="BR18" s="760"/>
      <c r="BS18" s="728"/>
      <c r="BU18" s="728"/>
    </row>
    <row r="19" spans="1:79" ht="47.1" customHeight="1">
      <c r="B19" s="807" t="s">
        <v>801</v>
      </c>
      <c r="C19" s="808">
        <v>50</v>
      </c>
      <c r="D19" s="1430"/>
      <c r="E19" s="1432"/>
      <c r="F19" s="1434"/>
      <c r="G19" s="1434"/>
      <c r="H19" s="1434"/>
      <c r="I19" s="1436"/>
      <c r="J19" s="760"/>
      <c r="K19" s="760"/>
      <c r="V19" s="760"/>
      <c r="W19" s="760"/>
      <c r="X19" s="760"/>
      <c r="Y19" s="760"/>
      <c r="Z19" s="760"/>
      <c r="AA19" s="760"/>
      <c r="AB19" s="760"/>
      <c r="AC19" s="760"/>
      <c r="AD19" s="760"/>
      <c r="AE19" s="760"/>
      <c r="AF19" s="760"/>
      <c r="AG19" s="760"/>
      <c r="AH19" s="760"/>
      <c r="AI19" s="760"/>
      <c r="AJ19" s="760"/>
      <c r="AK19" s="760"/>
      <c r="AL19" s="760"/>
      <c r="AM19" s="760"/>
      <c r="AN19" s="760"/>
      <c r="AO19" s="760"/>
      <c r="AP19" s="760"/>
      <c r="AQ19" s="760"/>
      <c r="AR19" s="760"/>
      <c r="AS19" s="760"/>
      <c r="AT19" s="760"/>
      <c r="AU19" s="760"/>
      <c r="AV19" s="760"/>
      <c r="AW19" s="760"/>
      <c r="AX19" s="760"/>
      <c r="AY19" s="760"/>
      <c r="AZ19" s="760"/>
      <c r="BA19" s="760"/>
      <c r="BB19" s="760"/>
      <c r="BC19" s="760"/>
      <c r="BD19" s="760"/>
      <c r="BE19" s="760"/>
      <c r="BF19" s="760"/>
      <c r="BG19" s="760"/>
      <c r="BH19" s="760"/>
      <c r="BI19" s="760"/>
      <c r="BJ19" s="760"/>
      <c r="BK19" s="760"/>
      <c r="BL19" s="760"/>
      <c r="BM19" s="760"/>
      <c r="BN19" s="760"/>
      <c r="BO19" s="760"/>
      <c r="BP19" s="760"/>
      <c r="BQ19" s="760"/>
      <c r="BR19" s="760"/>
      <c r="BS19" s="728"/>
      <c r="BU19" s="728"/>
    </row>
    <row r="20" spans="1:79" ht="57.95" customHeight="1" thickBot="1">
      <c r="B20" s="809" t="s">
        <v>802</v>
      </c>
      <c r="C20" s="810">
        <v>60</v>
      </c>
      <c r="D20" s="811" t="s">
        <v>803</v>
      </c>
      <c r="E20" s="812">
        <v>6</v>
      </c>
      <c r="F20" s="812">
        <v>5</v>
      </c>
      <c r="G20" s="812">
        <v>20</v>
      </c>
      <c r="H20" s="812">
        <v>8</v>
      </c>
      <c r="I20" s="813">
        <v>39</v>
      </c>
      <c r="J20" s="760"/>
      <c r="K20" s="760"/>
      <c r="V20" s="760"/>
      <c r="W20" s="760"/>
      <c r="X20" s="760"/>
      <c r="Y20" s="760"/>
      <c r="Z20" s="760"/>
      <c r="AA20" s="760"/>
      <c r="AB20" s="760"/>
      <c r="AC20" s="760"/>
      <c r="AD20" s="760"/>
      <c r="AE20" s="760"/>
      <c r="AF20" s="760"/>
      <c r="AG20" s="760"/>
      <c r="AH20" s="760"/>
      <c r="AI20" s="760"/>
      <c r="AJ20" s="760"/>
      <c r="AK20" s="760"/>
      <c r="AL20" s="760"/>
      <c r="AM20" s="760"/>
      <c r="AN20" s="760"/>
      <c r="AO20" s="760"/>
      <c r="AP20" s="760"/>
      <c r="AQ20" s="760"/>
      <c r="AR20" s="760"/>
      <c r="AS20" s="760"/>
      <c r="AT20" s="760"/>
      <c r="AU20" s="760"/>
      <c r="AV20" s="760"/>
      <c r="AW20" s="760"/>
      <c r="AX20" s="760"/>
      <c r="AY20" s="760"/>
      <c r="AZ20" s="760"/>
      <c r="BA20" s="760"/>
      <c r="BB20" s="760"/>
      <c r="BC20" s="760"/>
      <c r="BD20" s="760"/>
      <c r="BE20" s="760"/>
      <c r="BF20" s="760"/>
      <c r="BG20" s="760"/>
      <c r="BH20" s="760"/>
      <c r="BI20" s="760"/>
      <c r="BJ20" s="760"/>
      <c r="BK20" s="760"/>
      <c r="BL20" s="760"/>
      <c r="BM20" s="760"/>
      <c r="BN20" s="760"/>
      <c r="BO20" s="760"/>
      <c r="BP20" s="760"/>
      <c r="BQ20" s="760"/>
      <c r="BR20" s="760"/>
      <c r="BS20" s="728"/>
      <c r="BU20" s="728"/>
    </row>
    <row r="21" spans="1:79" ht="14.1" customHeight="1">
      <c r="B21" s="814"/>
      <c r="I21" s="760"/>
      <c r="J21" s="760"/>
      <c r="K21" s="760"/>
      <c r="V21" s="760"/>
      <c r="W21" s="760"/>
      <c r="X21" s="760"/>
      <c r="Y21" s="760"/>
      <c r="Z21" s="760"/>
      <c r="AA21" s="760"/>
      <c r="AB21" s="760"/>
      <c r="AC21" s="760"/>
      <c r="AD21" s="760"/>
      <c r="AE21" s="760"/>
      <c r="AF21" s="760"/>
      <c r="AG21" s="760"/>
      <c r="AH21" s="760"/>
      <c r="AI21" s="760"/>
      <c r="AJ21" s="760"/>
      <c r="AK21" s="760"/>
      <c r="AL21" s="760"/>
      <c r="AM21" s="760"/>
      <c r="AN21" s="760"/>
      <c r="AO21" s="760"/>
      <c r="AP21" s="760"/>
      <c r="AQ21" s="760"/>
      <c r="AR21" s="760"/>
      <c r="AS21" s="760"/>
      <c r="AT21" s="760"/>
      <c r="AU21" s="760"/>
      <c r="AV21" s="760"/>
      <c r="AW21" s="760"/>
      <c r="AX21" s="760"/>
      <c r="AY21" s="760"/>
      <c r="AZ21" s="760"/>
      <c r="BA21" s="760"/>
      <c r="BB21" s="760"/>
      <c r="BC21" s="760"/>
      <c r="BD21" s="760"/>
      <c r="BE21" s="760"/>
      <c r="BF21" s="760"/>
      <c r="BG21" s="760"/>
      <c r="BH21" s="760"/>
      <c r="BI21" s="760"/>
      <c r="BJ21" s="760"/>
      <c r="BK21" s="760"/>
      <c r="BL21" s="760"/>
      <c r="BM21" s="760"/>
      <c r="BN21" s="760"/>
      <c r="BO21" s="760"/>
      <c r="BP21" s="760"/>
      <c r="BQ21" s="760"/>
      <c r="BR21" s="760"/>
      <c r="BS21" s="760"/>
      <c r="BT21" s="760"/>
      <c r="BU21" s="760"/>
      <c r="BV21" s="760"/>
      <c r="BW21" s="760"/>
      <c r="BX21" s="760"/>
      <c r="BY21" s="760"/>
      <c r="BZ21" s="760"/>
      <c r="CA21" s="760"/>
    </row>
    <row r="22" spans="1:79" ht="9.6" customHeight="1">
      <c r="I22" s="727"/>
      <c r="J22" s="760"/>
      <c r="K22" s="760"/>
      <c r="L22" s="760"/>
      <c r="M22" s="760"/>
      <c r="N22" s="815"/>
      <c r="O22" s="760"/>
      <c r="P22" s="760"/>
      <c r="Q22" s="760"/>
      <c r="R22" s="760"/>
      <c r="S22" s="760"/>
      <c r="T22" s="760"/>
      <c r="U22" s="760"/>
      <c r="V22" s="760"/>
      <c r="W22" s="760"/>
      <c r="X22" s="760"/>
      <c r="Y22" s="760"/>
      <c r="Z22" s="760"/>
      <c r="AA22" s="760"/>
      <c r="AB22" s="760"/>
      <c r="AC22" s="760"/>
      <c r="AD22" s="760"/>
      <c r="AE22" s="760"/>
      <c r="AF22" s="760"/>
      <c r="AG22" s="760"/>
      <c r="AH22" s="760"/>
      <c r="AI22" s="760"/>
      <c r="AJ22" s="760"/>
      <c r="AK22" s="760"/>
      <c r="AL22" s="760"/>
      <c r="AM22" s="760"/>
      <c r="AN22" s="760"/>
      <c r="AO22" s="760"/>
      <c r="AP22" s="760"/>
      <c r="AQ22" s="760"/>
      <c r="AR22" s="760"/>
      <c r="AS22" s="760"/>
      <c r="AT22" s="760"/>
      <c r="AU22" s="760"/>
      <c r="AV22" s="760"/>
      <c r="AW22" s="760"/>
      <c r="AX22" s="760"/>
      <c r="AY22" s="760"/>
      <c r="AZ22" s="760"/>
      <c r="BA22" s="760"/>
      <c r="BB22" s="760"/>
      <c r="BC22" s="760"/>
      <c r="BD22" s="760"/>
      <c r="BE22" s="760"/>
      <c r="BF22" s="760"/>
      <c r="BG22" s="760"/>
      <c r="BH22" s="760"/>
      <c r="BI22" s="760"/>
      <c r="BJ22" s="760"/>
      <c r="BK22" s="760"/>
      <c r="BL22" s="760"/>
      <c r="BM22" s="760"/>
      <c r="BN22" s="760"/>
      <c r="BO22" s="760"/>
      <c r="BP22" s="760"/>
      <c r="BQ22" s="760"/>
      <c r="BR22" s="760"/>
      <c r="BS22" s="760"/>
      <c r="BT22" s="760"/>
      <c r="BU22" s="760"/>
      <c r="BV22" s="760"/>
      <c r="BW22" s="760"/>
      <c r="BX22" s="760"/>
      <c r="BY22" s="760"/>
      <c r="BZ22" s="760"/>
      <c r="CA22" s="760"/>
    </row>
    <row r="23" spans="1:79" ht="9.6" customHeight="1" thickBot="1">
      <c r="B23" s="814"/>
      <c r="I23" s="760"/>
      <c r="J23" s="760"/>
      <c r="K23" s="760"/>
      <c r="L23" s="760"/>
      <c r="M23" s="760"/>
      <c r="N23" s="815"/>
      <c r="O23" s="760"/>
      <c r="P23" s="760"/>
      <c r="Q23" s="760"/>
      <c r="R23" s="760"/>
      <c r="S23" s="760"/>
      <c r="T23" s="760"/>
      <c r="U23" s="760"/>
      <c r="V23" s="760"/>
      <c r="W23" s="760"/>
      <c r="X23" s="760"/>
      <c r="Y23" s="760"/>
      <c r="Z23" s="760"/>
      <c r="AA23" s="760"/>
      <c r="AB23" s="760"/>
      <c r="AC23" s="760"/>
      <c r="AD23" s="760"/>
      <c r="AE23" s="760"/>
      <c r="AF23" s="760"/>
      <c r="AG23" s="760"/>
      <c r="AH23" s="760"/>
      <c r="AI23" s="760"/>
      <c r="AJ23" s="760"/>
      <c r="AK23" s="760"/>
      <c r="AL23" s="760"/>
      <c r="AM23" s="760"/>
      <c r="AN23" s="760"/>
      <c r="AO23" s="760"/>
      <c r="AP23" s="760"/>
      <c r="AQ23" s="760"/>
      <c r="AR23" s="760"/>
      <c r="AS23" s="760"/>
      <c r="AT23" s="760"/>
      <c r="AU23" s="760"/>
      <c r="AV23" s="760"/>
      <c r="AW23" s="760"/>
      <c r="AX23" s="760"/>
      <c r="AY23" s="760"/>
      <c r="AZ23" s="760"/>
      <c r="BA23" s="760"/>
      <c r="BB23" s="760"/>
      <c r="BC23" s="760"/>
      <c r="BD23" s="760"/>
      <c r="BE23" s="760"/>
      <c r="BF23" s="760"/>
      <c r="BG23" s="760"/>
      <c r="BH23" s="760"/>
      <c r="BI23" s="760"/>
      <c r="BJ23" s="760"/>
      <c r="BK23" s="760"/>
      <c r="BL23" s="760"/>
      <c r="BM23" s="760"/>
      <c r="BN23" s="760"/>
      <c r="BO23" s="760"/>
      <c r="BP23" s="760"/>
      <c r="BQ23" s="760"/>
      <c r="BR23" s="760"/>
      <c r="BS23" s="760"/>
      <c r="BT23" s="760"/>
      <c r="BU23" s="760"/>
      <c r="BV23" s="760"/>
      <c r="BW23" s="760"/>
      <c r="BX23" s="760"/>
      <c r="BY23" s="760"/>
      <c r="BZ23" s="760"/>
      <c r="CA23" s="760"/>
    </row>
    <row r="24" spans="1:79" ht="51.75" customHeight="1" thickBot="1">
      <c r="B24" s="1417" t="s">
        <v>804</v>
      </c>
      <c r="C24" s="1418"/>
      <c r="D24" s="1418"/>
      <c r="E24" s="1419"/>
      <c r="F24" s="816"/>
      <c r="G24" s="817">
        <f>SUM(G25:G384)</f>
        <v>118</v>
      </c>
      <c r="H24" s="818" t="str">
        <f>IF(OR(G89="KO",G96="KO",G111="KO",G357="KO",G366="KO",G89="KO"),"KO"," ")</f>
        <v xml:space="preserve"> </v>
      </c>
      <c r="I24" s="817">
        <f>SUM(I25:I384)</f>
        <v>118</v>
      </c>
      <c r="J24" s="760"/>
      <c r="K24" s="760"/>
      <c r="L24" s="760"/>
      <c r="M24" s="760"/>
      <c r="N24" s="815"/>
      <c r="O24" s="760"/>
      <c r="P24" s="760"/>
      <c r="Q24" s="760"/>
      <c r="R24" s="760"/>
      <c r="S24" s="760"/>
      <c r="T24" s="760"/>
      <c r="U24" s="760"/>
      <c r="V24" s="760"/>
      <c r="W24" s="760"/>
      <c r="X24" s="760"/>
      <c r="Y24" s="760"/>
      <c r="Z24" s="760"/>
      <c r="AA24" s="760"/>
      <c r="AB24" s="760"/>
      <c r="AC24" s="760"/>
      <c r="AD24" s="760"/>
      <c r="AE24" s="760"/>
      <c r="AF24" s="760"/>
      <c r="AG24" s="760"/>
      <c r="AH24" s="760"/>
      <c r="AI24" s="760"/>
      <c r="AJ24" s="760"/>
      <c r="AK24" s="760"/>
      <c r="AL24" s="760"/>
      <c r="AM24" s="760"/>
      <c r="AN24" s="760"/>
      <c r="AO24" s="760"/>
      <c r="AP24" s="760"/>
      <c r="AQ24" s="760"/>
      <c r="AR24" s="760"/>
      <c r="AS24" s="760"/>
      <c r="AT24" s="760"/>
      <c r="AU24" s="760"/>
      <c r="AV24" s="760"/>
      <c r="AW24" s="760"/>
      <c r="AX24" s="760"/>
      <c r="AY24" s="760"/>
      <c r="AZ24" s="760"/>
      <c r="BA24" s="760"/>
      <c r="BB24" s="760"/>
      <c r="BC24" s="760"/>
      <c r="BD24" s="760"/>
      <c r="BE24" s="760"/>
      <c r="BF24" s="760"/>
      <c r="BG24" s="760"/>
      <c r="BH24" s="760"/>
      <c r="BI24" s="760"/>
      <c r="BJ24" s="760"/>
      <c r="BK24" s="760"/>
      <c r="BL24" s="760"/>
      <c r="BM24" s="760"/>
      <c r="BN24" s="760"/>
      <c r="BO24" s="760"/>
      <c r="BP24" s="760"/>
      <c r="BQ24" s="760"/>
      <c r="BR24" s="760"/>
      <c r="BS24" s="760"/>
      <c r="BT24" s="760"/>
      <c r="BU24" s="760"/>
      <c r="BV24" s="760"/>
      <c r="BW24" s="760"/>
      <c r="BX24" s="760"/>
      <c r="BY24" s="760"/>
      <c r="BZ24" s="760"/>
      <c r="CA24" s="760"/>
    </row>
    <row r="25" spans="1:79" ht="35.450000000000003" customHeight="1">
      <c r="B25" s="814"/>
      <c r="I25" s="760"/>
      <c r="J25" s="760"/>
      <c r="K25" s="760"/>
      <c r="L25" s="760"/>
      <c r="M25" s="760"/>
      <c r="N25" s="815"/>
      <c r="O25" s="760"/>
      <c r="P25" s="760"/>
      <c r="Q25" s="760"/>
      <c r="R25" s="760"/>
      <c r="S25" s="760"/>
      <c r="T25" s="760"/>
      <c r="U25" s="760"/>
      <c r="V25" s="760"/>
      <c r="W25" s="760"/>
      <c r="X25" s="760"/>
      <c r="Y25" s="760"/>
      <c r="Z25" s="760"/>
      <c r="AA25" s="760"/>
      <c r="AB25" s="760"/>
      <c r="AC25" s="760"/>
      <c r="AD25" s="760"/>
      <c r="AE25" s="760"/>
      <c r="AF25" s="760"/>
      <c r="AG25" s="760"/>
      <c r="AH25" s="760"/>
      <c r="AI25" s="760"/>
      <c r="AJ25" s="760"/>
      <c r="AK25" s="760"/>
      <c r="AL25" s="760"/>
      <c r="AM25" s="760"/>
      <c r="AN25" s="760"/>
      <c r="AO25" s="760"/>
      <c r="AP25" s="760"/>
      <c r="AQ25" s="760"/>
      <c r="AR25" s="760"/>
      <c r="AS25" s="760"/>
      <c r="AT25" s="760"/>
      <c r="AU25" s="760"/>
      <c r="AV25" s="760"/>
      <c r="AW25" s="760"/>
      <c r="AX25" s="760"/>
      <c r="AY25" s="760"/>
      <c r="AZ25" s="760"/>
      <c r="BA25" s="760"/>
      <c r="BB25" s="760"/>
      <c r="BC25" s="760"/>
      <c r="BD25" s="760"/>
      <c r="BE25" s="760"/>
      <c r="BF25" s="760"/>
      <c r="BG25" s="760"/>
      <c r="BH25" s="760"/>
      <c r="BI25" s="760"/>
      <c r="BJ25" s="760"/>
      <c r="BK25" s="760"/>
      <c r="BL25" s="760"/>
      <c r="BM25" s="760"/>
      <c r="BN25" s="760"/>
      <c r="BO25" s="760"/>
      <c r="BP25" s="760"/>
      <c r="BQ25" s="760"/>
      <c r="BR25" s="760"/>
      <c r="BS25" s="760"/>
      <c r="BT25" s="760"/>
      <c r="BU25" s="760"/>
      <c r="BV25" s="760"/>
      <c r="BW25" s="760"/>
      <c r="BX25" s="760"/>
      <c r="BY25" s="760"/>
      <c r="BZ25" s="760"/>
      <c r="CA25" s="760"/>
    </row>
    <row r="26" spans="1:79" ht="6.6" customHeight="1" thickBot="1">
      <c r="I26" s="727"/>
      <c r="J26" s="760"/>
      <c r="K26" s="760"/>
      <c r="L26" s="760"/>
      <c r="M26" s="760"/>
      <c r="N26" s="815"/>
      <c r="O26" s="760"/>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760"/>
      <c r="AN26" s="760"/>
      <c r="AO26" s="760"/>
      <c r="AP26" s="760"/>
      <c r="AQ26" s="760"/>
      <c r="AR26" s="760"/>
      <c r="AS26" s="760"/>
      <c r="AT26" s="760"/>
      <c r="AU26" s="760"/>
      <c r="AV26" s="760"/>
      <c r="AW26" s="760"/>
      <c r="AX26" s="760"/>
      <c r="AY26" s="760"/>
      <c r="AZ26" s="760"/>
      <c r="BA26" s="760"/>
      <c r="BB26" s="760"/>
      <c r="BC26" s="760"/>
      <c r="BD26" s="760"/>
      <c r="BE26" s="760"/>
      <c r="BF26" s="760"/>
      <c r="BG26" s="760"/>
      <c r="BH26" s="760"/>
      <c r="BI26" s="760"/>
      <c r="BJ26" s="760"/>
      <c r="BK26" s="760"/>
      <c r="BL26" s="760"/>
      <c r="BM26" s="760"/>
      <c r="BN26" s="760"/>
      <c r="BO26" s="760"/>
      <c r="BP26" s="760"/>
      <c r="BQ26" s="760"/>
      <c r="BR26" s="760"/>
      <c r="BS26" s="760"/>
      <c r="BT26" s="760"/>
      <c r="BU26" s="760"/>
      <c r="BV26" s="760"/>
      <c r="BW26" s="760"/>
      <c r="BX26" s="760"/>
      <c r="BY26" s="760"/>
      <c r="BZ26" s="760"/>
      <c r="CA26" s="760"/>
    </row>
    <row r="27" spans="1:79" s="823" customFormat="1" ht="23.25" customHeight="1" thickBot="1">
      <c r="A27" s="819"/>
      <c r="B27" s="1406"/>
      <c r="C27" s="1407"/>
      <c r="D27" s="1407"/>
      <c r="E27" s="1408"/>
      <c r="F27" s="820" t="s">
        <v>805</v>
      </c>
      <c r="G27" s="821"/>
      <c r="H27" s="820" t="s">
        <v>806</v>
      </c>
      <c r="I27" s="822"/>
      <c r="J27" s="760"/>
      <c r="K27" s="760"/>
      <c r="L27" s="760"/>
      <c r="M27" s="760"/>
      <c r="N27" s="815"/>
      <c r="O27" s="760"/>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760"/>
      <c r="AN27" s="760"/>
      <c r="AO27" s="760"/>
      <c r="AP27" s="760"/>
      <c r="AQ27" s="760"/>
      <c r="AR27" s="760"/>
      <c r="AS27" s="760"/>
      <c r="AT27" s="760"/>
      <c r="AU27" s="760"/>
      <c r="AV27" s="760"/>
      <c r="AW27" s="760"/>
      <c r="AX27" s="760"/>
      <c r="AY27" s="760"/>
      <c r="AZ27" s="760"/>
      <c r="BA27" s="760"/>
      <c r="BB27" s="760"/>
      <c r="BC27" s="760"/>
      <c r="BD27" s="760"/>
      <c r="BE27" s="760"/>
      <c r="BF27" s="760"/>
      <c r="BG27" s="760"/>
      <c r="BH27" s="760"/>
      <c r="BI27" s="760"/>
      <c r="BJ27" s="760"/>
      <c r="BK27" s="760"/>
      <c r="BL27" s="760"/>
      <c r="BM27" s="760"/>
      <c r="BN27" s="760"/>
      <c r="BO27" s="760"/>
      <c r="BP27" s="760"/>
      <c r="BQ27" s="760"/>
      <c r="BR27" s="760"/>
      <c r="BS27" s="760"/>
      <c r="BT27" s="760"/>
      <c r="BU27" s="760"/>
      <c r="BV27" s="760"/>
      <c r="BW27" s="760"/>
      <c r="BX27" s="760"/>
      <c r="BY27" s="760"/>
      <c r="BZ27" s="760"/>
      <c r="CA27" s="760"/>
    </row>
    <row r="28" spans="1:79" ht="45.6" customHeight="1" thickBot="1">
      <c r="B28" s="824" t="s">
        <v>807</v>
      </c>
      <c r="C28" s="825" t="s">
        <v>808</v>
      </c>
      <c r="D28" s="825"/>
      <c r="E28" s="826"/>
      <c r="F28" s="827">
        <f>+E34+E42</f>
        <v>0</v>
      </c>
      <c r="G28" s="828"/>
      <c r="H28" s="829">
        <v>8</v>
      </c>
      <c r="I28" s="830">
        <f>SUM(G33,G41)</f>
        <v>4</v>
      </c>
      <c r="J28" s="760"/>
      <c r="K28" s="760"/>
      <c r="L28" s="760"/>
      <c r="M28" s="760"/>
      <c r="N28" s="815"/>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760"/>
      <c r="AN28" s="760"/>
      <c r="AO28" s="760"/>
      <c r="AP28" s="760"/>
      <c r="AQ28" s="760"/>
      <c r="AR28" s="760"/>
      <c r="AS28" s="760"/>
      <c r="AT28" s="760"/>
      <c r="AU28" s="760"/>
      <c r="AV28" s="760"/>
      <c r="AW28" s="760"/>
      <c r="AX28" s="760"/>
      <c r="AY28" s="760"/>
      <c r="AZ28" s="760"/>
      <c r="BA28" s="760"/>
      <c r="BB28" s="760"/>
      <c r="BC28" s="760"/>
      <c r="BD28" s="760"/>
      <c r="BE28" s="760"/>
      <c r="BF28" s="760"/>
      <c r="BG28" s="760"/>
      <c r="BH28" s="760"/>
      <c r="BI28" s="760"/>
      <c r="BJ28" s="760"/>
      <c r="BK28" s="760"/>
      <c r="BL28" s="760"/>
      <c r="BM28" s="760"/>
      <c r="BN28" s="760"/>
      <c r="BO28" s="760"/>
      <c r="BP28" s="760"/>
      <c r="BQ28" s="760"/>
      <c r="BR28" s="760"/>
      <c r="BS28" s="760"/>
      <c r="BT28" s="760"/>
      <c r="BU28" s="760"/>
      <c r="BV28" s="760"/>
      <c r="BW28" s="760"/>
      <c r="BX28" s="760"/>
      <c r="BY28" s="760"/>
      <c r="BZ28" s="760"/>
      <c r="CA28" s="760"/>
    </row>
    <row r="29" spans="1:79" ht="6.75" customHeight="1">
      <c r="B29" s="831"/>
      <c r="C29" s="832"/>
      <c r="D29" s="832"/>
      <c r="E29" s="832"/>
      <c r="F29" s="833"/>
      <c r="G29" s="834"/>
      <c r="H29" s="834"/>
      <c r="I29" s="760"/>
      <c r="J29" s="760"/>
      <c r="K29" s="760"/>
      <c r="L29" s="760"/>
      <c r="M29" s="760"/>
      <c r="N29" s="815"/>
      <c r="O29" s="760"/>
      <c r="P29" s="760"/>
      <c r="Q29" s="760"/>
      <c r="R29" s="760"/>
      <c r="S29" s="760"/>
      <c r="T29" s="760"/>
      <c r="U29" s="760"/>
      <c r="V29" s="760"/>
      <c r="W29" s="760"/>
      <c r="X29" s="760"/>
      <c r="Y29" s="760"/>
      <c r="Z29" s="760"/>
      <c r="AA29" s="760"/>
      <c r="AB29" s="760"/>
      <c r="AC29" s="760"/>
      <c r="AD29" s="760"/>
      <c r="AE29" s="760"/>
      <c r="AF29" s="760"/>
      <c r="AG29" s="760"/>
      <c r="AH29" s="760"/>
      <c r="AI29" s="760"/>
      <c r="AJ29" s="760"/>
      <c r="AK29" s="760"/>
      <c r="AL29" s="760"/>
      <c r="AM29" s="760"/>
      <c r="AN29" s="760"/>
      <c r="AO29" s="760"/>
      <c r="AP29" s="760"/>
      <c r="AQ29" s="760"/>
      <c r="AR29" s="760"/>
      <c r="AS29" s="760"/>
      <c r="AT29" s="760"/>
      <c r="AU29" s="760"/>
      <c r="AV29" s="760"/>
      <c r="AW29" s="760"/>
      <c r="AX29" s="760"/>
      <c r="AY29" s="760"/>
      <c r="AZ29" s="760"/>
      <c r="BA29" s="760"/>
      <c r="BB29" s="760"/>
      <c r="BC29" s="760"/>
      <c r="BD29" s="760"/>
      <c r="BE29" s="760"/>
      <c r="BF29" s="760"/>
      <c r="BG29" s="760"/>
      <c r="BH29" s="760"/>
      <c r="BI29" s="760"/>
      <c r="BJ29" s="760"/>
      <c r="BK29" s="760"/>
      <c r="BL29" s="760"/>
      <c r="BM29" s="760"/>
      <c r="BN29" s="760"/>
      <c r="BO29" s="760"/>
      <c r="BP29" s="760"/>
      <c r="BQ29" s="760"/>
      <c r="BR29" s="760"/>
      <c r="BS29" s="760"/>
      <c r="BT29" s="760"/>
      <c r="BU29" s="760"/>
      <c r="BV29" s="760"/>
      <c r="BW29" s="760"/>
      <c r="BX29" s="760"/>
      <c r="BY29" s="760"/>
      <c r="BZ29" s="760"/>
      <c r="CA29" s="760"/>
    </row>
    <row r="30" spans="1:79" ht="18" customHeight="1">
      <c r="A30" s="724">
        <v>1</v>
      </c>
      <c r="B30" s="831" t="s">
        <v>809</v>
      </c>
      <c r="C30" s="832"/>
      <c r="D30" s="832"/>
      <c r="E30" s="832"/>
      <c r="F30" s="833"/>
      <c r="G30" s="835"/>
      <c r="H30" s="835"/>
      <c r="I30" s="760"/>
      <c r="J30" s="760"/>
      <c r="K30" s="760"/>
      <c r="L30" s="760"/>
      <c r="M30" s="760"/>
      <c r="N30" s="815"/>
      <c r="O30" s="760"/>
      <c r="P30" s="760"/>
      <c r="Q30" s="760"/>
      <c r="R30" s="760"/>
      <c r="S30" s="760"/>
      <c r="T30" s="760"/>
      <c r="U30" s="760"/>
      <c r="V30" s="760"/>
      <c r="W30" s="760"/>
      <c r="X30" s="760"/>
      <c r="Y30" s="760"/>
      <c r="Z30" s="760"/>
      <c r="AA30" s="760"/>
      <c r="AB30" s="760"/>
      <c r="AC30" s="760"/>
      <c r="AD30" s="760"/>
      <c r="AE30" s="760"/>
      <c r="AF30" s="760"/>
      <c r="AG30" s="760"/>
      <c r="AH30" s="760"/>
      <c r="AI30" s="760"/>
      <c r="AJ30" s="760"/>
      <c r="AK30" s="760"/>
      <c r="AL30" s="760"/>
      <c r="AM30" s="760"/>
      <c r="AN30" s="760"/>
      <c r="AO30" s="760"/>
      <c r="AP30" s="760"/>
      <c r="AQ30" s="760"/>
      <c r="AR30" s="760"/>
      <c r="AS30" s="760"/>
      <c r="AT30" s="760"/>
      <c r="AU30" s="760"/>
      <c r="AV30" s="760"/>
      <c r="AW30" s="760"/>
      <c r="AX30" s="760"/>
      <c r="AY30" s="760"/>
      <c r="AZ30" s="760"/>
      <c r="BA30" s="760"/>
      <c r="BB30" s="760"/>
      <c r="BC30" s="760"/>
      <c r="BD30" s="760"/>
      <c r="BE30" s="760"/>
      <c r="BF30" s="760"/>
      <c r="BG30" s="760"/>
      <c r="BH30" s="760"/>
      <c r="BI30" s="760"/>
      <c r="BJ30" s="760"/>
      <c r="BK30" s="760"/>
      <c r="BL30" s="760"/>
      <c r="BM30" s="760"/>
      <c r="BN30" s="760"/>
      <c r="BO30" s="760"/>
      <c r="BP30" s="760"/>
      <c r="BQ30" s="760"/>
      <c r="BR30" s="760"/>
      <c r="BS30" s="760"/>
      <c r="BT30" s="760"/>
      <c r="BU30" s="760"/>
      <c r="BV30" s="760"/>
      <c r="BW30" s="760"/>
      <c r="BX30" s="760"/>
      <c r="BY30" s="760"/>
      <c r="BZ30" s="760"/>
      <c r="CA30" s="760"/>
    </row>
    <row r="31" spans="1:79" ht="35.25" customHeight="1">
      <c r="B31" s="1399" t="s">
        <v>810</v>
      </c>
      <c r="C31" s="1400"/>
      <c r="D31" s="1400"/>
      <c r="E31" s="1401"/>
      <c r="F31" s="833"/>
      <c r="G31" s="835"/>
      <c r="H31" s="835"/>
      <c r="I31" s="760"/>
      <c r="J31" s="760"/>
      <c r="K31" s="760"/>
      <c r="L31" s="760"/>
      <c r="M31" s="760"/>
      <c r="N31" s="815"/>
      <c r="O31" s="760"/>
      <c r="P31" s="760"/>
      <c r="Q31" s="760"/>
      <c r="R31" s="760"/>
      <c r="S31" s="760"/>
      <c r="T31" s="760"/>
      <c r="U31" s="760"/>
      <c r="V31" s="760"/>
      <c r="W31" s="760"/>
      <c r="X31" s="760"/>
      <c r="Y31" s="760"/>
      <c r="Z31" s="760"/>
      <c r="AA31" s="760"/>
      <c r="AB31" s="760"/>
      <c r="AC31" s="760"/>
      <c r="AD31" s="760"/>
      <c r="AE31" s="760"/>
      <c r="AF31" s="760"/>
      <c r="AG31" s="760"/>
      <c r="AH31" s="760"/>
      <c r="AI31" s="760"/>
      <c r="AJ31" s="760"/>
      <c r="AK31" s="760"/>
      <c r="AL31" s="760"/>
      <c r="AM31" s="760"/>
      <c r="AN31" s="760"/>
      <c r="AO31" s="760"/>
      <c r="AP31" s="760"/>
      <c r="AQ31" s="760"/>
      <c r="AR31" s="760"/>
      <c r="AS31" s="760"/>
      <c r="AT31" s="760"/>
      <c r="AU31" s="760"/>
      <c r="AV31" s="760"/>
      <c r="AW31" s="760"/>
      <c r="AX31" s="760"/>
      <c r="AY31" s="760"/>
      <c r="AZ31" s="760"/>
      <c r="BA31" s="760"/>
      <c r="BB31" s="760"/>
      <c r="BC31" s="760"/>
      <c r="BD31" s="760"/>
      <c r="BE31" s="760"/>
      <c r="BF31" s="760"/>
      <c r="BG31" s="760"/>
      <c r="BH31" s="760"/>
      <c r="BI31" s="760"/>
      <c r="BJ31" s="760"/>
      <c r="BK31" s="760"/>
      <c r="BL31" s="760"/>
      <c r="BM31" s="760"/>
      <c r="BN31" s="760"/>
      <c r="BO31" s="760"/>
      <c r="BP31" s="760"/>
      <c r="BQ31" s="760"/>
      <c r="BR31" s="760"/>
      <c r="BS31" s="760"/>
      <c r="BT31" s="760"/>
      <c r="BU31" s="760"/>
      <c r="BV31" s="760"/>
      <c r="BW31" s="760"/>
      <c r="BX31" s="760"/>
      <c r="BY31" s="760"/>
      <c r="BZ31" s="760"/>
      <c r="CA31" s="760"/>
    </row>
    <row r="32" spans="1:79" ht="16.5" customHeight="1" thickBot="1">
      <c r="B32" s="831" t="s">
        <v>811</v>
      </c>
      <c r="C32" s="836"/>
      <c r="F32" s="833"/>
      <c r="G32" s="835"/>
      <c r="H32" s="835"/>
      <c r="I32" s="760"/>
      <c r="J32" s="760"/>
      <c r="K32" s="760"/>
      <c r="L32" s="760"/>
      <c r="M32" s="760"/>
      <c r="N32" s="815"/>
      <c r="O32" s="760"/>
      <c r="P32" s="760"/>
      <c r="Q32" s="760"/>
      <c r="R32" s="760"/>
      <c r="S32" s="760"/>
      <c r="T32" s="760"/>
      <c r="U32" s="760"/>
      <c r="V32" s="760"/>
      <c r="W32" s="760"/>
      <c r="X32" s="760"/>
      <c r="Y32" s="760"/>
      <c r="Z32" s="760"/>
      <c r="AA32" s="760"/>
      <c r="AB32" s="760"/>
      <c r="AC32" s="760"/>
      <c r="AD32" s="760"/>
      <c r="AE32" s="760"/>
      <c r="AF32" s="760"/>
      <c r="AG32" s="760"/>
      <c r="AH32" s="760"/>
      <c r="AI32" s="760"/>
      <c r="AJ32" s="760"/>
      <c r="AK32" s="760"/>
      <c r="AL32" s="760"/>
      <c r="AM32" s="760"/>
      <c r="AN32" s="760"/>
      <c r="AO32" s="760"/>
      <c r="AP32" s="760"/>
      <c r="AQ32" s="760"/>
      <c r="AR32" s="760"/>
      <c r="AS32" s="760"/>
      <c r="AT32" s="760"/>
      <c r="AU32" s="760"/>
      <c r="AV32" s="760"/>
      <c r="AW32" s="760"/>
      <c r="AX32" s="760"/>
      <c r="AY32" s="760"/>
      <c r="AZ32" s="760"/>
      <c r="BA32" s="760"/>
      <c r="BB32" s="760"/>
      <c r="BC32" s="760"/>
      <c r="BD32" s="760"/>
      <c r="BE32" s="760"/>
      <c r="BF32" s="760"/>
      <c r="BG32" s="760"/>
      <c r="BH32" s="760"/>
      <c r="BI32" s="760"/>
      <c r="BJ32" s="760"/>
      <c r="BK32" s="760"/>
      <c r="BL32" s="760"/>
      <c r="BM32" s="760"/>
      <c r="BN32" s="760"/>
      <c r="BO32" s="760"/>
      <c r="BP32" s="760"/>
      <c r="BQ32" s="760"/>
      <c r="BR32" s="760"/>
      <c r="BS32" s="760"/>
      <c r="BT32" s="760"/>
      <c r="BU32" s="760"/>
      <c r="BV32" s="760"/>
      <c r="BW32" s="760"/>
      <c r="BX32" s="760"/>
      <c r="BY32" s="760"/>
      <c r="BZ32" s="760"/>
      <c r="CA32" s="760"/>
    </row>
    <row r="33" spans="1:79" ht="33.75" customHeight="1" thickBot="1">
      <c r="B33" s="837" t="s">
        <v>812</v>
      </c>
      <c r="C33" s="838" t="s">
        <v>813</v>
      </c>
      <c r="D33" s="838" t="s">
        <v>814</v>
      </c>
      <c r="E33" s="839" t="s">
        <v>815</v>
      </c>
      <c r="F33" s="1414" t="s">
        <v>816</v>
      </c>
      <c r="G33" s="840">
        <v>3</v>
      </c>
      <c r="H33" s="835"/>
      <c r="I33" s="760"/>
      <c r="J33" s="760"/>
      <c r="K33" s="760"/>
      <c r="L33" s="1420"/>
      <c r="M33" s="1423"/>
      <c r="N33" s="1424"/>
      <c r="O33" s="841" t="s">
        <v>817</v>
      </c>
      <c r="P33" s="842"/>
      <c r="Q33" s="842"/>
      <c r="R33" s="842"/>
      <c r="S33" s="842"/>
      <c r="T33" s="843"/>
      <c r="U33" s="760"/>
      <c r="V33" s="760"/>
      <c r="W33" s="760"/>
      <c r="X33" s="760"/>
      <c r="Y33" s="760"/>
      <c r="Z33" s="760"/>
      <c r="AA33" s="760"/>
      <c r="AB33" s="760"/>
      <c r="AC33" s="760"/>
      <c r="AD33" s="760"/>
      <c r="AE33" s="760"/>
      <c r="AF33" s="760"/>
      <c r="AG33" s="760"/>
      <c r="AH33" s="760"/>
      <c r="AI33" s="760"/>
      <c r="AJ33" s="760"/>
      <c r="AK33" s="760"/>
      <c r="AL33" s="760"/>
      <c r="AM33" s="760"/>
      <c r="AN33" s="760"/>
      <c r="AO33" s="760"/>
      <c r="AP33" s="760"/>
      <c r="AQ33" s="760"/>
      <c r="AR33" s="760"/>
      <c r="AS33" s="760"/>
      <c r="AT33" s="760"/>
      <c r="AU33" s="760"/>
      <c r="AV33" s="760"/>
      <c r="AW33" s="760"/>
      <c r="AX33" s="760"/>
      <c r="AY33" s="760"/>
      <c r="AZ33" s="760"/>
      <c r="BA33" s="760"/>
      <c r="BB33" s="760"/>
      <c r="BC33" s="760"/>
      <c r="BD33" s="760"/>
      <c r="BE33" s="760"/>
      <c r="BF33" s="760"/>
      <c r="BG33" s="760"/>
      <c r="BH33" s="760"/>
      <c r="BI33" s="760"/>
      <c r="BJ33" s="760"/>
      <c r="BK33" s="760"/>
      <c r="BL33" s="760"/>
      <c r="BM33" s="760"/>
      <c r="BN33" s="760"/>
      <c r="BO33" s="760"/>
      <c r="BP33" s="760"/>
      <c r="BQ33" s="760"/>
      <c r="BR33" s="760"/>
      <c r="BS33" s="760"/>
      <c r="BT33" s="760"/>
      <c r="BU33" s="760"/>
      <c r="BV33" s="760"/>
      <c r="BW33" s="760"/>
      <c r="BX33" s="760"/>
      <c r="BY33" s="760"/>
      <c r="BZ33" s="760"/>
      <c r="CA33" s="760"/>
    </row>
    <row r="34" spans="1:79" ht="21" customHeight="1" thickBot="1">
      <c r="B34" s="844" t="s">
        <v>818</v>
      </c>
      <c r="C34" s="845">
        <v>0</v>
      </c>
      <c r="D34" s="846">
        <v>3</v>
      </c>
      <c r="E34" s="847">
        <v>0</v>
      </c>
      <c r="F34" s="1415"/>
      <c r="G34" s="848"/>
      <c r="H34" s="848"/>
      <c r="I34" s="849"/>
      <c r="J34" s="760"/>
      <c r="K34" s="760"/>
      <c r="L34" s="1421"/>
      <c r="M34" s="1425"/>
      <c r="N34" s="1426"/>
      <c r="O34" s="841" t="s">
        <v>819</v>
      </c>
      <c r="P34" s="842"/>
      <c r="Q34" s="842"/>
      <c r="R34" s="842"/>
      <c r="S34" s="842"/>
      <c r="T34" s="843"/>
      <c r="U34" s="760"/>
      <c r="V34" s="760"/>
      <c r="W34" s="760"/>
      <c r="X34" s="760"/>
      <c r="Y34" s="760"/>
      <c r="Z34" s="760"/>
      <c r="AA34" s="760"/>
      <c r="AB34" s="760"/>
      <c r="AC34" s="760"/>
      <c r="AD34" s="760"/>
      <c r="AE34" s="760"/>
      <c r="AF34" s="760"/>
      <c r="AG34" s="760"/>
      <c r="AH34" s="760"/>
      <c r="AI34" s="760"/>
      <c r="AJ34" s="760"/>
      <c r="AK34" s="760"/>
      <c r="AL34" s="760"/>
      <c r="AM34" s="760"/>
      <c r="AN34" s="760"/>
      <c r="AO34" s="760"/>
      <c r="AP34" s="760"/>
      <c r="AQ34" s="760"/>
      <c r="AR34" s="760"/>
      <c r="AS34" s="760"/>
      <c r="AT34" s="760"/>
      <c r="AU34" s="760"/>
      <c r="AV34" s="760"/>
      <c r="AW34" s="760"/>
      <c r="AX34" s="760"/>
      <c r="AY34" s="760"/>
      <c r="AZ34" s="760"/>
      <c r="BA34" s="760"/>
      <c r="BB34" s="760"/>
      <c r="BC34" s="760"/>
      <c r="BD34" s="760"/>
      <c r="BE34" s="760"/>
      <c r="BF34" s="760"/>
      <c r="BG34" s="760"/>
      <c r="BH34" s="760"/>
      <c r="BI34" s="760"/>
      <c r="BJ34" s="760"/>
      <c r="BK34" s="760"/>
      <c r="BL34" s="760"/>
      <c r="BM34" s="760"/>
      <c r="BN34" s="760"/>
      <c r="BO34" s="760"/>
      <c r="BP34" s="760"/>
      <c r="BQ34" s="760"/>
      <c r="BR34" s="760"/>
      <c r="BS34" s="760"/>
      <c r="BT34" s="760"/>
      <c r="BU34" s="760"/>
      <c r="BV34" s="760"/>
      <c r="BW34" s="760"/>
      <c r="BX34" s="760"/>
      <c r="BY34" s="760"/>
      <c r="BZ34" s="760"/>
      <c r="CA34" s="760"/>
    </row>
    <row r="35" spans="1:79" ht="20.25" customHeight="1" thickBot="1">
      <c r="B35" s="850" t="s">
        <v>820</v>
      </c>
      <c r="C35" s="851">
        <v>1</v>
      </c>
      <c r="D35" s="852">
        <v>3</v>
      </c>
      <c r="E35" s="853">
        <v>3</v>
      </c>
      <c r="F35" s="1415"/>
      <c r="G35" s="854"/>
      <c r="H35" s="854"/>
      <c r="I35" s="855"/>
      <c r="J35" s="760"/>
      <c r="K35" s="760"/>
      <c r="L35" s="1421"/>
      <c r="M35" s="1425"/>
      <c r="N35" s="1426"/>
      <c r="O35" s="841" t="s">
        <v>821</v>
      </c>
      <c r="P35" s="842"/>
      <c r="Q35" s="842"/>
      <c r="R35" s="842"/>
      <c r="S35" s="842"/>
      <c r="T35" s="843"/>
      <c r="U35" s="760"/>
      <c r="V35" s="760"/>
      <c r="W35" s="760"/>
      <c r="X35" s="760"/>
      <c r="Y35" s="760"/>
      <c r="Z35" s="760"/>
      <c r="AA35" s="760"/>
      <c r="AB35" s="760"/>
      <c r="AC35" s="760"/>
      <c r="AD35" s="760"/>
      <c r="AE35" s="760"/>
      <c r="AF35" s="760"/>
      <c r="AG35" s="760"/>
      <c r="AH35" s="760"/>
      <c r="AI35" s="760"/>
      <c r="AJ35" s="760"/>
      <c r="AK35" s="760"/>
      <c r="AL35" s="760"/>
      <c r="AM35" s="760"/>
      <c r="AN35" s="760"/>
      <c r="AO35" s="760"/>
      <c r="AP35" s="760"/>
      <c r="AQ35" s="760"/>
      <c r="AR35" s="760"/>
      <c r="AS35" s="760"/>
      <c r="AT35" s="760"/>
      <c r="AU35" s="760"/>
      <c r="AV35" s="760"/>
      <c r="AW35" s="760"/>
      <c r="AX35" s="760"/>
      <c r="AY35" s="760"/>
      <c r="AZ35" s="760"/>
      <c r="BA35" s="760"/>
      <c r="BB35" s="760"/>
      <c r="BC35" s="760"/>
      <c r="BD35" s="760"/>
      <c r="BE35" s="760"/>
      <c r="BF35" s="760"/>
      <c r="BG35" s="760"/>
      <c r="BH35" s="760"/>
      <c r="BI35" s="760"/>
      <c r="BJ35" s="760"/>
      <c r="BK35" s="760"/>
      <c r="BL35" s="760"/>
      <c r="BM35" s="760"/>
      <c r="BN35" s="760"/>
      <c r="BO35" s="760"/>
      <c r="BP35" s="760"/>
      <c r="BQ35" s="760"/>
      <c r="BR35" s="760"/>
      <c r="BS35" s="760"/>
      <c r="BT35" s="760"/>
      <c r="BU35" s="760"/>
      <c r="BV35" s="760"/>
      <c r="BW35" s="760"/>
      <c r="BX35" s="760"/>
      <c r="BY35" s="760"/>
      <c r="BZ35" s="760"/>
      <c r="CA35" s="760"/>
    </row>
    <row r="36" spans="1:79" ht="20.25" customHeight="1" thickBot="1">
      <c r="B36" s="856" t="s">
        <v>822</v>
      </c>
      <c r="C36" s="857">
        <v>2</v>
      </c>
      <c r="D36" s="858">
        <v>3</v>
      </c>
      <c r="E36" s="859">
        <v>6</v>
      </c>
      <c r="F36" s="1416"/>
      <c r="G36" s="860"/>
      <c r="H36" s="860"/>
      <c r="I36" s="861"/>
      <c r="J36" s="760"/>
      <c r="K36" s="760"/>
      <c r="L36" s="1422"/>
      <c r="M36" s="1427"/>
      <c r="N36" s="1428"/>
      <c r="O36" s="841" t="s">
        <v>823</v>
      </c>
      <c r="P36" s="842"/>
      <c r="Q36" s="842"/>
      <c r="R36" s="842"/>
      <c r="S36" s="842"/>
      <c r="T36" s="843"/>
      <c r="U36" s="760"/>
      <c r="V36" s="760"/>
      <c r="W36" s="760"/>
      <c r="X36" s="760"/>
      <c r="Y36" s="760"/>
      <c r="Z36" s="760"/>
      <c r="AA36" s="760"/>
      <c r="AB36" s="760"/>
      <c r="AC36" s="760"/>
      <c r="AD36" s="760"/>
      <c r="AE36" s="760"/>
      <c r="AF36" s="760"/>
      <c r="AG36" s="760"/>
      <c r="AH36" s="760"/>
      <c r="AI36" s="760"/>
      <c r="AJ36" s="760"/>
      <c r="AK36" s="760"/>
      <c r="AL36" s="760"/>
      <c r="AM36" s="760"/>
      <c r="AN36" s="760"/>
      <c r="AO36" s="760"/>
      <c r="AP36" s="760"/>
      <c r="AQ36" s="760"/>
      <c r="AR36" s="760"/>
      <c r="AS36" s="760"/>
      <c r="AT36" s="760"/>
      <c r="AU36" s="760"/>
      <c r="AV36" s="760"/>
      <c r="AW36" s="760"/>
      <c r="AX36" s="760"/>
      <c r="AY36" s="760"/>
      <c r="AZ36" s="760"/>
      <c r="BA36" s="760"/>
      <c r="BB36" s="760"/>
      <c r="BC36" s="760"/>
      <c r="BD36" s="760"/>
      <c r="BE36" s="760"/>
      <c r="BF36" s="760"/>
      <c r="BG36" s="760"/>
      <c r="BH36" s="760"/>
      <c r="BI36" s="760"/>
      <c r="BJ36" s="760"/>
      <c r="BK36" s="760"/>
      <c r="BL36" s="760"/>
      <c r="BM36" s="760"/>
      <c r="BN36" s="760"/>
      <c r="BO36" s="760"/>
      <c r="BP36" s="760"/>
      <c r="BQ36" s="760"/>
      <c r="BR36" s="760"/>
      <c r="BS36" s="760"/>
      <c r="BT36" s="760"/>
      <c r="BU36" s="760"/>
      <c r="BV36" s="760"/>
      <c r="BW36" s="760"/>
      <c r="BX36" s="760"/>
      <c r="BY36" s="760"/>
      <c r="BZ36" s="760"/>
      <c r="CA36" s="760"/>
    </row>
    <row r="37" spans="1:79" ht="9" customHeight="1">
      <c r="B37" s="862"/>
      <c r="C37" s="863"/>
      <c r="D37" s="863"/>
      <c r="E37" s="863"/>
      <c r="F37" s="833"/>
      <c r="G37" s="835"/>
      <c r="H37" s="835"/>
      <c r="I37" s="760"/>
      <c r="J37" s="760"/>
      <c r="K37" s="760"/>
      <c r="L37" s="760"/>
      <c r="M37" s="760"/>
      <c r="N37" s="815"/>
      <c r="O37" s="760"/>
      <c r="P37" s="760"/>
      <c r="Q37" s="760"/>
      <c r="R37" s="760"/>
      <c r="S37" s="760"/>
      <c r="T37" s="760"/>
      <c r="U37" s="760"/>
      <c r="V37" s="760"/>
      <c r="W37" s="760"/>
      <c r="X37" s="760"/>
      <c r="Y37" s="760"/>
      <c r="Z37" s="760"/>
      <c r="AA37" s="760"/>
      <c r="AB37" s="760"/>
      <c r="AC37" s="760"/>
      <c r="AD37" s="760"/>
      <c r="AE37" s="760"/>
      <c r="AF37" s="760"/>
      <c r="AG37" s="760"/>
      <c r="AH37" s="760"/>
      <c r="AI37" s="760"/>
      <c r="AJ37" s="760"/>
      <c r="AK37" s="760"/>
      <c r="AL37" s="760"/>
      <c r="AM37" s="760"/>
      <c r="AN37" s="760"/>
      <c r="AO37" s="760"/>
      <c r="AP37" s="760"/>
      <c r="AQ37" s="760"/>
      <c r="AR37" s="760"/>
      <c r="AS37" s="760"/>
      <c r="AT37" s="760"/>
      <c r="AU37" s="760"/>
      <c r="AV37" s="760"/>
      <c r="AW37" s="760"/>
      <c r="AX37" s="760"/>
      <c r="AY37" s="760"/>
      <c r="AZ37" s="760"/>
      <c r="BA37" s="760"/>
      <c r="BB37" s="760"/>
      <c r="BC37" s="760"/>
      <c r="BD37" s="760"/>
      <c r="BE37" s="760"/>
      <c r="BF37" s="760"/>
      <c r="BG37" s="760"/>
      <c r="BH37" s="760"/>
      <c r="BI37" s="760"/>
      <c r="BJ37" s="760"/>
      <c r="BK37" s="760"/>
      <c r="BL37" s="760"/>
      <c r="BM37" s="760"/>
      <c r="BN37" s="760"/>
      <c r="BO37" s="760"/>
      <c r="BP37" s="760"/>
      <c r="BQ37" s="760"/>
      <c r="BR37" s="760"/>
      <c r="BS37" s="760"/>
      <c r="BT37" s="760"/>
      <c r="BU37" s="760"/>
      <c r="BV37" s="760"/>
      <c r="BW37" s="760"/>
      <c r="BX37" s="760"/>
      <c r="BY37" s="760"/>
      <c r="BZ37" s="760"/>
      <c r="CA37" s="760"/>
    </row>
    <row r="38" spans="1:79" ht="18" customHeight="1">
      <c r="A38" s="724">
        <v>2</v>
      </c>
      <c r="B38" s="831" t="s">
        <v>824</v>
      </c>
      <c r="C38" s="832"/>
      <c r="D38" s="832"/>
      <c r="E38" s="832"/>
      <c r="F38" s="833"/>
      <c r="G38" s="835"/>
      <c r="H38" s="835"/>
      <c r="I38" s="760"/>
      <c r="J38" s="760"/>
      <c r="K38" s="760"/>
      <c r="L38" s="760"/>
      <c r="M38" s="760"/>
      <c r="N38" s="815"/>
      <c r="O38" s="760"/>
      <c r="P38" s="760"/>
      <c r="Q38" s="760"/>
      <c r="R38" s="760"/>
      <c r="S38" s="760"/>
      <c r="T38" s="760"/>
      <c r="U38" s="760"/>
      <c r="V38" s="760"/>
      <c r="W38" s="760"/>
      <c r="X38" s="760"/>
      <c r="Y38" s="760"/>
      <c r="Z38" s="760"/>
      <c r="AA38" s="760"/>
      <c r="AB38" s="760"/>
      <c r="AC38" s="760"/>
      <c r="AD38" s="760"/>
      <c r="AE38" s="760"/>
      <c r="AF38" s="760"/>
      <c r="AG38" s="760"/>
      <c r="AH38" s="760"/>
      <c r="AI38" s="760"/>
      <c r="AJ38" s="760"/>
      <c r="AK38" s="760"/>
      <c r="AL38" s="760"/>
      <c r="AM38" s="760"/>
      <c r="AN38" s="760"/>
      <c r="AO38" s="760"/>
      <c r="AP38" s="760"/>
      <c r="AQ38" s="760"/>
      <c r="AR38" s="760"/>
      <c r="AS38" s="760"/>
      <c r="AT38" s="760"/>
      <c r="AU38" s="760"/>
      <c r="AV38" s="760"/>
      <c r="AW38" s="760"/>
      <c r="AX38" s="760"/>
      <c r="AY38" s="760"/>
      <c r="AZ38" s="760"/>
      <c r="BA38" s="760"/>
      <c r="BB38" s="760"/>
      <c r="BC38" s="760"/>
      <c r="BD38" s="760"/>
      <c r="BE38" s="760"/>
      <c r="BF38" s="760"/>
      <c r="BG38" s="760"/>
      <c r="BH38" s="760"/>
      <c r="BI38" s="760"/>
      <c r="BJ38" s="760"/>
      <c r="BK38" s="760"/>
      <c r="BL38" s="760"/>
      <c r="BM38" s="760"/>
      <c r="BN38" s="760"/>
      <c r="BO38" s="760"/>
      <c r="BP38" s="760"/>
      <c r="BQ38" s="760"/>
      <c r="BR38" s="760"/>
      <c r="BS38" s="760"/>
      <c r="BT38" s="760"/>
      <c r="BU38" s="760"/>
      <c r="BV38" s="760"/>
      <c r="BW38" s="760"/>
      <c r="BX38" s="760"/>
      <c r="BY38" s="760"/>
      <c r="BZ38" s="760"/>
      <c r="CA38" s="760"/>
    </row>
    <row r="39" spans="1:79" ht="35.25" customHeight="1">
      <c r="B39" s="1399" t="s">
        <v>825</v>
      </c>
      <c r="C39" s="1400"/>
      <c r="D39" s="1400"/>
      <c r="E39" s="1401"/>
      <c r="F39" s="833"/>
      <c r="G39" s="835"/>
      <c r="H39" s="835"/>
      <c r="I39" s="760"/>
      <c r="J39" s="760"/>
      <c r="K39" s="760"/>
      <c r="L39" s="760"/>
      <c r="M39" s="760"/>
      <c r="N39" s="815"/>
      <c r="O39" s="760"/>
      <c r="P39" s="760"/>
      <c r="Q39" s="760"/>
      <c r="R39" s="760"/>
      <c r="S39" s="760"/>
      <c r="T39" s="760"/>
      <c r="U39" s="760"/>
      <c r="V39" s="760"/>
      <c r="W39" s="760"/>
      <c r="X39" s="760"/>
      <c r="Y39" s="760"/>
      <c r="Z39" s="760"/>
      <c r="AA39" s="760"/>
      <c r="AB39" s="760"/>
      <c r="AC39" s="760"/>
      <c r="AD39" s="760"/>
      <c r="AE39" s="760"/>
      <c r="AF39" s="760"/>
      <c r="AG39" s="760"/>
      <c r="AH39" s="760"/>
      <c r="AI39" s="760"/>
      <c r="AJ39" s="760"/>
      <c r="AK39" s="760"/>
      <c r="AL39" s="760"/>
      <c r="AM39" s="760"/>
      <c r="AN39" s="760"/>
      <c r="AO39" s="760"/>
      <c r="AP39" s="760"/>
      <c r="AQ39" s="760"/>
      <c r="AR39" s="760"/>
      <c r="AS39" s="760"/>
      <c r="AT39" s="760"/>
      <c r="AU39" s="760"/>
      <c r="AV39" s="760"/>
      <c r="AW39" s="760"/>
      <c r="AX39" s="760"/>
      <c r="AY39" s="760"/>
      <c r="AZ39" s="760"/>
      <c r="BA39" s="760"/>
      <c r="BB39" s="760"/>
      <c r="BC39" s="760"/>
      <c r="BD39" s="760"/>
      <c r="BE39" s="760"/>
      <c r="BF39" s="760"/>
      <c r="BG39" s="760"/>
      <c r="BH39" s="760"/>
      <c r="BI39" s="760"/>
      <c r="BJ39" s="760"/>
      <c r="BK39" s="760"/>
      <c r="BL39" s="760"/>
      <c r="BM39" s="760"/>
      <c r="BN39" s="760"/>
      <c r="BO39" s="760"/>
      <c r="BP39" s="760"/>
      <c r="BQ39" s="760"/>
      <c r="BR39" s="760"/>
      <c r="BS39" s="760"/>
      <c r="BT39" s="760"/>
      <c r="BU39" s="760"/>
      <c r="BV39" s="760"/>
      <c r="BW39" s="760"/>
      <c r="BX39" s="760"/>
      <c r="BY39" s="760"/>
      <c r="BZ39" s="760"/>
      <c r="CA39" s="760"/>
    </row>
    <row r="40" spans="1:79" ht="16.5" customHeight="1" thickBot="1">
      <c r="B40" s="831" t="s">
        <v>811</v>
      </c>
      <c r="C40" s="836"/>
      <c r="F40" s="833"/>
      <c r="G40" s="835"/>
      <c r="H40" s="835"/>
      <c r="I40" s="760"/>
      <c r="J40" s="760"/>
      <c r="K40" s="760"/>
      <c r="L40" s="760"/>
      <c r="M40" s="760"/>
      <c r="N40" s="815"/>
      <c r="O40" s="760"/>
      <c r="P40" s="760"/>
      <c r="Q40" s="760"/>
      <c r="R40" s="760"/>
      <c r="S40" s="760"/>
      <c r="T40" s="760"/>
      <c r="U40" s="760"/>
      <c r="V40" s="760"/>
      <c r="W40" s="760"/>
      <c r="X40" s="760"/>
      <c r="Y40" s="760"/>
      <c r="Z40" s="760"/>
      <c r="AA40" s="760"/>
      <c r="AB40" s="760"/>
      <c r="AC40" s="760"/>
      <c r="AD40" s="760"/>
      <c r="AE40" s="760"/>
      <c r="AF40" s="760"/>
      <c r="AG40" s="760"/>
      <c r="AH40" s="760"/>
      <c r="AI40" s="760"/>
      <c r="AJ40" s="760"/>
      <c r="AK40" s="760"/>
      <c r="AL40" s="760"/>
      <c r="AM40" s="760"/>
      <c r="AN40" s="760"/>
      <c r="AO40" s="760"/>
      <c r="AP40" s="760"/>
      <c r="AQ40" s="760"/>
      <c r="AR40" s="760"/>
      <c r="AS40" s="760"/>
      <c r="AT40" s="760"/>
      <c r="AU40" s="760"/>
      <c r="AV40" s="760"/>
      <c r="AW40" s="760"/>
      <c r="AX40" s="760"/>
      <c r="AY40" s="760"/>
      <c r="AZ40" s="760"/>
      <c r="BA40" s="760"/>
      <c r="BB40" s="760"/>
      <c r="BC40" s="760"/>
      <c r="BD40" s="760"/>
      <c r="BE40" s="760"/>
      <c r="BF40" s="760"/>
      <c r="BG40" s="760"/>
      <c r="BH40" s="760"/>
      <c r="BI40" s="760"/>
      <c r="BJ40" s="760"/>
      <c r="BK40" s="760"/>
      <c r="BL40" s="760"/>
      <c r="BM40" s="760"/>
      <c r="BN40" s="760"/>
      <c r="BO40" s="760"/>
      <c r="BP40" s="760"/>
      <c r="BQ40" s="760"/>
      <c r="BR40" s="760"/>
      <c r="BS40" s="760"/>
      <c r="BT40" s="760"/>
      <c r="BU40" s="760"/>
      <c r="BV40" s="760"/>
      <c r="BW40" s="760"/>
      <c r="BX40" s="760"/>
      <c r="BY40" s="760"/>
      <c r="BZ40" s="760"/>
      <c r="CA40" s="760"/>
    </row>
    <row r="41" spans="1:79" ht="33.75" customHeight="1" thickBot="1">
      <c r="B41" s="837" t="s">
        <v>812</v>
      </c>
      <c r="C41" s="838" t="s">
        <v>813</v>
      </c>
      <c r="D41" s="838" t="s">
        <v>814</v>
      </c>
      <c r="E41" s="839" t="s">
        <v>815</v>
      </c>
      <c r="F41" s="1414" t="s">
        <v>816</v>
      </c>
      <c r="G41" s="864">
        <v>1</v>
      </c>
      <c r="H41" s="835"/>
      <c r="I41" s="760"/>
      <c r="J41" s="760"/>
      <c r="K41" s="760"/>
      <c r="L41" s="760"/>
      <c r="M41" s="760"/>
      <c r="N41" s="815"/>
      <c r="O41" s="760"/>
      <c r="P41" s="760"/>
      <c r="Q41" s="760"/>
      <c r="R41" s="760"/>
      <c r="S41" s="760"/>
      <c r="T41" s="760"/>
      <c r="U41" s="760"/>
      <c r="V41" s="760"/>
      <c r="W41" s="760"/>
      <c r="X41" s="760"/>
      <c r="Y41" s="760"/>
      <c r="Z41" s="760"/>
      <c r="AA41" s="760"/>
      <c r="AB41" s="760"/>
      <c r="AC41" s="760"/>
      <c r="AD41" s="760"/>
      <c r="AE41" s="760"/>
      <c r="AF41" s="760"/>
      <c r="AG41" s="760"/>
      <c r="AH41" s="760"/>
      <c r="AI41" s="760"/>
      <c r="AJ41" s="760"/>
      <c r="AK41" s="760"/>
      <c r="AL41" s="760"/>
      <c r="AM41" s="760"/>
      <c r="AN41" s="760"/>
      <c r="AO41" s="760"/>
      <c r="AP41" s="760"/>
      <c r="AQ41" s="760"/>
      <c r="AR41" s="760"/>
      <c r="AS41" s="760"/>
      <c r="AT41" s="760"/>
      <c r="AU41" s="760"/>
      <c r="AV41" s="760"/>
      <c r="AW41" s="760"/>
      <c r="AX41" s="760"/>
      <c r="AY41" s="760"/>
      <c r="AZ41" s="760"/>
      <c r="BA41" s="760"/>
      <c r="BB41" s="760"/>
      <c r="BC41" s="760"/>
      <c r="BD41" s="760"/>
      <c r="BE41" s="760"/>
      <c r="BF41" s="760"/>
      <c r="BG41" s="760"/>
      <c r="BH41" s="760"/>
      <c r="BI41" s="760"/>
      <c r="BJ41" s="760"/>
      <c r="BK41" s="760"/>
      <c r="BL41" s="760"/>
      <c r="BM41" s="760"/>
      <c r="BN41" s="760"/>
      <c r="BO41" s="760"/>
      <c r="BP41" s="760"/>
      <c r="BQ41" s="760"/>
      <c r="BR41" s="760"/>
      <c r="BS41" s="760"/>
      <c r="BT41" s="760"/>
      <c r="BU41" s="760"/>
      <c r="BV41" s="760"/>
      <c r="BW41" s="760"/>
      <c r="BX41" s="760"/>
      <c r="BY41" s="760"/>
      <c r="BZ41" s="760"/>
      <c r="CA41" s="760"/>
    </row>
    <row r="42" spans="1:79" ht="21" customHeight="1">
      <c r="B42" s="844" t="s">
        <v>818</v>
      </c>
      <c r="C42" s="845">
        <v>0</v>
      </c>
      <c r="D42" s="846">
        <v>1</v>
      </c>
      <c r="E42" s="847">
        <v>0</v>
      </c>
      <c r="F42" s="1415"/>
      <c r="G42" s="865"/>
      <c r="H42" s="865"/>
      <c r="I42" s="866"/>
      <c r="J42" s="760"/>
      <c r="K42" s="760"/>
      <c r="L42" s="760"/>
      <c r="M42" s="760"/>
      <c r="N42" s="815"/>
      <c r="O42" s="760"/>
      <c r="P42" s="760"/>
      <c r="Q42" s="760"/>
      <c r="R42" s="760"/>
      <c r="S42" s="760"/>
      <c r="T42" s="760"/>
      <c r="U42" s="760"/>
      <c r="V42" s="760"/>
      <c r="W42" s="760"/>
      <c r="X42" s="760"/>
      <c r="Y42" s="760"/>
      <c r="Z42" s="760"/>
      <c r="AA42" s="760"/>
      <c r="AB42" s="760"/>
      <c r="AC42" s="760"/>
      <c r="AD42" s="760"/>
      <c r="AE42" s="760"/>
      <c r="AF42" s="760"/>
      <c r="AG42" s="760"/>
      <c r="AH42" s="760"/>
      <c r="AI42" s="760"/>
      <c r="AJ42" s="760"/>
      <c r="AK42" s="760"/>
      <c r="AL42" s="760"/>
      <c r="AM42" s="760"/>
      <c r="AN42" s="760"/>
      <c r="AO42" s="760"/>
      <c r="AP42" s="760"/>
      <c r="AQ42" s="760"/>
      <c r="AR42" s="760"/>
      <c r="AS42" s="760"/>
      <c r="AT42" s="760"/>
      <c r="AU42" s="760"/>
      <c r="AV42" s="760"/>
      <c r="AW42" s="760"/>
      <c r="AX42" s="760"/>
      <c r="AY42" s="760"/>
      <c r="AZ42" s="760"/>
      <c r="BA42" s="760"/>
      <c r="BB42" s="760"/>
      <c r="BC42" s="760"/>
      <c r="BD42" s="760"/>
      <c r="BE42" s="760"/>
      <c r="BF42" s="760"/>
      <c r="BG42" s="760"/>
      <c r="BH42" s="760"/>
      <c r="BI42" s="760"/>
      <c r="BJ42" s="760"/>
      <c r="BK42" s="760"/>
      <c r="BL42" s="760"/>
      <c r="BM42" s="760"/>
      <c r="BN42" s="760"/>
      <c r="BO42" s="760"/>
      <c r="BP42" s="760"/>
      <c r="BQ42" s="760"/>
      <c r="BR42" s="760"/>
      <c r="BS42" s="760"/>
      <c r="BT42" s="760"/>
      <c r="BU42" s="760"/>
      <c r="BV42" s="760"/>
      <c r="BW42" s="760"/>
      <c r="BX42" s="760"/>
      <c r="BY42" s="760"/>
      <c r="BZ42" s="760"/>
      <c r="CA42" s="760"/>
    </row>
    <row r="43" spans="1:79" ht="20.25" customHeight="1">
      <c r="B43" s="850" t="s">
        <v>820</v>
      </c>
      <c r="C43" s="851">
        <v>1</v>
      </c>
      <c r="D43" s="852">
        <v>1</v>
      </c>
      <c r="E43" s="853">
        <v>1</v>
      </c>
      <c r="F43" s="1415"/>
      <c r="G43" s="867"/>
      <c r="H43" s="867"/>
      <c r="I43" s="868"/>
      <c r="J43" s="760"/>
      <c r="K43" s="760"/>
      <c r="L43" s="760"/>
      <c r="M43" s="760"/>
      <c r="N43" s="815"/>
      <c r="O43" s="760"/>
      <c r="P43" s="760"/>
      <c r="Q43" s="760"/>
      <c r="R43" s="760"/>
      <c r="S43" s="760"/>
      <c r="T43" s="760"/>
      <c r="U43" s="760"/>
      <c r="V43" s="760"/>
      <c r="W43" s="760"/>
      <c r="X43" s="760"/>
      <c r="Y43" s="760"/>
      <c r="Z43" s="760"/>
      <c r="AA43" s="760"/>
      <c r="AB43" s="760"/>
      <c r="AC43" s="760"/>
      <c r="AD43" s="760"/>
      <c r="AE43" s="760"/>
      <c r="AF43" s="760"/>
      <c r="AG43" s="760"/>
      <c r="AH43" s="760"/>
      <c r="AI43" s="760"/>
      <c r="AJ43" s="760"/>
      <c r="AK43" s="760"/>
      <c r="AL43" s="760"/>
      <c r="AM43" s="760"/>
      <c r="AN43" s="760"/>
      <c r="AO43" s="760"/>
      <c r="AP43" s="760"/>
      <c r="AQ43" s="760"/>
      <c r="AR43" s="760"/>
      <c r="AS43" s="760"/>
      <c r="AT43" s="760"/>
      <c r="AU43" s="760"/>
      <c r="AV43" s="760"/>
      <c r="AW43" s="760"/>
      <c r="AX43" s="760"/>
      <c r="AY43" s="760"/>
      <c r="AZ43" s="760"/>
      <c r="BA43" s="760"/>
      <c r="BB43" s="760"/>
      <c r="BC43" s="760"/>
      <c r="BD43" s="760"/>
      <c r="BE43" s="760"/>
      <c r="BF43" s="760"/>
      <c r="BG43" s="760"/>
      <c r="BH43" s="760"/>
      <c r="BI43" s="760"/>
      <c r="BJ43" s="760"/>
      <c r="BK43" s="760"/>
      <c r="BL43" s="760"/>
      <c r="BM43" s="760"/>
      <c r="BN43" s="760"/>
      <c r="BO43" s="760"/>
      <c r="BP43" s="760"/>
      <c r="BQ43" s="760"/>
      <c r="BR43" s="760"/>
      <c r="BS43" s="760"/>
      <c r="BT43" s="760"/>
      <c r="BU43" s="760"/>
      <c r="BV43" s="760"/>
      <c r="BW43" s="760"/>
      <c r="BX43" s="760"/>
      <c r="BY43" s="760"/>
      <c r="BZ43" s="760"/>
      <c r="CA43" s="760"/>
    </row>
    <row r="44" spans="1:79" ht="20.25" customHeight="1" thickBot="1">
      <c r="B44" s="856" t="s">
        <v>822</v>
      </c>
      <c r="C44" s="857">
        <v>2</v>
      </c>
      <c r="D44" s="858">
        <v>1</v>
      </c>
      <c r="E44" s="859">
        <v>2</v>
      </c>
      <c r="F44" s="1416"/>
      <c r="G44" s="869"/>
      <c r="H44" s="869"/>
      <c r="I44" s="870"/>
      <c r="J44" s="760"/>
      <c r="K44" s="760"/>
      <c r="L44" s="760"/>
      <c r="M44" s="760"/>
      <c r="N44" s="815"/>
      <c r="O44" s="760"/>
      <c r="P44" s="760"/>
      <c r="Q44" s="760"/>
      <c r="R44" s="760"/>
      <c r="S44" s="760"/>
      <c r="T44" s="760"/>
      <c r="U44" s="760"/>
      <c r="V44" s="760"/>
      <c r="W44" s="760"/>
      <c r="X44" s="760"/>
      <c r="Y44" s="760"/>
      <c r="Z44" s="760"/>
      <c r="AA44" s="760"/>
      <c r="AB44" s="760"/>
      <c r="AC44" s="760"/>
      <c r="AD44" s="760"/>
      <c r="AE44" s="760"/>
      <c r="AF44" s="760"/>
      <c r="AG44" s="760"/>
      <c r="AH44" s="760"/>
      <c r="AI44" s="760"/>
      <c r="AJ44" s="760"/>
      <c r="AK44" s="760"/>
      <c r="AL44" s="760"/>
      <c r="AM44" s="760"/>
      <c r="AN44" s="760"/>
      <c r="AO44" s="760"/>
      <c r="AP44" s="760"/>
      <c r="AQ44" s="760"/>
      <c r="AR44" s="760"/>
      <c r="AS44" s="760"/>
      <c r="AT44" s="760"/>
      <c r="AU44" s="760"/>
      <c r="AV44" s="760"/>
      <c r="AW44" s="760"/>
      <c r="AX44" s="760"/>
      <c r="AY44" s="760"/>
      <c r="AZ44" s="760"/>
      <c r="BA44" s="760"/>
      <c r="BB44" s="760"/>
      <c r="BC44" s="760"/>
      <c r="BD44" s="760"/>
      <c r="BE44" s="760"/>
      <c r="BF44" s="760"/>
      <c r="BG44" s="760"/>
      <c r="BH44" s="760"/>
      <c r="BI44" s="760"/>
      <c r="BJ44" s="760"/>
      <c r="BK44" s="760"/>
      <c r="BL44" s="760"/>
      <c r="BM44" s="760"/>
      <c r="BN44" s="760"/>
      <c r="BO44" s="760"/>
      <c r="BP44" s="760"/>
      <c r="BQ44" s="760"/>
      <c r="BR44" s="760"/>
      <c r="BS44" s="760"/>
      <c r="BT44" s="760"/>
      <c r="BU44" s="760"/>
      <c r="BV44" s="760"/>
      <c r="BW44" s="760"/>
      <c r="BX44" s="760"/>
      <c r="BY44" s="760"/>
      <c r="BZ44" s="760"/>
      <c r="CA44" s="760"/>
    </row>
    <row r="45" spans="1:79" ht="9" customHeight="1">
      <c r="B45" s="862"/>
      <c r="C45" s="863"/>
      <c r="D45" s="863"/>
      <c r="E45" s="863"/>
      <c r="F45" s="833"/>
      <c r="G45" s="835"/>
      <c r="H45" s="835"/>
      <c r="I45" s="760"/>
      <c r="J45" s="760"/>
      <c r="K45" s="760"/>
      <c r="L45" s="760"/>
      <c r="M45" s="760"/>
      <c r="N45" s="815"/>
      <c r="O45" s="760"/>
      <c r="P45" s="760"/>
      <c r="Q45" s="760"/>
      <c r="R45" s="760"/>
      <c r="S45" s="760"/>
      <c r="T45" s="760"/>
      <c r="U45" s="760"/>
      <c r="V45" s="760"/>
      <c r="W45" s="760"/>
      <c r="X45" s="760"/>
      <c r="Y45" s="760"/>
      <c r="Z45" s="760"/>
      <c r="AA45" s="760"/>
      <c r="AB45" s="760"/>
      <c r="AC45" s="760"/>
      <c r="AD45" s="760"/>
      <c r="AE45" s="760"/>
      <c r="AF45" s="760"/>
      <c r="AG45" s="760"/>
      <c r="AH45" s="760"/>
      <c r="AI45" s="760"/>
      <c r="AJ45" s="760"/>
      <c r="AK45" s="760"/>
      <c r="AL45" s="760"/>
      <c r="AM45" s="760"/>
      <c r="AN45" s="760"/>
      <c r="AO45" s="760"/>
      <c r="AP45" s="760"/>
      <c r="AQ45" s="760"/>
      <c r="AR45" s="760"/>
      <c r="AS45" s="760"/>
      <c r="AT45" s="760"/>
      <c r="AU45" s="760"/>
      <c r="AV45" s="760"/>
      <c r="AW45" s="760"/>
      <c r="AX45" s="760"/>
      <c r="AY45" s="760"/>
      <c r="AZ45" s="760"/>
      <c r="BA45" s="760"/>
      <c r="BB45" s="760"/>
      <c r="BC45" s="760"/>
      <c r="BD45" s="760"/>
      <c r="BE45" s="760"/>
      <c r="BF45" s="760"/>
      <c r="BG45" s="760"/>
      <c r="BH45" s="760"/>
      <c r="BI45" s="760"/>
      <c r="BJ45" s="760"/>
      <c r="BK45" s="760"/>
      <c r="BL45" s="760"/>
      <c r="BM45" s="760"/>
      <c r="BN45" s="760"/>
      <c r="BO45" s="760"/>
      <c r="BP45" s="760"/>
      <c r="BQ45" s="760"/>
      <c r="BR45" s="760"/>
      <c r="BS45" s="760"/>
      <c r="BT45" s="760"/>
      <c r="BU45" s="760"/>
      <c r="BV45" s="760"/>
      <c r="BW45" s="760"/>
      <c r="BX45" s="760"/>
      <c r="BY45" s="760"/>
      <c r="BZ45" s="760"/>
      <c r="CA45" s="760"/>
    </row>
    <row r="46" spans="1:79" ht="6.75" customHeight="1" thickBot="1">
      <c r="F46" s="833"/>
      <c r="I46" s="727"/>
      <c r="J46" s="760"/>
      <c r="K46" s="760"/>
      <c r="L46" s="760"/>
      <c r="M46" s="760"/>
      <c r="N46" s="815"/>
      <c r="O46" s="760"/>
      <c r="P46" s="760"/>
      <c r="Q46" s="760"/>
      <c r="R46" s="760"/>
      <c r="S46" s="760"/>
      <c r="T46" s="760"/>
      <c r="U46" s="760"/>
      <c r="V46" s="760"/>
      <c r="W46" s="760"/>
      <c r="X46" s="760"/>
      <c r="Y46" s="760"/>
      <c r="Z46" s="760"/>
      <c r="AA46" s="760"/>
      <c r="AB46" s="760"/>
      <c r="AC46" s="760"/>
      <c r="AD46" s="760"/>
      <c r="AE46" s="760"/>
      <c r="AF46" s="760"/>
      <c r="AG46" s="760"/>
      <c r="AH46" s="760"/>
      <c r="AI46" s="760"/>
      <c r="AJ46" s="760"/>
      <c r="AK46" s="760"/>
      <c r="AL46" s="760"/>
      <c r="AM46" s="760"/>
      <c r="AN46" s="760"/>
      <c r="AO46" s="760"/>
      <c r="AP46" s="760"/>
      <c r="AQ46" s="760"/>
      <c r="AR46" s="760"/>
      <c r="AS46" s="760"/>
      <c r="AT46" s="760"/>
      <c r="AU46" s="760"/>
      <c r="AV46" s="760"/>
      <c r="AW46" s="760"/>
      <c r="AX46" s="760"/>
      <c r="AY46" s="760"/>
      <c r="AZ46" s="760"/>
      <c r="BA46" s="760"/>
      <c r="BB46" s="760"/>
      <c r="BC46" s="760"/>
      <c r="BD46" s="760"/>
      <c r="BE46" s="760"/>
      <c r="BF46" s="760"/>
      <c r="BG46" s="760"/>
      <c r="BH46" s="760"/>
      <c r="BI46" s="760"/>
      <c r="BJ46" s="760"/>
      <c r="BK46" s="760"/>
      <c r="BL46" s="760"/>
      <c r="BM46" s="760"/>
      <c r="BN46" s="760"/>
      <c r="BO46" s="760"/>
      <c r="BP46" s="760"/>
      <c r="BQ46" s="760"/>
      <c r="BR46" s="760"/>
      <c r="BS46" s="760"/>
      <c r="BT46" s="760"/>
      <c r="BU46" s="760"/>
      <c r="BV46" s="760"/>
      <c r="BW46" s="760"/>
      <c r="BX46" s="760"/>
      <c r="BY46" s="760"/>
      <c r="BZ46" s="760"/>
      <c r="CA46" s="760"/>
    </row>
    <row r="47" spans="1:79" s="823" customFormat="1" ht="23.25" customHeight="1" thickBot="1">
      <c r="A47" s="819"/>
      <c r="B47" s="1406"/>
      <c r="C47" s="1407"/>
      <c r="D47" s="1407"/>
      <c r="E47" s="1408"/>
      <c r="F47" s="820" t="s">
        <v>805</v>
      </c>
      <c r="G47" s="821"/>
      <c r="H47" s="820" t="s">
        <v>806</v>
      </c>
      <c r="I47" s="822"/>
      <c r="J47" s="760"/>
      <c r="K47" s="760"/>
      <c r="L47" s="760"/>
      <c r="M47" s="760"/>
      <c r="N47" s="815"/>
      <c r="O47" s="760"/>
      <c r="P47" s="760"/>
      <c r="Q47" s="760"/>
      <c r="R47" s="760"/>
      <c r="S47" s="760"/>
      <c r="T47" s="760"/>
      <c r="U47" s="760"/>
      <c r="V47" s="760"/>
      <c r="W47" s="760"/>
      <c r="X47" s="760"/>
      <c r="Y47" s="760"/>
      <c r="Z47" s="760"/>
      <c r="AA47" s="760"/>
      <c r="AB47" s="760"/>
      <c r="AC47" s="760"/>
      <c r="AD47" s="760"/>
      <c r="AE47" s="760"/>
      <c r="AF47" s="760"/>
      <c r="AG47" s="760"/>
      <c r="AH47" s="760"/>
      <c r="AI47" s="760"/>
      <c r="AJ47" s="760"/>
      <c r="AK47" s="760"/>
      <c r="AL47" s="760"/>
      <c r="AM47" s="760"/>
      <c r="AN47" s="760"/>
      <c r="AO47" s="760"/>
      <c r="AP47" s="760"/>
      <c r="AQ47" s="760"/>
      <c r="AR47" s="760"/>
      <c r="AS47" s="760"/>
      <c r="AT47" s="760"/>
      <c r="AU47" s="760"/>
      <c r="AV47" s="760"/>
      <c r="AW47" s="760"/>
      <c r="AX47" s="760"/>
      <c r="AY47" s="760"/>
      <c r="AZ47" s="760"/>
      <c r="BA47" s="760"/>
      <c r="BB47" s="760"/>
      <c r="BC47" s="760"/>
      <c r="BD47" s="760"/>
      <c r="BE47" s="760"/>
      <c r="BF47" s="760"/>
      <c r="BG47" s="760"/>
      <c r="BH47" s="760"/>
      <c r="BI47" s="760"/>
      <c r="BJ47" s="760"/>
      <c r="BK47" s="760"/>
      <c r="BL47" s="760"/>
      <c r="BM47" s="760"/>
      <c r="BN47" s="760"/>
      <c r="BO47" s="760"/>
      <c r="BP47" s="760"/>
      <c r="BQ47" s="760"/>
      <c r="BR47" s="760"/>
      <c r="BS47" s="760"/>
      <c r="BT47" s="760"/>
      <c r="BU47" s="760"/>
      <c r="BV47" s="760"/>
      <c r="BW47" s="760"/>
      <c r="BX47" s="760"/>
      <c r="BY47" s="760"/>
      <c r="BZ47" s="760"/>
      <c r="CA47" s="760"/>
    </row>
    <row r="48" spans="1:79" ht="41.1" customHeight="1" thickBot="1">
      <c r="B48" s="824" t="s">
        <v>826</v>
      </c>
      <c r="C48" s="825" t="s">
        <v>827</v>
      </c>
      <c r="D48" s="825"/>
      <c r="E48" s="826"/>
      <c r="F48" s="827">
        <v>1</v>
      </c>
      <c r="G48" s="828"/>
      <c r="H48" s="829">
        <v>17</v>
      </c>
      <c r="I48" s="830">
        <f>SUM(G53,G61,G69,G77)</f>
        <v>7</v>
      </c>
      <c r="J48" s="760"/>
      <c r="K48" s="760"/>
      <c r="L48" s="760"/>
      <c r="M48" s="760"/>
      <c r="N48" s="815"/>
      <c r="O48" s="760"/>
      <c r="P48" s="760"/>
      <c r="Q48" s="760"/>
      <c r="R48" s="760"/>
      <c r="S48" s="760"/>
      <c r="T48" s="760"/>
      <c r="U48" s="760"/>
      <c r="V48" s="760"/>
      <c r="W48" s="760"/>
      <c r="X48" s="760"/>
      <c r="Y48" s="760"/>
      <c r="Z48" s="760"/>
      <c r="AA48" s="760"/>
      <c r="AB48" s="760"/>
      <c r="AC48" s="760"/>
      <c r="AD48" s="760"/>
      <c r="AE48" s="760"/>
      <c r="AF48" s="760"/>
      <c r="AG48" s="760"/>
      <c r="AH48" s="760"/>
      <c r="AI48" s="760"/>
      <c r="AJ48" s="760"/>
      <c r="AK48" s="760"/>
      <c r="AL48" s="760"/>
      <c r="AM48" s="760"/>
      <c r="AN48" s="760"/>
      <c r="AO48" s="760"/>
      <c r="AP48" s="760"/>
      <c r="AQ48" s="760"/>
      <c r="AR48" s="760"/>
      <c r="AS48" s="760"/>
      <c r="AT48" s="760"/>
      <c r="AU48" s="760"/>
      <c r="AV48" s="760"/>
      <c r="AW48" s="760"/>
      <c r="AX48" s="760"/>
      <c r="AY48" s="760"/>
      <c r="AZ48" s="760"/>
      <c r="BA48" s="760"/>
      <c r="BB48" s="760"/>
      <c r="BC48" s="760"/>
      <c r="BD48" s="760"/>
      <c r="BE48" s="760"/>
      <c r="BF48" s="760"/>
      <c r="BG48" s="760"/>
      <c r="BH48" s="760"/>
      <c r="BI48" s="760"/>
      <c r="BJ48" s="760"/>
      <c r="BK48" s="760"/>
      <c r="BL48" s="760"/>
      <c r="BM48" s="760"/>
      <c r="BN48" s="760"/>
      <c r="BO48" s="760"/>
      <c r="BP48" s="760"/>
      <c r="BQ48" s="760"/>
      <c r="BR48" s="760"/>
      <c r="BS48" s="760"/>
      <c r="BT48" s="760"/>
      <c r="BU48" s="760"/>
      <c r="BV48" s="760"/>
      <c r="BW48" s="760"/>
      <c r="BX48" s="760"/>
      <c r="BY48" s="760"/>
      <c r="BZ48" s="760"/>
      <c r="CA48" s="760"/>
    </row>
    <row r="49" spans="1:79" ht="6.75" customHeight="1">
      <c r="B49" s="831"/>
      <c r="C49" s="832"/>
      <c r="D49" s="832"/>
      <c r="E49" s="832"/>
      <c r="F49" s="833"/>
      <c r="G49" s="834"/>
      <c r="H49" s="834"/>
      <c r="I49" s="760"/>
      <c r="J49" s="760"/>
      <c r="K49" s="760"/>
      <c r="L49" s="760"/>
      <c r="M49" s="760"/>
      <c r="N49" s="815"/>
      <c r="O49" s="760"/>
      <c r="P49" s="760"/>
      <c r="Q49" s="760"/>
      <c r="R49" s="760"/>
      <c r="S49" s="760"/>
      <c r="T49" s="760"/>
      <c r="U49" s="760"/>
      <c r="V49" s="760"/>
      <c r="W49" s="760"/>
      <c r="X49" s="760"/>
      <c r="Y49" s="760"/>
      <c r="Z49" s="760"/>
      <c r="AA49" s="760"/>
      <c r="AB49" s="760"/>
      <c r="AC49" s="760"/>
      <c r="AD49" s="760"/>
      <c r="AE49" s="760"/>
      <c r="AF49" s="760"/>
      <c r="AG49" s="760"/>
      <c r="AH49" s="760"/>
      <c r="AI49" s="760"/>
      <c r="AJ49" s="760"/>
      <c r="AK49" s="760"/>
      <c r="AL49" s="760"/>
      <c r="AM49" s="760"/>
      <c r="AN49" s="760"/>
      <c r="AO49" s="760"/>
      <c r="AP49" s="760"/>
      <c r="AQ49" s="760"/>
      <c r="AR49" s="760"/>
      <c r="AS49" s="760"/>
      <c r="AT49" s="760"/>
      <c r="AU49" s="760"/>
      <c r="AV49" s="760"/>
      <c r="AW49" s="760"/>
      <c r="AX49" s="760"/>
      <c r="AY49" s="760"/>
      <c r="AZ49" s="760"/>
      <c r="BA49" s="760"/>
      <c r="BB49" s="760"/>
      <c r="BC49" s="760"/>
      <c r="BD49" s="760"/>
      <c r="BE49" s="760"/>
      <c r="BF49" s="760"/>
      <c r="BG49" s="760"/>
      <c r="BH49" s="760"/>
      <c r="BI49" s="760"/>
      <c r="BJ49" s="760"/>
      <c r="BK49" s="760"/>
      <c r="BL49" s="760"/>
      <c r="BM49" s="760"/>
      <c r="BN49" s="760"/>
      <c r="BO49" s="760"/>
      <c r="BP49" s="760"/>
      <c r="BQ49" s="760"/>
      <c r="BR49" s="760"/>
      <c r="BS49" s="760"/>
      <c r="BT49" s="760"/>
      <c r="BU49" s="760"/>
      <c r="BV49" s="760"/>
      <c r="BW49" s="760"/>
      <c r="BX49" s="760"/>
      <c r="BY49" s="760"/>
      <c r="BZ49" s="760"/>
      <c r="CA49" s="760"/>
    </row>
    <row r="50" spans="1:79" ht="18" customHeight="1">
      <c r="A50" s="724">
        <v>3</v>
      </c>
      <c r="B50" s="831" t="s">
        <v>828</v>
      </c>
      <c r="C50" s="832"/>
      <c r="D50" s="832"/>
      <c r="E50" s="832"/>
      <c r="F50" s="833"/>
      <c r="G50" s="835"/>
      <c r="H50" s="835"/>
      <c r="I50" s="760"/>
      <c r="J50" s="760"/>
      <c r="K50" s="760"/>
      <c r="L50" s="760"/>
      <c r="M50" s="760"/>
      <c r="N50" s="815"/>
      <c r="O50" s="760"/>
      <c r="P50" s="760"/>
      <c r="Q50" s="760"/>
      <c r="R50" s="760"/>
      <c r="S50" s="760"/>
      <c r="T50" s="760"/>
      <c r="U50" s="760"/>
      <c r="V50" s="760"/>
      <c r="W50" s="760"/>
      <c r="X50" s="760"/>
      <c r="Y50" s="760"/>
      <c r="Z50" s="760"/>
      <c r="AA50" s="760"/>
      <c r="AB50" s="760"/>
      <c r="AC50" s="760"/>
      <c r="AD50" s="760"/>
      <c r="AE50" s="760"/>
      <c r="AF50" s="760"/>
      <c r="AG50" s="760"/>
      <c r="AH50" s="760"/>
      <c r="AI50" s="760"/>
      <c r="AJ50" s="760"/>
      <c r="AK50" s="760"/>
      <c r="AL50" s="760"/>
      <c r="AM50" s="760"/>
      <c r="AN50" s="760"/>
      <c r="AO50" s="760"/>
      <c r="AP50" s="760"/>
      <c r="AQ50" s="760"/>
      <c r="AR50" s="760"/>
      <c r="AS50" s="760"/>
      <c r="AT50" s="760"/>
      <c r="AU50" s="760"/>
      <c r="AV50" s="760"/>
      <c r="AW50" s="760"/>
      <c r="AX50" s="760"/>
      <c r="AY50" s="760"/>
      <c r="AZ50" s="760"/>
      <c r="BA50" s="760"/>
      <c r="BB50" s="760"/>
      <c r="BC50" s="760"/>
      <c r="BD50" s="760"/>
      <c r="BE50" s="760"/>
      <c r="BF50" s="760"/>
      <c r="BG50" s="760"/>
      <c r="BH50" s="760"/>
      <c r="BI50" s="760"/>
      <c r="BJ50" s="760"/>
      <c r="BK50" s="760"/>
      <c r="BL50" s="760"/>
      <c r="BM50" s="760"/>
      <c r="BN50" s="760"/>
      <c r="BO50" s="760"/>
      <c r="BP50" s="760"/>
      <c r="BQ50" s="760"/>
      <c r="BR50" s="760"/>
      <c r="BS50" s="760"/>
      <c r="BT50" s="760"/>
      <c r="BU50" s="760"/>
      <c r="BV50" s="760"/>
      <c r="BW50" s="760"/>
      <c r="BX50" s="760"/>
      <c r="BY50" s="760"/>
      <c r="BZ50" s="760"/>
      <c r="CA50" s="760"/>
    </row>
    <row r="51" spans="1:79" ht="35.25" customHeight="1">
      <c r="B51" s="1399" t="s">
        <v>829</v>
      </c>
      <c r="C51" s="1400"/>
      <c r="D51" s="1400"/>
      <c r="E51" s="1401"/>
      <c r="F51" s="833"/>
      <c r="G51" s="835"/>
      <c r="H51" s="835"/>
      <c r="I51" s="760"/>
      <c r="J51" s="760"/>
      <c r="K51" s="760"/>
      <c r="L51" s="760"/>
      <c r="M51" s="760"/>
      <c r="N51" s="815"/>
      <c r="O51" s="760"/>
      <c r="P51" s="760"/>
      <c r="Q51" s="760"/>
      <c r="R51" s="760"/>
      <c r="S51" s="760"/>
      <c r="T51" s="760"/>
      <c r="U51" s="760"/>
      <c r="V51" s="760"/>
      <c r="W51" s="760"/>
      <c r="X51" s="760"/>
      <c r="Y51" s="760"/>
      <c r="Z51" s="760"/>
      <c r="AA51" s="760"/>
      <c r="AB51" s="760"/>
      <c r="AC51" s="760"/>
      <c r="AD51" s="760"/>
      <c r="AE51" s="760"/>
      <c r="AF51" s="760"/>
      <c r="AG51" s="760"/>
      <c r="AH51" s="760"/>
      <c r="AI51" s="760"/>
      <c r="AJ51" s="760"/>
      <c r="AK51" s="760"/>
      <c r="AL51" s="760"/>
      <c r="AM51" s="760"/>
      <c r="AN51" s="760"/>
      <c r="AO51" s="760"/>
      <c r="AP51" s="760"/>
      <c r="AQ51" s="760"/>
      <c r="AR51" s="760"/>
      <c r="AS51" s="760"/>
      <c r="AT51" s="760"/>
      <c r="AU51" s="760"/>
      <c r="AV51" s="760"/>
      <c r="AW51" s="760"/>
      <c r="AX51" s="760"/>
      <c r="AY51" s="760"/>
      <c r="AZ51" s="760"/>
      <c r="BA51" s="760"/>
      <c r="BB51" s="760"/>
      <c r="BC51" s="760"/>
      <c r="BD51" s="760"/>
      <c r="BE51" s="760"/>
      <c r="BF51" s="760"/>
      <c r="BG51" s="760"/>
      <c r="BH51" s="760"/>
      <c r="BI51" s="760"/>
      <c r="BJ51" s="760"/>
      <c r="BK51" s="760"/>
      <c r="BL51" s="760"/>
      <c r="BM51" s="760"/>
      <c r="BN51" s="760"/>
      <c r="BO51" s="760"/>
      <c r="BP51" s="760"/>
      <c r="BQ51" s="760"/>
      <c r="BR51" s="760"/>
      <c r="BS51" s="760"/>
      <c r="BT51" s="760"/>
      <c r="BU51" s="760"/>
      <c r="BV51" s="760"/>
      <c r="BW51" s="760"/>
      <c r="BX51" s="760"/>
      <c r="BY51" s="760"/>
      <c r="BZ51" s="760"/>
      <c r="CA51" s="760"/>
    </row>
    <row r="52" spans="1:79" ht="16.5" customHeight="1" thickBot="1">
      <c r="B52" s="831" t="s">
        <v>811</v>
      </c>
      <c r="C52" s="836"/>
      <c r="F52" s="833"/>
      <c r="G52" s="835"/>
      <c r="H52" s="835"/>
      <c r="I52" s="760"/>
      <c r="J52" s="760"/>
      <c r="K52" s="760"/>
      <c r="L52" s="760"/>
      <c r="M52" s="760"/>
      <c r="N52" s="815"/>
      <c r="O52" s="760"/>
      <c r="P52" s="760"/>
      <c r="Q52" s="760"/>
      <c r="R52" s="760"/>
      <c r="S52" s="760"/>
      <c r="T52" s="760"/>
      <c r="U52" s="760"/>
      <c r="V52" s="760"/>
      <c r="W52" s="760"/>
      <c r="X52" s="760"/>
      <c r="Y52" s="760"/>
      <c r="Z52" s="760"/>
      <c r="AA52" s="760"/>
      <c r="AB52" s="760"/>
      <c r="AC52" s="760"/>
      <c r="AD52" s="760"/>
      <c r="AE52" s="760"/>
      <c r="AF52" s="760"/>
      <c r="AG52" s="760"/>
      <c r="AH52" s="760"/>
      <c r="AI52" s="760"/>
      <c r="AJ52" s="760"/>
      <c r="AK52" s="760"/>
      <c r="AL52" s="760"/>
      <c r="AM52" s="760"/>
      <c r="AN52" s="760"/>
      <c r="AO52" s="760"/>
      <c r="AP52" s="760"/>
      <c r="AQ52" s="760"/>
      <c r="AR52" s="760"/>
      <c r="AS52" s="760"/>
      <c r="AT52" s="760"/>
      <c r="AU52" s="760"/>
      <c r="AV52" s="760"/>
      <c r="AW52" s="760"/>
      <c r="AX52" s="760"/>
      <c r="AY52" s="760"/>
      <c r="AZ52" s="760"/>
      <c r="BA52" s="760"/>
      <c r="BB52" s="760"/>
      <c r="BC52" s="760"/>
      <c r="BD52" s="760"/>
      <c r="BE52" s="760"/>
      <c r="BF52" s="760"/>
      <c r="BG52" s="760"/>
      <c r="BH52" s="760"/>
      <c r="BI52" s="760"/>
      <c r="BJ52" s="760"/>
      <c r="BK52" s="760"/>
      <c r="BL52" s="760"/>
      <c r="BM52" s="760"/>
      <c r="BN52" s="760"/>
      <c r="BO52" s="760"/>
      <c r="BP52" s="760"/>
      <c r="BQ52" s="760"/>
      <c r="BR52" s="760"/>
      <c r="BS52" s="760"/>
      <c r="BT52" s="760"/>
      <c r="BU52" s="760"/>
      <c r="BV52" s="760"/>
      <c r="BW52" s="760"/>
      <c r="BX52" s="760"/>
      <c r="BY52" s="760"/>
      <c r="BZ52" s="760"/>
      <c r="CA52" s="760"/>
    </row>
    <row r="53" spans="1:79" ht="33.75" customHeight="1" thickBot="1">
      <c r="B53" s="837" t="s">
        <v>812</v>
      </c>
      <c r="C53" s="838" t="s">
        <v>813</v>
      </c>
      <c r="D53" s="838" t="s">
        <v>814</v>
      </c>
      <c r="E53" s="839" t="s">
        <v>815</v>
      </c>
      <c r="F53" s="1402" t="s">
        <v>816</v>
      </c>
      <c r="G53" s="864">
        <v>2</v>
      </c>
      <c r="H53" s="835"/>
      <c r="I53" s="760"/>
      <c r="J53" s="760"/>
      <c r="K53" s="760"/>
      <c r="L53" s="760"/>
      <c r="M53" s="760"/>
      <c r="N53" s="815"/>
      <c r="O53" s="760"/>
      <c r="P53" s="760"/>
      <c r="Q53" s="760"/>
      <c r="R53" s="760"/>
      <c r="S53" s="760"/>
      <c r="T53" s="760"/>
      <c r="U53" s="760"/>
      <c r="V53" s="760"/>
      <c r="W53" s="760"/>
      <c r="X53" s="760"/>
      <c r="Y53" s="760"/>
      <c r="Z53" s="760"/>
      <c r="AA53" s="760"/>
      <c r="AB53" s="760"/>
      <c r="AC53" s="760"/>
      <c r="AD53" s="760"/>
      <c r="AE53" s="760"/>
      <c r="AF53" s="760"/>
      <c r="AG53" s="760"/>
      <c r="AH53" s="760"/>
      <c r="AI53" s="760"/>
      <c r="AJ53" s="760"/>
      <c r="AK53" s="760"/>
      <c r="AL53" s="760"/>
      <c r="AM53" s="760"/>
      <c r="AN53" s="760"/>
      <c r="AO53" s="760"/>
      <c r="AP53" s="760"/>
      <c r="AQ53" s="760"/>
      <c r="AR53" s="760"/>
      <c r="AS53" s="760"/>
      <c r="AT53" s="760"/>
      <c r="AU53" s="760"/>
      <c r="AV53" s="760"/>
      <c r="AW53" s="760"/>
      <c r="AX53" s="760"/>
      <c r="AY53" s="760"/>
      <c r="AZ53" s="760"/>
      <c r="BA53" s="760"/>
      <c r="BB53" s="760"/>
      <c r="BC53" s="760"/>
      <c r="BD53" s="760"/>
      <c r="BE53" s="760"/>
      <c r="BF53" s="760"/>
      <c r="BG53" s="760"/>
      <c r="BH53" s="760"/>
      <c r="BI53" s="760"/>
      <c r="BJ53" s="760"/>
      <c r="BK53" s="760"/>
      <c r="BL53" s="760"/>
      <c r="BM53" s="760"/>
      <c r="BN53" s="760"/>
      <c r="BO53" s="760"/>
      <c r="BP53" s="760"/>
      <c r="BQ53" s="760"/>
      <c r="BR53" s="760"/>
      <c r="BS53" s="760"/>
      <c r="BT53" s="760"/>
      <c r="BU53" s="760"/>
      <c r="BV53" s="760"/>
      <c r="BW53" s="760"/>
      <c r="BX53" s="760"/>
      <c r="BY53" s="760"/>
      <c r="BZ53" s="760"/>
      <c r="CA53" s="760"/>
    </row>
    <row r="54" spans="1:79" ht="51" customHeight="1">
      <c r="B54" s="844" t="s">
        <v>830</v>
      </c>
      <c r="C54" s="845">
        <v>1</v>
      </c>
      <c r="D54" s="846">
        <v>1</v>
      </c>
      <c r="E54" s="847">
        <v>1</v>
      </c>
      <c r="F54" s="1403"/>
      <c r="G54" s="865"/>
      <c r="H54" s="865"/>
      <c r="I54" s="866"/>
      <c r="J54" s="760"/>
      <c r="K54" s="760"/>
      <c r="L54" s="760"/>
      <c r="M54" s="760"/>
      <c r="N54" s="815"/>
      <c r="O54" s="760"/>
      <c r="P54" s="760"/>
      <c r="Q54" s="760"/>
      <c r="R54" s="760"/>
      <c r="S54" s="760"/>
      <c r="T54" s="760"/>
      <c r="U54" s="760"/>
      <c r="V54" s="760"/>
      <c r="W54" s="760"/>
      <c r="X54" s="760"/>
      <c r="Y54" s="760"/>
      <c r="Z54" s="760"/>
      <c r="AA54" s="760"/>
      <c r="AB54" s="760"/>
      <c r="AC54" s="760"/>
      <c r="AD54" s="760"/>
      <c r="AE54" s="760"/>
      <c r="AF54" s="760"/>
      <c r="AG54" s="760"/>
      <c r="AH54" s="760"/>
      <c r="AI54" s="760"/>
      <c r="AJ54" s="760"/>
      <c r="AK54" s="760"/>
      <c r="AL54" s="760"/>
      <c r="AM54" s="760"/>
      <c r="AN54" s="760"/>
      <c r="AO54" s="760"/>
      <c r="AP54" s="760"/>
      <c r="AQ54" s="760"/>
      <c r="AR54" s="760"/>
      <c r="AS54" s="760"/>
      <c r="AT54" s="760"/>
      <c r="AU54" s="760"/>
      <c r="AV54" s="760"/>
      <c r="AW54" s="760"/>
      <c r="AX54" s="760"/>
      <c r="AY54" s="760"/>
      <c r="AZ54" s="760"/>
      <c r="BA54" s="760"/>
      <c r="BB54" s="760"/>
      <c r="BC54" s="760"/>
      <c r="BD54" s="760"/>
      <c r="BE54" s="760"/>
      <c r="BF54" s="760"/>
      <c r="BG54" s="760"/>
      <c r="BH54" s="760"/>
      <c r="BI54" s="760"/>
      <c r="BJ54" s="760"/>
      <c r="BK54" s="760"/>
      <c r="BL54" s="760"/>
      <c r="BM54" s="760"/>
      <c r="BN54" s="760"/>
      <c r="BO54" s="760"/>
      <c r="BP54" s="760"/>
      <c r="BQ54" s="760"/>
      <c r="BR54" s="760"/>
      <c r="BS54" s="760"/>
      <c r="BT54" s="760"/>
      <c r="BU54" s="760"/>
      <c r="BV54" s="760"/>
      <c r="BW54" s="760"/>
      <c r="BX54" s="760"/>
      <c r="BY54" s="760"/>
      <c r="BZ54" s="760"/>
      <c r="CA54" s="760"/>
    </row>
    <row r="55" spans="1:79" ht="37.5" customHeight="1">
      <c r="B55" s="850" t="s">
        <v>831</v>
      </c>
      <c r="C55" s="851">
        <v>2</v>
      </c>
      <c r="D55" s="852">
        <v>1</v>
      </c>
      <c r="E55" s="853">
        <v>2</v>
      </c>
      <c r="F55" s="1403"/>
      <c r="G55" s="867"/>
      <c r="H55" s="867"/>
      <c r="I55" s="868"/>
      <c r="J55" s="760"/>
      <c r="K55" s="760"/>
      <c r="L55" s="760"/>
      <c r="M55" s="760"/>
      <c r="N55" s="815"/>
      <c r="O55" s="760"/>
      <c r="P55" s="760"/>
      <c r="Q55" s="760"/>
      <c r="R55" s="760"/>
      <c r="S55" s="760"/>
      <c r="T55" s="760"/>
      <c r="U55" s="760"/>
      <c r="V55" s="760"/>
      <c r="W55" s="760"/>
      <c r="X55" s="760"/>
      <c r="Y55" s="760"/>
      <c r="Z55" s="760"/>
      <c r="AA55" s="760"/>
      <c r="AB55" s="760"/>
      <c r="AC55" s="760"/>
      <c r="AD55" s="760"/>
      <c r="AE55" s="760"/>
      <c r="AF55" s="760"/>
      <c r="AG55" s="760"/>
      <c r="AH55" s="760"/>
      <c r="AI55" s="760"/>
      <c r="AJ55" s="760"/>
      <c r="AK55" s="760"/>
      <c r="AL55" s="760"/>
      <c r="AM55" s="760"/>
      <c r="AN55" s="760"/>
      <c r="AO55" s="760"/>
      <c r="AP55" s="760"/>
      <c r="AQ55" s="760"/>
      <c r="AR55" s="760"/>
      <c r="AS55" s="760"/>
      <c r="AT55" s="760"/>
      <c r="AU55" s="760"/>
      <c r="AV55" s="760"/>
      <c r="AW55" s="760"/>
      <c r="AX55" s="760"/>
      <c r="AY55" s="760"/>
      <c r="AZ55" s="760"/>
      <c r="BA55" s="760"/>
      <c r="BB55" s="760"/>
      <c r="BC55" s="760"/>
      <c r="BD55" s="760"/>
      <c r="BE55" s="760"/>
      <c r="BF55" s="760"/>
      <c r="BG55" s="760"/>
      <c r="BH55" s="760"/>
      <c r="BI55" s="760"/>
      <c r="BJ55" s="760"/>
      <c r="BK55" s="760"/>
      <c r="BL55" s="760"/>
      <c r="BM55" s="760"/>
      <c r="BN55" s="760"/>
      <c r="BO55" s="760"/>
      <c r="BP55" s="760"/>
      <c r="BQ55" s="760"/>
      <c r="BR55" s="760"/>
      <c r="BS55" s="760"/>
      <c r="BT55" s="760"/>
      <c r="BU55" s="760"/>
      <c r="BV55" s="760"/>
      <c r="BW55" s="760"/>
      <c r="BX55" s="760"/>
      <c r="BY55" s="760"/>
      <c r="BZ55" s="760"/>
      <c r="CA55" s="760"/>
    </row>
    <row r="56" spans="1:79" ht="38.450000000000003" customHeight="1" thickBot="1">
      <c r="B56" s="856" t="s">
        <v>832</v>
      </c>
      <c r="C56" s="857">
        <v>3</v>
      </c>
      <c r="D56" s="858">
        <v>1</v>
      </c>
      <c r="E56" s="859">
        <v>3</v>
      </c>
      <c r="F56" s="1404"/>
      <c r="G56" s="869"/>
      <c r="H56" s="869"/>
      <c r="I56" s="870"/>
      <c r="J56" s="760"/>
      <c r="K56" s="760"/>
      <c r="L56" s="760"/>
      <c r="M56" s="760"/>
      <c r="N56" s="815"/>
      <c r="O56" s="760"/>
      <c r="P56" s="760"/>
      <c r="Q56" s="760"/>
      <c r="R56" s="760"/>
      <c r="S56" s="760"/>
      <c r="T56" s="760"/>
      <c r="U56" s="760"/>
      <c r="V56" s="760"/>
      <c r="W56" s="760"/>
      <c r="X56" s="760"/>
      <c r="Y56" s="760"/>
      <c r="Z56" s="760"/>
      <c r="AA56" s="760"/>
      <c r="AB56" s="760"/>
      <c r="AC56" s="760"/>
      <c r="AD56" s="760"/>
      <c r="AE56" s="760"/>
      <c r="AF56" s="760"/>
      <c r="AG56" s="760"/>
      <c r="AH56" s="760"/>
      <c r="AI56" s="760"/>
      <c r="AJ56" s="760"/>
      <c r="AK56" s="760"/>
      <c r="AL56" s="760"/>
      <c r="AM56" s="760"/>
      <c r="AN56" s="760"/>
      <c r="AO56" s="760"/>
      <c r="AP56" s="760"/>
      <c r="AQ56" s="760"/>
      <c r="AR56" s="760"/>
      <c r="AS56" s="760"/>
      <c r="AT56" s="760"/>
      <c r="AU56" s="760"/>
      <c r="AV56" s="760"/>
      <c r="AW56" s="760"/>
      <c r="AX56" s="760"/>
      <c r="AY56" s="760"/>
      <c r="AZ56" s="760"/>
      <c r="BA56" s="760"/>
      <c r="BB56" s="760"/>
      <c r="BC56" s="760"/>
      <c r="BD56" s="760"/>
      <c r="BE56" s="760"/>
      <c r="BF56" s="760"/>
      <c r="BG56" s="760"/>
      <c r="BH56" s="760"/>
      <c r="BI56" s="760"/>
      <c r="BJ56" s="760"/>
      <c r="BK56" s="760"/>
      <c r="BL56" s="760"/>
      <c r="BM56" s="760"/>
      <c r="BN56" s="760"/>
      <c r="BO56" s="760"/>
      <c r="BP56" s="760"/>
      <c r="BQ56" s="760"/>
      <c r="BR56" s="760"/>
      <c r="BS56" s="760"/>
      <c r="BT56" s="760"/>
      <c r="BU56" s="760"/>
      <c r="BV56" s="760"/>
      <c r="BW56" s="760"/>
      <c r="BX56" s="760"/>
      <c r="BY56" s="760"/>
      <c r="BZ56" s="760"/>
      <c r="CA56" s="760"/>
    </row>
    <row r="57" spans="1:79" ht="9" customHeight="1">
      <c r="B57" s="862"/>
      <c r="C57" s="863"/>
      <c r="D57" s="863"/>
      <c r="E57" s="863"/>
      <c r="F57" s="833"/>
      <c r="G57" s="835"/>
      <c r="H57" s="835"/>
      <c r="I57" s="760"/>
      <c r="J57" s="760"/>
      <c r="K57" s="760"/>
      <c r="L57" s="760"/>
      <c r="M57" s="760"/>
      <c r="N57" s="815"/>
      <c r="O57" s="760"/>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760"/>
      <c r="AM57" s="760"/>
      <c r="AN57" s="760"/>
      <c r="AO57" s="760"/>
      <c r="AP57" s="760"/>
      <c r="AQ57" s="760"/>
      <c r="AR57" s="760"/>
      <c r="AS57" s="760"/>
      <c r="AT57" s="760"/>
      <c r="AU57" s="760"/>
      <c r="AV57" s="760"/>
      <c r="AW57" s="760"/>
      <c r="AX57" s="760"/>
      <c r="AY57" s="760"/>
      <c r="AZ57" s="760"/>
      <c r="BA57" s="760"/>
      <c r="BB57" s="760"/>
      <c r="BC57" s="760"/>
      <c r="BD57" s="760"/>
      <c r="BE57" s="760"/>
      <c r="BF57" s="760"/>
      <c r="BG57" s="760"/>
      <c r="BH57" s="760"/>
      <c r="BI57" s="760"/>
      <c r="BJ57" s="760"/>
      <c r="BK57" s="760"/>
      <c r="BL57" s="760"/>
      <c r="BM57" s="760"/>
      <c r="BN57" s="760"/>
      <c r="BO57" s="760"/>
      <c r="BP57" s="760"/>
      <c r="BQ57" s="760"/>
      <c r="BR57" s="760"/>
      <c r="BS57" s="760"/>
      <c r="BT57" s="760"/>
      <c r="BU57" s="760"/>
      <c r="BV57" s="760"/>
      <c r="BW57" s="760"/>
      <c r="BX57" s="760"/>
      <c r="BY57" s="760"/>
      <c r="BZ57" s="760"/>
      <c r="CA57" s="760"/>
    </row>
    <row r="58" spans="1:79" ht="18" customHeight="1">
      <c r="A58" s="724">
        <v>4</v>
      </c>
      <c r="B58" s="831" t="s">
        <v>833</v>
      </c>
      <c r="C58" s="832"/>
      <c r="D58" s="832"/>
      <c r="E58" s="832"/>
      <c r="F58" s="833"/>
      <c r="G58" s="835"/>
      <c r="H58" s="835"/>
      <c r="I58" s="760"/>
      <c r="J58" s="760"/>
      <c r="K58" s="760"/>
      <c r="L58" s="760"/>
      <c r="M58" s="760"/>
      <c r="N58" s="815"/>
      <c r="O58" s="760"/>
      <c r="P58" s="760"/>
      <c r="Q58" s="760"/>
      <c r="R58" s="760"/>
      <c r="S58" s="760"/>
      <c r="T58" s="760"/>
      <c r="U58" s="760"/>
      <c r="V58" s="760"/>
      <c r="W58" s="760"/>
      <c r="X58" s="760"/>
      <c r="Y58" s="760"/>
      <c r="Z58" s="760"/>
      <c r="AA58" s="760"/>
      <c r="AB58" s="760"/>
      <c r="AC58" s="760"/>
      <c r="AD58" s="760"/>
      <c r="AE58" s="760"/>
      <c r="AF58" s="760"/>
      <c r="AG58" s="760"/>
      <c r="AH58" s="760"/>
      <c r="AI58" s="760"/>
      <c r="AJ58" s="760"/>
      <c r="AK58" s="760"/>
      <c r="AL58" s="760"/>
      <c r="AM58" s="760"/>
      <c r="AN58" s="760"/>
      <c r="AO58" s="760"/>
      <c r="AP58" s="760"/>
      <c r="AQ58" s="760"/>
      <c r="AR58" s="760"/>
      <c r="AS58" s="760"/>
      <c r="AT58" s="760"/>
      <c r="AU58" s="760"/>
      <c r="AV58" s="760"/>
      <c r="AW58" s="760"/>
      <c r="AX58" s="760"/>
      <c r="AY58" s="760"/>
      <c r="AZ58" s="760"/>
      <c r="BA58" s="760"/>
      <c r="BB58" s="760"/>
      <c r="BC58" s="760"/>
      <c r="BD58" s="760"/>
      <c r="BE58" s="760"/>
      <c r="BF58" s="760"/>
      <c r="BG58" s="760"/>
      <c r="BH58" s="760"/>
      <c r="BI58" s="760"/>
      <c r="BJ58" s="760"/>
      <c r="BK58" s="760"/>
      <c r="BL58" s="760"/>
      <c r="BM58" s="760"/>
      <c r="BN58" s="760"/>
      <c r="BO58" s="760"/>
      <c r="BP58" s="760"/>
      <c r="BQ58" s="760"/>
      <c r="BR58" s="760"/>
      <c r="BS58" s="760"/>
      <c r="BT58" s="760"/>
      <c r="BU58" s="760"/>
      <c r="BV58" s="760"/>
      <c r="BW58" s="760"/>
      <c r="BX58" s="760"/>
      <c r="BY58" s="760"/>
      <c r="BZ58" s="760"/>
      <c r="CA58" s="760"/>
    </row>
    <row r="59" spans="1:79" ht="35.25" customHeight="1">
      <c r="B59" s="1399" t="s">
        <v>834</v>
      </c>
      <c r="C59" s="1400"/>
      <c r="D59" s="1400"/>
      <c r="E59" s="1401"/>
      <c r="F59" s="833"/>
      <c r="G59" s="835"/>
      <c r="H59" s="835"/>
      <c r="I59" s="760"/>
      <c r="J59" s="760"/>
      <c r="K59" s="760"/>
      <c r="L59" s="760"/>
      <c r="M59" s="760"/>
      <c r="N59" s="815"/>
      <c r="O59" s="760"/>
      <c r="P59" s="760"/>
      <c r="Q59" s="760"/>
      <c r="R59" s="760"/>
      <c r="S59" s="760"/>
      <c r="T59" s="760"/>
      <c r="U59" s="760"/>
      <c r="V59" s="760"/>
      <c r="W59" s="760"/>
      <c r="X59" s="760"/>
      <c r="Y59" s="760"/>
      <c r="Z59" s="760"/>
      <c r="AA59" s="760"/>
      <c r="AB59" s="760"/>
      <c r="AC59" s="760"/>
      <c r="AD59" s="760"/>
      <c r="AE59" s="760"/>
      <c r="AF59" s="760"/>
      <c r="AG59" s="760"/>
      <c r="AH59" s="760"/>
      <c r="AI59" s="760"/>
      <c r="AJ59" s="760"/>
      <c r="AK59" s="760"/>
      <c r="AL59" s="760"/>
      <c r="AM59" s="760"/>
      <c r="AN59" s="760"/>
      <c r="AO59" s="760"/>
      <c r="AP59" s="760"/>
      <c r="AQ59" s="760"/>
      <c r="AR59" s="760"/>
      <c r="AS59" s="760"/>
      <c r="AT59" s="760"/>
      <c r="AU59" s="760"/>
      <c r="AV59" s="760"/>
      <c r="AW59" s="760"/>
      <c r="AX59" s="760"/>
      <c r="AY59" s="760"/>
      <c r="AZ59" s="760"/>
      <c r="BA59" s="760"/>
      <c r="BB59" s="760"/>
      <c r="BC59" s="760"/>
      <c r="BD59" s="760"/>
      <c r="BE59" s="760"/>
      <c r="BF59" s="760"/>
      <c r="BG59" s="760"/>
      <c r="BH59" s="760"/>
      <c r="BI59" s="760"/>
      <c r="BJ59" s="760"/>
      <c r="BK59" s="760"/>
      <c r="BL59" s="760"/>
      <c r="BM59" s="760"/>
      <c r="BN59" s="760"/>
      <c r="BO59" s="760"/>
      <c r="BP59" s="760"/>
      <c r="BQ59" s="760"/>
      <c r="BR59" s="760"/>
      <c r="BS59" s="760"/>
      <c r="BT59" s="760"/>
      <c r="BU59" s="760"/>
      <c r="BV59" s="760"/>
      <c r="BW59" s="760"/>
      <c r="BX59" s="760"/>
      <c r="BY59" s="760"/>
      <c r="BZ59" s="760"/>
      <c r="CA59" s="760"/>
    </row>
    <row r="60" spans="1:79" ht="16.5" customHeight="1" thickBot="1">
      <c r="B60" s="831" t="s">
        <v>811</v>
      </c>
      <c r="C60" s="836"/>
      <c r="F60" s="833"/>
      <c r="G60" s="835"/>
      <c r="H60" s="835"/>
      <c r="I60" s="760"/>
      <c r="J60" s="760"/>
      <c r="K60" s="760"/>
      <c r="L60" s="760"/>
      <c r="M60" s="760"/>
      <c r="N60" s="815"/>
      <c r="O60" s="760"/>
      <c r="P60" s="760"/>
      <c r="Q60" s="760"/>
      <c r="R60" s="760"/>
      <c r="S60" s="760"/>
      <c r="T60" s="760"/>
      <c r="U60" s="760"/>
      <c r="V60" s="760"/>
      <c r="W60" s="760"/>
      <c r="X60" s="760"/>
      <c r="Y60" s="760"/>
      <c r="Z60" s="760"/>
      <c r="AA60" s="760"/>
      <c r="AB60" s="760"/>
      <c r="AC60" s="760"/>
      <c r="AD60" s="760"/>
      <c r="AE60" s="760"/>
      <c r="AF60" s="760"/>
      <c r="AG60" s="760"/>
      <c r="AH60" s="760"/>
      <c r="AI60" s="760"/>
      <c r="AJ60" s="760"/>
      <c r="AK60" s="760"/>
      <c r="AL60" s="760"/>
      <c r="AM60" s="760"/>
      <c r="AN60" s="760"/>
      <c r="AO60" s="760"/>
      <c r="AP60" s="760"/>
      <c r="AQ60" s="760"/>
      <c r="AR60" s="760"/>
      <c r="AS60" s="760"/>
      <c r="AT60" s="760"/>
      <c r="AU60" s="760"/>
      <c r="AV60" s="760"/>
      <c r="AW60" s="760"/>
      <c r="AX60" s="760"/>
      <c r="AY60" s="760"/>
      <c r="AZ60" s="760"/>
      <c r="BA60" s="760"/>
      <c r="BB60" s="760"/>
      <c r="BC60" s="760"/>
      <c r="BD60" s="760"/>
      <c r="BE60" s="760"/>
      <c r="BF60" s="760"/>
      <c r="BG60" s="760"/>
      <c r="BH60" s="760"/>
      <c r="BI60" s="760"/>
      <c r="BJ60" s="760"/>
      <c r="BK60" s="760"/>
      <c r="BL60" s="760"/>
      <c r="BM60" s="760"/>
      <c r="BN60" s="760"/>
      <c r="BO60" s="760"/>
      <c r="BP60" s="760"/>
      <c r="BQ60" s="760"/>
      <c r="BR60" s="760"/>
      <c r="BS60" s="760"/>
      <c r="BT60" s="760"/>
      <c r="BU60" s="760"/>
      <c r="BV60" s="760"/>
      <c r="BW60" s="760"/>
      <c r="BX60" s="760"/>
      <c r="BY60" s="760"/>
      <c r="BZ60" s="760"/>
      <c r="CA60" s="760"/>
    </row>
    <row r="61" spans="1:79" ht="33.75" customHeight="1" thickBot="1">
      <c r="B61" s="837" t="s">
        <v>812</v>
      </c>
      <c r="C61" s="838" t="s">
        <v>813</v>
      </c>
      <c r="D61" s="838" t="s">
        <v>814</v>
      </c>
      <c r="E61" s="839" t="s">
        <v>815</v>
      </c>
      <c r="F61" s="1402" t="s">
        <v>816</v>
      </c>
      <c r="G61" s="864">
        <v>0</v>
      </c>
      <c r="H61" s="835"/>
      <c r="I61" s="760"/>
      <c r="J61" s="760"/>
      <c r="K61" s="760"/>
      <c r="L61" s="760"/>
      <c r="M61" s="760"/>
      <c r="N61" s="815"/>
      <c r="O61" s="760"/>
      <c r="P61" s="760"/>
      <c r="Q61" s="760"/>
      <c r="R61" s="760"/>
      <c r="S61" s="760"/>
      <c r="T61" s="760"/>
      <c r="U61" s="760"/>
      <c r="V61" s="760"/>
      <c r="W61" s="760"/>
      <c r="X61" s="760"/>
      <c r="Y61" s="760"/>
      <c r="Z61" s="760"/>
      <c r="AA61" s="760"/>
      <c r="AB61" s="760"/>
      <c r="AC61" s="760"/>
      <c r="AD61" s="760"/>
      <c r="AE61" s="760"/>
      <c r="AF61" s="760"/>
      <c r="AG61" s="760"/>
      <c r="AH61" s="760"/>
      <c r="AI61" s="760"/>
      <c r="AJ61" s="760"/>
      <c r="AK61" s="760"/>
      <c r="AL61" s="760"/>
      <c r="AM61" s="760"/>
      <c r="AN61" s="760"/>
      <c r="AO61" s="760"/>
      <c r="AP61" s="760"/>
      <c r="AQ61" s="760"/>
      <c r="AR61" s="760"/>
      <c r="AS61" s="760"/>
      <c r="AT61" s="760"/>
      <c r="AU61" s="760"/>
      <c r="AV61" s="760"/>
      <c r="AW61" s="760"/>
      <c r="AX61" s="760"/>
      <c r="AY61" s="760"/>
      <c r="AZ61" s="760"/>
      <c r="BA61" s="760"/>
      <c r="BB61" s="760"/>
      <c r="BC61" s="760"/>
      <c r="BD61" s="760"/>
      <c r="BE61" s="760"/>
      <c r="BF61" s="760"/>
      <c r="BG61" s="760"/>
      <c r="BH61" s="760"/>
      <c r="BI61" s="760"/>
      <c r="BJ61" s="760"/>
      <c r="BK61" s="760"/>
      <c r="BL61" s="760"/>
      <c r="BM61" s="760"/>
      <c r="BN61" s="760"/>
      <c r="BO61" s="760"/>
      <c r="BP61" s="760"/>
      <c r="BQ61" s="760"/>
      <c r="BR61" s="760"/>
      <c r="BS61" s="760"/>
      <c r="BT61" s="760"/>
      <c r="BU61" s="760"/>
      <c r="BV61" s="760"/>
      <c r="BW61" s="760"/>
      <c r="BX61" s="760"/>
      <c r="BY61" s="760"/>
      <c r="BZ61" s="760"/>
      <c r="CA61" s="760"/>
    </row>
    <row r="62" spans="1:79" ht="30.75" customHeight="1">
      <c r="B62" s="844" t="s">
        <v>835</v>
      </c>
      <c r="C62" s="845">
        <v>0</v>
      </c>
      <c r="D62" s="846">
        <v>2</v>
      </c>
      <c r="E62" s="847">
        <v>0</v>
      </c>
      <c r="F62" s="1403"/>
      <c r="G62" s="865"/>
      <c r="H62" s="865"/>
      <c r="I62" s="866"/>
      <c r="J62" s="760"/>
      <c r="K62" s="760"/>
      <c r="L62" s="760"/>
      <c r="M62" s="760"/>
      <c r="N62" s="815"/>
      <c r="O62" s="760"/>
      <c r="P62" s="760"/>
      <c r="Q62" s="760"/>
      <c r="R62" s="760"/>
      <c r="S62" s="760"/>
      <c r="T62" s="760"/>
      <c r="U62" s="760"/>
      <c r="V62" s="760"/>
      <c r="W62" s="760"/>
      <c r="X62" s="760"/>
      <c r="Y62" s="760"/>
      <c r="Z62" s="760"/>
      <c r="AA62" s="760"/>
      <c r="AB62" s="760"/>
      <c r="AC62" s="760"/>
      <c r="AD62" s="760"/>
      <c r="AE62" s="760"/>
      <c r="AF62" s="760"/>
      <c r="AG62" s="760"/>
      <c r="AH62" s="760"/>
      <c r="AI62" s="760"/>
      <c r="AJ62" s="760"/>
      <c r="AK62" s="760"/>
      <c r="AL62" s="760"/>
      <c r="AM62" s="760"/>
      <c r="AN62" s="760"/>
      <c r="AO62" s="760"/>
      <c r="AP62" s="760"/>
      <c r="AQ62" s="760"/>
      <c r="AR62" s="760"/>
      <c r="AS62" s="760"/>
      <c r="AT62" s="760"/>
      <c r="AU62" s="760"/>
      <c r="AV62" s="760"/>
      <c r="AW62" s="760"/>
      <c r="AX62" s="760"/>
      <c r="AY62" s="760"/>
      <c r="AZ62" s="760"/>
      <c r="BA62" s="760"/>
      <c r="BB62" s="760"/>
      <c r="BC62" s="760"/>
      <c r="BD62" s="760"/>
      <c r="BE62" s="760"/>
      <c r="BF62" s="760"/>
      <c r="BG62" s="760"/>
      <c r="BH62" s="760"/>
      <c r="BI62" s="760"/>
      <c r="BJ62" s="760"/>
      <c r="BK62" s="760"/>
      <c r="BL62" s="760"/>
      <c r="BM62" s="760"/>
      <c r="BN62" s="760"/>
      <c r="BO62" s="760"/>
      <c r="BP62" s="760"/>
      <c r="BQ62" s="760"/>
      <c r="BR62" s="760"/>
      <c r="BS62" s="760"/>
      <c r="BT62" s="760"/>
      <c r="BU62" s="760"/>
      <c r="BV62" s="760"/>
      <c r="BW62" s="760"/>
      <c r="BX62" s="760"/>
      <c r="BY62" s="760"/>
      <c r="BZ62" s="760"/>
      <c r="CA62" s="760"/>
    </row>
    <row r="63" spans="1:79" ht="30.75" customHeight="1">
      <c r="B63" s="850" t="s">
        <v>836</v>
      </c>
      <c r="C63" s="851">
        <v>1</v>
      </c>
      <c r="D63" s="852">
        <v>2</v>
      </c>
      <c r="E63" s="853">
        <v>2</v>
      </c>
      <c r="F63" s="1403"/>
      <c r="G63" s="867"/>
      <c r="H63" s="867"/>
      <c r="I63" s="868"/>
      <c r="J63" s="760"/>
      <c r="K63" s="760"/>
      <c r="L63" s="760"/>
      <c r="M63" s="760"/>
      <c r="N63" s="815"/>
      <c r="O63" s="760"/>
      <c r="P63" s="760"/>
      <c r="Q63" s="760"/>
      <c r="R63" s="760"/>
      <c r="S63" s="760"/>
      <c r="T63" s="760"/>
      <c r="U63" s="760"/>
      <c r="V63" s="760"/>
      <c r="W63" s="760"/>
      <c r="X63" s="760"/>
      <c r="Y63" s="760"/>
      <c r="Z63" s="760"/>
      <c r="AA63" s="760"/>
      <c r="AB63" s="760"/>
      <c r="AC63" s="760"/>
      <c r="AD63" s="760"/>
      <c r="AE63" s="760"/>
      <c r="AF63" s="760"/>
      <c r="AG63" s="760"/>
      <c r="AH63" s="760"/>
      <c r="AI63" s="760"/>
      <c r="AJ63" s="760"/>
      <c r="AK63" s="760"/>
      <c r="AL63" s="760"/>
      <c r="AM63" s="760"/>
      <c r="AN63" s="760"/>
      <c r="AO63" s="760"/>
      <c r="AP63" s="760"/>
      <c r="AQ63" s="760"/>
      <c r="AR63" s="760"/>
      <c r="AS63" s="760"/>
      <c r="AT63" s="760"/>
      <c r="AU63" s="760"/>
      <c r="AV63" s="760"/>
      <c r="AW63" s="760"/>
      <c r="AX63" s="760"/>
      <c r="AY63" s="760"/>
      <c r="AZ63" s="760"/>
      <c r="BA63" s="760"/>
      <c r="BB63" s="760"/>
      <c r="BC63" s="760"/>
      <c r="BD63" s="760"/>
      <c r="BE63" s="760"/>
      <c r="BF63" s="760"/>
      <c r="BG63" s="760"/>
      <c r="BH63" s="760"/>
      <c r="BI63" s="760"/>
      <c r="BJ63" s="760"/>
      <c r="BK63" s="760"/>
      <c r="BL63" s="760"/>
      <c r="BM63" s="760"/>
      <c r="BN63" s="760"/>
      <c r="BO63" s="760"/>
      <c r="BP63" s="760"/>
      <c r="BQ63" s="760"/>
      <c r="BR63" s="760"/>
      <c r="BS63" s="760"/>
      <c r="BT63" s="760"/>
      <c r="BU63" s="760"/>
      <c r="BV63" s="760"/>
      <c r="BW63" s="760"/>
      <c r="BX63" s="760"/>
      <c r="BY63" s="760"/>
      <c r="BZ63" s="760"/>
      <c r="CA63" s="760"/>
    </row>
    <row r="64" spans="1:79" ht="48.95" customHeight="1" thickBot="1">
      <c r="B64" s="856" t="s">
        <v>837</v>
      </c>
      <c r="C64" s="857">
        <v>2</v>
      </c>
      <c r="D64" s="858">
        <v>2</v>
      </c>
      <c r="E64" s="859">
        <v>4</v>
      </c>
      <c r="F64" s="1404"/>
      <c r="G64" s="869"/>
      <c r="H64" s="869"/>
      <c r="I64" s="870"/>
      <c r="J64" s="760"/>
      <c r="K64" s="760"/>
      <c r="L64" s="760"/>
      <c r="M64" s="760"/>
      <c r="N64" s="815"/>
      <c r="O64" s="760"/>
      <c r="P64" s="760"/>
      <c r="Q64" s="760"/>
      <c r="R64" s="760"/>
      <c r="S64" s="760"/>
      <c r="T64" s="760"/>
      <c r="U64" s="760"/>
      <c r="V64" s="760"/>
      <c r="W64" s="760"/>
      <c r="X64" s="760"/>
      <c r="Y64" s="760"/>
      <c r="Z64" s="760"/>
      <c r="AA64" s="760"/>
      <c r="AB64" s="760"/>
      <c r="AC64" s="760"/>
      <c r="AD64" s="760"/>
      <c r="AE64" s="760"/>
      <c r="AF64" s="760"/>
      <c r="AG64" s="760"/>
      <c r="AH64" s="760"/>
      <c r="AI64" s="760"/>
      <c r="AJ64" s="760"/>
      <c r="AK64" s="760"/>
      <c r="AL64" s="760"/>
      <c r="AM64" s="760"/>
      <c r="AN64" s="760"/>
      <c r="AO64" s="760"/>
      <c r="AP64" s="760"/>
      <c r="AQ64" s="760"/>
      <c r="AR64" s="760"/>
      <c r="AS64" s="760"/>
      <c r="AT64" s="760"/>
      <c r="AU64" s="760"/>
      <c r="AV64" s="760"/>
      <c r="AW64" s="760"/>
      <c r="AX64" s="760"/>
      <c r="AY64" s="760"/>
      <c r="AZ64" s="760"/>
      <c r="BA64" s="760"/>
      <c r="BB64" s="760"/>
      <c r="BC64" s="760"/>
      <c r="BD64" s="760"/>
      <c r="BE64" s="760"/>
      <c r="BF64" s="760"/>
      <c r="BG64" s="760"/>
      <c r="BH64" s="760"/>
      <c r="BI64" s="760"/>
      <c r="BJ64" s="760"/>
      <c r="BK64" s="760"/>
      <c r="BL64" s="760"/>
      <c r="BM64" s="760"/>
      <c r="BN64" s="760"/>
      <c r="BO64" s="760"/>
      <c r="BP64" s="760"/>
      <c r="BQ64" s="760"/>
      <c r="BR64" s="760"/>
      <c r="BS64" s="760"/>
      <c r="BT64" s="760"/>
      <c r="BU64" s="760"/>
      <c r="BV64" s="760"/>
      <c r="BW64" s="760"/>
      <c r="BX64" s="760"/>
      <c r="BY64" s="760"/>
      <c r="BZ64" s="760"/>
      <c r="CA64" s="760"/>
    </row>
    <row r="65" spans="1:79" ht="9" customHeight="1">
      <c r="B65" s="862"/>
      <c r="C65" s="863"/>
      <c r="D65" s="863"/>
      <c r="E65" s="863"/>
      <c r="F65" s="833"/>
      <c r="G65" s="835"/>
      <c r="H65" s="835"/>
      <c r="I65" s="760"/>
      <c r="J65" s="760"/>
      <c r="K65" s="760"/>
      <c r="L65" s="760"/>
      <c r="M65" s="760"/>
      <c r="N65" s="815"/>
      <c r="O65" s="760"/>
      <c r="P65" s="760"/>
      <c r="Q65" s="760"/>
      <c r="R65" s="760"/>
      <c r="S65" s="760"/>
      <c r="T65" s="760"/>
      <c r="U65" s="760"/>
      <c r="V65" s="760"/>
      <c r="W65" s="760"/>
      <c r="X65" s="760"/>
      <c r="Y65" s="760"/>
      <c r="Z65" s="760"/>
      <c r="AA65" s="760"/>
      <c r="AB65" s="760"/>
      <c r="AC65" s="760"/>
      <c r="AD65" s="760"/>
      <c r="AE65" s="760"/>
      <c r="AF65" s="760"/>
      <c r="AG65" s="760"/>
      <c r="AH65" s="760"/>
      <c r="AI65" s="760"/>
      <c r="AJ65" s="760"/>
      <c r="AK65" s="760"/>
      <c r="AL65" s="760"/>
      <c r="AM65" s="760"/>
      <c r="AN65" s="760"/>
      <c r="AO65" s="760"/>
      <c r="AP65" s="760"/>
      <c r="AQ65" s="760"/>
      <c r="AR65" s="760"/>
      <c r="AS65" s="760"/>
      <c r="AT65" s="760"/>
      <c r="AU65" s="760"/>
      <c r="AV65" s="760"/>
      <c r="AW65" s="760"/>
      <c r="AX65" s="760"/>
      <c r="AY65" s="760"/>
      <c r="AZ65" s="760"/>
      <c r="BA65" s="760"/>
      <c r="BB65" s="760"/>
      <c r="BC65" s="760"/>
      <c r="BD65" s="760"/>
      <c r="BE65" s="760"/>
      <c r="BF65" s="760"/>
      <c r="BG65" s="760"/>
      <c r="BH65" s="760"/>
      <c r="BI65" s="760"/>
      <c r="BJ65" s="760"/>
      <c r="BK65" s="760"/>
      <c r="BL65" s="760"/>
      <c r="BM65" s="760"/>
      <c r="BN65" s="760"/>
      <c r="BO65" s="760"/>
      <c r="BP65" s="760"/>
      <c r="BQ65" s="760"/>
      <c r="BR65" s="760"/>
      <c r="BS65" s="760"/>
      <c r="BT65" s="760"/>
      <c r="BU65" s="760"/>
      <c r="BV65" s="760"/>
      <c r="BW65" s="760"/>
      <c r="BX65" s="760"/>
      <c r="BY65" s="760"/>
      <c r="BZ65" s="760"/>
      <c r="CA65" s="760"/>
    </row>
    <row r="66" spans="1:79" ht="18" customHeight="1">
      <c r="A66" s="724">
        <v>5</v>
      </c>
      <c r="B66" s="831" t="s">
        <v>838</v>
      </c>
      <c r="C66" s="832"/>
      <c r="D66" s="832"/>
      <c r="E66" s="832"/>
      <c r="F66" s="833"/>
      <c r="G66" s="835"/>
      <c r="H66" s="835"/>
      <c r="I66" s="760"/>
      <c r="J66" s="760"/>
      <c r="K66" s="760"/>
      <c r="L66" s="760"/>
      <c r="M66" s="760"/>
      <c r="N66" s="815"/>
      <c r="O66" s="760"/>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760"/>
      <c r="AN66" s="760"/>
      <c r="AO66" s="760"/>
      <c r="AP66" s="760"/>
      <c r="AQ66" s="760"/>
      <c r="AR66" s="760"/>
      <c r="AS66" s="760"/>
      <c r="AT66" s="760"/>
      <c r="AU66" s="760"/>
      <c r="AV66" s="760"/>
      <c r="AW66" s="760"/>
      <c r="AX66" s="760"/>
      <c r="AY66" s="760"/>
      <c r="AZ66" s="760"/>
      <c r="BA66" s="760"/>
      <c r="BB66" s="760"/>
      <c r="BC66" s="760"/>
      <c r="BD66" s="760"/>
      <c r="BE66" s="760"/>
      <c r="BF66" s="760"/>
      <c r="BG66" s="760"/>
      <c r="BH66" s="760"/>
      <c r="BI66" s="760"/>
      <c r="BJ66" s="760"/>
      <c r="BK66" s="760"/>
      <c r="BL66" s="760"/>
      <c r="BM66" s="760"/>
      <c r="BN66" s="760"/>
      <c r="BO66" s="760"/>
      <c r="BP66" s="760"/>
      <c r="BQ66" s="760"/>
      <c r="BR66" s="760"/>
      <c r="BS66" s="760"/>
      <c r="BT66" s="760"/>
      <c r="BU66" s="760"/>
      <c r="BV66" s="760"/>
      <c r="BW66" s="760"/>
      <c r="BX66" s="760"/>
      <c r="BY66" s="760"/>
      <c r="BZ66" s="760"/>
      <c r="CA66" s="760"/>
    </row>
    <row r="67" spans="1:79" ht="35.25" customHeight="1">
      <c r="B67" s="1399" t="s">
        <v>839</v>
      </c>
      <c r="C67" s="1400"/>
      <c r="D67" s="1400"/>
      <c r="E67" s="1401"/>
      <c r="F67" s="833"/>
      <c r="G67" s="835"/>
      <c r="H67" s="835"/>
      <c r="I67" s="760"/>
      <c r="J67" s="760"/>
      <c r="K67" s="760"/>
      <c r="L67" s="760"/>
      <c r="M67" s="760"/>
      <c r="N67" s="815"/>
      <c r="O67" s="760"/>
      <c r="P67" s="760"/>
      <c r="Q67" s="760"/>
      <c r="R67" s="760"/>
      <c r="S67" s="760"/>
      <c r="T67" s="760"/>
      <c r="U67" s="760"/>
      <c r="V67" s="760"/>
      <c r="W67" s="760"/>
      <c r="X67" s="760"/>
      <c r="Y67" s="760"/>
      <c r="Z67" s="760"/>
      <c r="AA67" s="760"/>
      <c r="AB67" s="760"/>
      <c r="AC67" s="760"/>
      <c r="AD67" s="760"/>
      <c r="AE67" s="760"/>
      <c r="AF67" s="760"/>
      <c r="AG67" s="760"/>
      <c r="AH67" s="760"/>
      <c r="AI67" s="760"/>
      <c r="AJ67" s="760"/>
      <c r="AK67" s="760"/>
      <c r="AL67" s="760"/>
      <c r="AM67" s="760"/>
      <c r="AN67" s="760"/>
      <c r="AO67" s="760"/>
      <c r="AP67" s="760"/>
      <c r="AQ67" s="760"/>
      <c r="AR67" s="760"/>
      <c r="AS67" s="760"/>
      <c r="AT67" s="760"/>
      <c r="AU67" s="760"/>
      <c r="AV67" s="760"/>
      <c r="AW67" s="760"/>
      <c r="AX67" s="760"/>
      <c r="AY67" s="760"/>
      <c r="AZ67" s="760"/>
      <c r="BA67" s="760"/>
      <c r="BB67" s="760"/>
      <c r="BC67" s="760"/>
      <c r="BD67" s="760"/>
      <c r="BE67" s="760"/>
      <c r="BF67" s="760"/>
      <c r="BG67" s="760"/>
      <c r="BH67" s="760"/>
      <c r="BI67" s="760"/>
      <c r="BJ67" s="760"/>
      <c r="BK67" s="760"/>
      <c r="BL67" s="760"/>
      <c r="BM67" s="760"/>
      <c r="BN67" s="760"/>
      <c r="BO67" s="760"/>
      <c r="BP67" s="760"/>
      <c r="BQ67" s="760"/>
      <c r="BR67" s="760"/>
      <c r="BS67" s="760"/>
      <c r="BT67" s="760"/>
      <c r="BU67" s="760"/>
      <c r="BV67" s="760"/>
      <c r="BW67" s="760"/>
      <c r="BX67" s="760"/>
      <c r="BY67" s="760"/>
      <c r="BZ67" s="760"/>
      <c r="CA67" s="760"/>
    </row>
    <row r="68" spans="1:79" ht="16.5" customHeight="1" thickBot="1">
      <c r="B68" s="831" t="s">
        <v>811</v>
      </c>
      <c r="C68" s="836"/>
      <c r="F68" s="833"/>
      <c r="G68" s="835"/>
      <c r="H68" s="835"/>
      <c r="I68" s="760"/>
      <c r="J68" s="760"/>
      <c r="K68" s="760"/>
      <c r="L68" s="760"/>
      <c r="M68" s="760"/>
      <c r="N68" s="815"/>
      <c r="O68" s="760"/>
      <c r="P68" s="760"/>
      <c r="Q68" s="760"/>
      <c r="R68" s="760"/>
      <c r="S68" s="760"/>
      <c r="T68" s="760"/>
      <c r="U68" s="760"/>
      <c r="V68" s="760"/>
      <c r="W68" s="760"/>
      <c r="X68" s="760"/>
      <c r="Y68" s="760"/>
      <c r="Z68" s="760"/>
      <c r="AA68" s="760"/>
      <c r="AB68" s="760"/>
      <c r="AC68" s="760"/>
      <c r="AD68" s="760"/>
      <c r="AE68" s="760"/>
      <c r="AF68" s="760"/>
      <c r="AG68" s="760"/>
      <c r="AH68" s="760"/>
      <c r="AI68" s="760"/>
      <c r="AJ68" s="760"/>
      <c r="AK68" s="760"/>
      <c r="AL68" s="760"/>
      <c r="AM68" s="760"/>
      <c r="AN68" s="760"/>
      <c r="AO68" s="760"/>
      <c r="AP68" s="760"/>
      <c r="AQ68" s="760"/>
      <c r="AR68" s="760"/>
      <c r="AS68" s="760"/>
      <c r="AT68" s="760"/>
      <c r="AU68" s="760"/>
      <c r="AV68" s="760"/>
      <c r="AW68" s="760"/>
      <c r="AX68" s="760"/>
      <c r="AY68" s="760"/>
      <c r="AZ68" s="760"/>
      <c r="BA68" s="760"/>
      <c r="BB68" s="760"/>
      <c r="BC68" s="760"/>
      <c r="BD68" s="760"/>
      <c r="BE68" s="760"/>
      <c r="BF68" s="760"/>
      <c r="BG68" s="760"/>
      <c r="BH68" s="760"/>
      <c r="BI68" s="760"/>
      <c r="BJ68" s="760"/>
      <c r="BK68" s="760"/>
      <c r="BL68" s="760"/>
      <c r="BM68" s="760"/>
      <c r="BN68" s="760"/>
      <c r="BO68" s="760"/>
      <c r="BP68" s="760"/>
      <c r="BQ68" s="760"/>
      <c r="BR68" s="760"/>
      <c r="BS68" s="760"/>
      <c r="BT68" s="760"/>
      <c r="BU68" s="760"/>
      <c r="BV68" s="760"/>
      <c r="BW68" s="760"/>
      <c r="BX68" s="760"/>
      <c r="BY68" s="760"/>
      <c r="BZ68" s="760"/>
      <c r="CA68" s="760"/>
    </row>
    <row r="69" spans="1:79" ht="33.6" customHeight="1" thickBot="1">
      <c r="B69" s="837" t="s">
        <v>812</v>
      </c>
      <c r="C69" s="838" t="s">
        <v>813</v>
      </c>
      <c r="D69" s="838" t="s">
        <v>814</v>
      </c>
      <c r="E69" s="839" t="s">
        <v>815</v>
      </c>
      <c r="F69" s="1402" t="s">
        <v>816</v>
      </c>
      <c r="G69" s="864">
        <v>2</v>
      </c>
      <c r="H69" s="835"/>
      <c r="I69" s="760"/>
      <c r="J69" s="760"/>
      <c r="K69" s="760"/>
      <c r="L69" s="760"/>
      <c r="M69" s="760"/>
      <c r="N69" s="815"/>
      <c r="O69" s="760"/>
      <c r="P69" s="760"/>
      <c r="Q69" s="760"/>
      <c r="R69" s="760"/>
      <c r="S69" s="760"/>
      <c r="T69" s="760"/>
      <c r="U69" s="760"/>
      <c r="V69" s="760"/>
      <c r="W69" s="760"/>
      <c r="X69" s="760"/>
      <c r="Y69" s="760"/>
      <c r="Z69" s="760"/>
      <c r="AA69" s="760"/>
      <c r="AB69" s="760"/>
      <c r="AC69" s="760"/>
      <c r="AD69" s="760"/>
      <c r="AE69" s="760"/>
      <c r="AF69" s="760"/>
      <c r="AG69" s="760"/>
      <c r="AH69" s="760"/>
      <c r="AI69" s="760"/>
      <c r="AJ69" s="760"/>
      <c r="AK69" s="760"/>
      <c r="AL69" s="760"/>
      <c r="AM69" s="760"/>
      <c r="AN69" s="760"/>
      <c r="AO69" s="760"/>
      <c r="AP69" s="760"/>
      <c r="AQ69" s="760"/>
      <c r="AR69" s="760"/>
      <c r="AS69" s="760"/>
      <c r="AT69" s="760"/>
      <c r="AU69" s="760"/>
      <c r="AV69" s="760"/>
      <c r="AW69" s="760"/>
      <c r="AX69" s="760"/>
      <c r="AY69" s="760"/>
      <c r="AZ69" s="760"/>
      <c r="BA69" s="760"/>
      <c r="BB69" s="760"/>
      <c r="BC69" s="760"/>
      <c r="BD69" s="760"/>
      <c r="BE69" s="760"/>
      <c r="BF69" s="760"/>
      <c r="BG69" s="760"/>
      <c r="BH69" s="760"/>
      <c r="BI69" s="760"/>
      <c r="BJ69" s="760"/>
      <c r="BK69" s="760"/>
      <c r="BL69" s="760"/>
      <c r="BM69" s="760"/>
      <c r="BN69" s="760"/>
      <c r="BO69" s="760"/>
      <c r="BP69" s="760"/>
      <c r="BQ69" s="760"/>
      <c r="BR69" s="760"/>
      <c r="BS69" s="760"/>
      <c r="BT69" s="760"/>
      <c r="BU69" s="760"/>
      <c r="BV69" s="760"/>
      <c r="BW69" s="760"/>
      <c r="BX69" s="760"/>
      <c r="BY69" s="760"/>
      <c r="BZ69" s="760"/>
      <c r="CA69" s="760"/>
    </row>
    <row r="70" spans="1:79" ht="21" customHeight="1">
      <c r="B70" s="844" t="s">
        <v>818</v>
      </c>
      <c r="C70" s="845">
        <v>0</v>
      </c>
      <c r="D70" s="846">
        <v>2</v>
      </c>
      <c r="E70" s="847">
        <v>0</v>
      </c>
      <c r="F70" s="1403"/>
      <c r="G70" s="865"/>
      <c r="H70" s="865"/>
      <c r="I70" s="866"/>
      <c r="J70" s="760"/>
      <c r="K70" s="760"/>
      <c r="L70" s="760"/>
      <c r="M70" s="760"/>
      <c r="N70" s="815"/>
      <c r="O70" s="760"/>
      <c r="P70" s="760"/>
      <c r="Q70" s="760"/>
      <c r="R70" s="760"/>
      <c r="S70" s="760"/>
      <c r="T70" s="760"/>
      <c r="U70" s="760"/>
      <c r="V70" s="760"/>
      <c r="W70" s="760"/>
      <c r="X70" s="760"/>
      <c r="Y70" s="760"/>
      <c r="Z70" s="760"/>
      <c r="AA70" s="760"/>
      <c r="AB70" s="760"/>
      <c r="AC70" s="760"/>
      <c r="AD70" s="760"/>
      <c r="AE70" s="760"/>
      <c r="AF70" s="760"/>
      <c r="AG70" s="760"/>
      <c r="AH70" s="760"/>
      <c r="AI70" s="760"/>
      <c r="AJ70" s="760"/>
      <c r="AK70" s="760"/>
      <c r="AL70" s="760"/>
      <c r="AM70" s="760"/>
      <c r="AN70" s="760"/>
      <c r="AO70" s="760"/>
      <c r="AP70" s="760"/>
      <c r="AQ70" s="760"/>
      <c r="AR70" s="760"/>
      <c r="AS70" s="760"/>
      <c r="AT70" s="760"/>
      <c r="AU70" s="760"/>
      <c r="AV70" s="760"/>
      <c r="AW70" s="760"/>
      <c r="AX70" s="760"/>
      <c r="AY70" s="760"/>
      <c r="AZ70" s="760"/>
      <c r="BA70" s="760"/>
      <c r="BB70" s="760"/>
      <c r="BC70" s="760"/>
      <c r="BD70" s="760"/>
      <c r="BE70" s="760"/>
      <c r="BF70" s="760"/>
      <c r="BG70" s="760"/>
      <c r="BH70" s="760"/>
      <c r="BI70" s="760"/>
      <c r="BJ70" s="760"/>
      <c r="BK70" s="760"/>
      <c r="BL70" s="760"/>
      <c r="BM70" s="760"/>
      <c r="BN70" s="760"/>
      <c r="BO70" s="760"/>
      <c r="BP70" s="760"/>
      <c r="BQ70" s="760"/>
      <c r="BR70" s="760"/>
      <c r="BS70" s="760"/>
      <c r="BT70" s="760"/>
      <c r="BU70" s="760"/>
      <c r="BV70" s="760"/>
      <c r="BW70" s="760"/>
      <c r="BX70" s="760"/>
      <c r="BY70" s="760"/>
      <c r="BZ70" s="760"/>
      <c r="CA70" s="760"/>
    </row>
    <row r="71" spans="1:79" ht="20.25" customHeight="1">
      <c r="B71" s="850" t="s">
        <v>820</v>
      </c>
      <c r="C71" s="851">
        <v>1</v>
      </c>
      <c r="D71" s="852">
        <v>2</v>
      </c>
      <c r="E71" s="853">
        <v>2</v>
      </c>
      <c r="F71" s="1403"/>
      <c r="G71" s="867"/>
      <c r="H71" s="867"/>
      <c r="I71" s="868"/>
      <c r="J71" s="760"/>
      <c r="K71" s="760"/>
      <c r="L71" s="760"/>
      <c r="M71" s="760"/>
      <c r="N71" s="815"/>
      <c r="O71" s="760"/>
      <c r="P71" s="760"/>
      <c r="Q71" s="760"/>
      <c r="R71" s="760"/>
      <c r="S71" s="760"/>
      <c r="T71" s="760"/>
      <c r="U71" s="760"/>
      <c r="V71" s="760"/>
      <c r="W71" s="760"/>
      <c r="X71" s="760"/>
      <c r="Y71" s="760"/>
      <c r="Z71" s="760"/>
      <c r="AA71" s="760"/>
      <c r="AB71" s="760"/>
      <c r="AC71" s="760"/>
      <c r="AD71" s="760"/>
      <c r="AE71" s="760"/>
      <c r="AF71" s="760"/>
      <c r="AG71" s="760"/>
      <c r="AH71" s="760"/>
      <c r="AI71" s="760"/>
      <c r="AJ71" s="760"/>
      <c r="AK71" s="760"/>
      <c r="AL71" s="760"/>
      <c r="AM71" s="760"/>
      <c r="AN71" s="760"/>
      <c r="AO71" s="760"/>
      <c r="AP71" s="760"/>
      <c r="AQ71" s="760"/>
      <c r="AR71" s="760"/>
      <c r="AS71" s="760"/>
      <c r="AT71" s="760"/>
      <c r="AU71" s="760"/>
      <c r="AV71" s="760"/>
      <c r="AW71" s="760"/>
      <c r="AX71" s="760"/>
      <c r="AY71" s="760"/>
      <c r="AZ71" s="760"/>
      <c r="BA71" s="760"/>
      <c r="BB71" s="760"/>
      <c r="BC71" s="760"/>
      <c r="BD71" s="760"/>
      <c r="BE71" s="760"/>
      <c r="BF71" s="760"/>
      <c r="BG71" s="760"/>
      <c r="BH71" s="760"/>
      <c r="BI71" s="760"/>
      <c r="BJ71" s="760"/>
      <c r="BK71" s="760"/>
      <c r="BL71" s="760"/>
      <c r="BM71" s="760"/>
      <c r="BN71" s="760"/>
      <c r="BO71" s="760"/>
      <c r="BP71" s="760"/>
      <c r="BQ71" s="760"/>
      <c r="BR71" s="760"/>
      <c r="BS71" s="760"/>
      <c r="BT71" s="760"/>
      <c r="BU71" s="760"/>
      <c r="BV71" s="760"/>
      <c r="BW71" s="760"/>
      <c r="BX71" s="760"/>
      <c r="BY71" s="760"/>
      <c r="BZ71" s="760"/>
      <c r="CA71" s="760"/>
    </row>
    <row r="72" spans="1:79" ht="20.25" customHeight="1" thickBot="1">
      <c r="B72" s="856" t="s">
        <v>822</v>
      </c>
      <c r="C72" s="857">
        <v>2</v>
      </c>
      <c r="D72" s="858">
        <v>2</v>
      </c>
      <c r="E72" s="859">
        <v>4</v>
      </c>
      <c r="F72" s="1404"/>
      <c r="G72" s="869"/>
      <c r="H72" s="869"/>
      <c r="I72" s="870"/>
      <c r="J72" s="760"/>
      <c r="K72" s="760"/>
      <c r="L72" s="760"/>
      <c r="M72" s="760"/>
      <c r="N72" s="815"/>
      <c r="O72" s="760"/>
      <c r="P72" s="760"/>
      <c r="Q72" s="760"/>
      <c r="R72" s="760"/>
      <c r="S72" s="760"/>
      <c r="T72" s="760"/>
      <c r="U72" s="760"/>
      <c r="V72" s="760"/>
      <c r="W72" s="760"/>
      <c r="X72" s="760"/>
      <c r="Y72" s="760"/>
      <c r="Z72" s="760"/>
      <c r="AA72" s="760"/>
      <c r="AB72" s="760"/>
      <c r="AC72" s="760"/>
      <c r="AD72" s="760"/>
      <c r="AE72" s="760"/>
      <c r="AF72" s="760"/>
      <c r="AG72" s="760"/>
      <c r="AH72" s="760"/>
      <c r="AI72" s="760"/>
      <c r="AJ72" s="760"/>
      <c r="AK72" s="760"/>
      <c r="AL72" s="760"/>
      <c r="AM72" s="760"/>
      <c r="AN72" s="760"/>
      <c r="AO72" s="760"/>
      <c r="AP72" s="760"/>
      <c r="AQ72" s="760"/>
      <c r="AR72" s="760"/>
      <c r="AS72" s="760"/>
      <c r="AT72" s="760"/>
      <c r="AU72" s="760"/>
      <c r="AV72" s="760"/>
      <c r="AW72" s="760"/>
      <c r="AX72" s="760"/>
      <c r="AY72" s="760"/>
      <c r="AZ72" s="760"/>
      <c r="BA72" s="760"/>
      <c r="BB72" s="760"/>
      <c r="BC72" s="760"/>
      <c r="BD72" s="760"/>
      <c r="BE72" s="760"/>
      <c r="BF72" s="760"/>
      <c r="BG72" s="760"/>
      <c r="BH72" s="760"/>
      <c r="BI72" s="760"/>
      <c r="BJ72" s="760"/>
      <c r="BK72" s="760"/>
      <c r="BL72" s="760"/>
      <c r="BM72" s="760"/>
      <c r="BN72" s="760"/>
      <c r="BO72" s="760"/>
      <c r="BP72" s="760"/>
      <c r="BQ72" s="760"/>
      <c r="BR72" s="760"/>
      <c r="BS72" s="760"/>
      <c r="BT72" s="760"/>
      <c r="BU72" s="760"/>
      <c r="BV72" s="760"/>
      <c r="BW72" s="760"/>
      <c r="BX72" s="760"/>
      <c r="BY72" s="760"/>
      <c r="BZ72" s="760"/>
      <c r="CA72" s="760"/>
    </row>
    <row r="73" spans="1:79" ht="9" customHeight="1">
      <c r="B73" s="862"/>
      <c r="C73" s="863"/>
      <c r="D73" s="863"/>
      <c r="E73" s="863"/>
      <c r="F73" s="833"/>
      <c r="G73" s="835"/>
      <c r="H73" s="835"/>
      <c r="I73" s="760"/>
      <c r="J73" s="760"/>
      <c r="K73" s="760"/>
      <c r="L73" s="760"/>
      <c r="M73" s="760"/>
      <c r="N73" s="815"/>
      <c r="O73" s="760"/>
      <c r="P73" s="760"/>
      <c r="Q73" s="760"/>
      <c r="R73" s="760"/>
      <c r="S73" s="760"/>
      <c r="T73" s="760"/>
      <c r="U73" s="760"/>
      <c r="V73" s="760"/>
      <c r="W73" s="760"/>
      <c r="X73" s="760"/>
      <c r="Y73" s="760"/>
      <c r="Z73" s="760"/>
      <c r="AA73" s="760"/>
      <c r="AB73" s="760"/>
      <c r="AC73" s="760"/>
      <c r="AD73" s="760"/>
      <c r="AE73" s="760"/>
      <c r="AF73" s="760"/>
      <c r="AG73" s="760"/>
      <c r="AH73" s="760"/>
      <c r="AI73" s="760"/>
      <c r="AJ73" s="760"/>
      <c r="AK73" s="760"/>
      <c r="AL73" s="760"/>
      <c r="AM73" s="760"/>
      <c r="AN73" s="760"/>
      <c r="AO73" s="760"/>
      <c r="AP73" s="760"/>
      <c r="AQ73" s="760"/>
      <c r="AR73" s="760"/>
      <c r="AS73" s="760"/>
      <c r="AT73" s="760"/>
      <c r="AU73" s="760"/>
      <c r="AV73" s="760"/>
      <c r="AW73" s="760"/>
      <c r="AX73" s="760"/>
      <c r="AY73" s="760"/>
      <c r="AZ73" s="760"/>
      <c r="BA73" s="760"/>
      <c r="BB73" s="760"/>
      <c r="BC73" s="760"/>
      <c r="BD73" s="760"/>
      <c r="BE73" s="760"/>
      <c r="BF73" s="760"/>
      <c r="BG73" s="760"/>
      <c r="BH73" s="760"/>
      <c r="BI73" s="760"/>
      <c r="BJ73" s="760"/>
      <c r="BK73" s="760"/>
      <c r="BL73" s="760"/>
      <c r="BM73" s="760"/>
      <c r="BN73" s="760"/>
      <c r="BO73" s="760"/>
      <c r="BP73" s="760"/>
      <c r="BQ73" s="760"/>
      <c r="BR73" s="760"/>
      <c r="BS73" s="760"/>
      <c r="BT73" s="760"/>
      <c r="BU73" s="760"/>
      <c r="BV73" s="760"/>
      <c r="BW73" s="760"/>
      <c r="BX73" s="760"/>
      <c r="BY73" s="760"/>
      <c r="BZ73" s="760"/>
      <c r="CA73" s="760"/>
    </row>
    <row r="74" spans="1:79" ht="18" customHeight="1">
      <c r="A74" s="724">
        <v>6</v>
      </c>
      <c r="B74" s="831" t="s">
        <v>840</v>
      </c>
      <c r="C74" s="832"/>
      <c r="D74" s="832"/>
      <c r="E74" s="832"/>
      <c r="F74" s="833"/>
      <c r="G74" s="835"/>
      <c r="H74" s="835"/>
      <c r="I74" s="760"/>
      <c r="J74" s="760"/>
      <c r="K74" s="760"/>
      <c r="L74" s="760"/>
      <c r="M74" s="760"/>
      <c r="N74" s="815"/>
      <c r="O74" s="760"/>
      <c r="P74" s="760"/>
      <c r="Q74" s="760"/>
      <c r="R74" s="760"/>
      <c r="S74" s="760"/>
      <c r="T74" s="760"/>
      <c r="U74" s="760"/>
      <c r="V74" s="760"/>
      <c r="W74" s="760"/>
      <c r="X74" s="760"/>
      <c r="Y74" s="760"/>
      <c r="Z74" s="760"/>
      <c r="AA74" s="760"/>
      <c r="AB74" s="760"/>
      <c r="AC74" s="760"/>
      <c r="AD74" s="760"/>
      <c r="AE74" s="760"/>
      <c r="AF74" s="760"/>
      <c r="AG74" s="760"/>
      <c r="AH74" s="760"/>
      <c r="AI74" s="760"/>
      <c r="AJ74" s="760"/>
      <c r="AK74" s="760"/>
      <c r="AL74" s="760"/>
      <c r="AM74" s="760"/>
      <c r="AN74" s="760"/>
      <c r="AO74" s="760"/>
      <c r="AP74" s="760"/>
      <c r="AQ74" s="760"/>
      <c r="AR74" s="760"/>
      <c r="AS74" s="760"/>
      <c r="AT74" s="760"/>
      <c r="AU74" s="760"/>
      <c r="AV74" s="760"/>
      <c r="AW74" s="760"/>
      <c r="AX74" s="760"/>
      <c r="AY74" s="760"/>
      <c r="AZ74" s="760"/>
      <c r="BA74" s="760"/>
      <c r="BB74" s="760"/>
      <c r="BC74" s="760"/>
      <c r="BD74" s="760"/>
      <c r="BE74" s="760"/>
      <c r="BF74" s="760"/>
      <c r="BG74" s="760"/>
      <c r="BH74" s="760"/>
      <c r="BI74" s="760"/>
      <c r="BJ74" s="760"/>
      <c r="BK74" s="760"/>
      <c r="BL74" s="760"/>
      <c r="BM74" s="760"/>
      <c r="BN74" s="760"/>
      <c r="BO74" s="760"/>
      <c r="BP74" s="760"/>
      <c r="BQ74" s="760"/>
      <c r="BR74" s="760"/>
      <c r="BS74" s="760"/>
      <c r="BT74" s="760"/>
      <c r="BU74" s="760"/>
      <c r="BV74" s="760"/>
      <c r="BW74" s="760"/>
      <c r="BX74" s="760"/>
      <c r="BY74" s="760"/>
      <c r="BZ74" s="760"/>
      <c r="CA74" s="760"/>
    </row>
    <row r="75" spans="1:79" ht="35.25" customHeight="1">
      <c r="B75" s="1399" t="s">
        <v>841</v>
      </c>
      <c r="C75" s="1400"/>
      <c r="D75" s="1400"/>
      <c r="E75" s="1401"/>
      <c r="F75" s="833"/>
      <c r="G75" s="835"/>
      <c r="H75" s="835"/>
      <c r="I75" s="760"/>
      <c r="J75" s="760"/>
      <c r="K75" s="760"/>
      <c r="L75" s="760"/>
      <c r="M75" s="760"/>
      <c r="N75" s="815"/>
      <c r="O75" s="760"/>
      <c r="P75" s="760"/>
      <c r="Q75" s="760"/>
      <c r="R75" s="760"/>
      <c r="S75" s="760"/>
      <c r="T75" s="760"/>
      <c r="U75" s="760"/>
      <c r="V75" s="760"/>
      <c r="W75" s="760"/>
      <c r="X75" s="760"/>
      <c r="Y75" s="760"/>
      <c r="Z75" s="760"/>
      <c r="AA75" s="760"/>
      <c r="AB75" s="760"/>
      <c r="AC75" s="760"/>
      <c r="AD75" s="760"/>
      <c r="AE75" s="760"/>
      <c r="AF75" s="760"/>
      <c r="AG75" s="760"/>
      <c r="AH75" s="760"/>
      <c r="AI75" s="760"/>
      <c r="AJ75" s="760"/>
      <c r="AK75" s="760"/>
      <c r="AL75" s="760"/>
      <c r="AM75" s="760"/>
      <c r="AN75" s="760"/>
      <c r="AO75" s="760"/>
      <c r="AP75" s="760"/>
      <c r="AQ75" s="760"/>
      <c r="AR75" s="760"/>
      <c r="AS75" s="760"/>
      <c r="AT75" s="760"/>
      <c r="AU75" s="760"/>
      <c r="AV75" s="760"/>
      <c r="AW75" s="760"/>
      <c r="AX75" s="760"/>
      <c r="AY75" s="760"/>
      <c r="AZ75" s="760"/>
      <c r="BA75" s="760"/>
      <c r="BB75" s="760"/>
      <c r="BC75" s="760"/>
      <c r="BD75" s="760"/>
      <c r="BE75" s="760"/>
      <c r="BF75" s="760"/>
      <c r="BG75" s="760"/>
      <c r="BH75" s="760"/>
      <c r="BI75" s="760"/>
      <c r="BJ75" s="760"/>
      <c r="BK75" s="760"/>
      <c r="BL75" s="760"/>
      <c r="BM75" s="760"/>
      <c r="BN75" s="760"/>
      <c r="BO75" s="760"/>
      <c r="BP75" s="760"/>
      <c r="BQ75" s="760"/>
      <c r="BR75" s="760"/>
      <c r="BS75" s="760"/>
      <c r="BT75" s="760"/>
      <c r="BU75" s="760"/>
      <c r="BV75" s="760"/>
      <c r="BW75" s="760"/>
      <c r="BX75" s="760"/>
      <c r="BY75" s="760"/>
      <c r="BZ75" s="760"/>
      <c r="CA75" s="760"/>
    </row>
    <row r="76" spans="1:79" ht="16.5" customHeight="1" thickBot="1">
      <c r="B76" s="831" t="s">
        <v>842</v>
      </c>
      <c r="C76" s="836"/>
      <c r="F76" s="833"/>
      <c r="G76" s="835"/>
      <c r="H76" s="835"/>
      <c r="I76" s="760"/>
      <c r="J76" s="760"/>
      <c r="K76" s="760"/>
      <c r="L76" s="760"/>
      <c r="M76" s="760"/>
      <c r="N76" s="815"/>
      <c r="O76" s="760"/>
      <c r="P76" s="760"/>
      <c r="Q76" s="760"/>
      <c r="R76" s="760"/>
      <c r="S76" s="760"/>
      <c r="T76" s="760"/>
      <c r="U76" s="760"/>
      <c r="V76" s="760"/>
      <c r="W76" s="760"/>
      <c r="X76" s="760"/>
      <c r="Y76" s="760"/>
      <c r="Z76" s="760"/>
      <c r="AA76" s="760"/>
      <c r="AB76" s="760"/>
      <c r="AC76" s="760"/>
      <c r="AD76" s="760"/>
      <c r="AE76" s="760"/>
      <c r="AF76" s="760"/>
      <c r="AG76" s="760"/>
      <c r="AH76" s="760"/>
      <c r="AI76" s="760"/>
      <c r="AJ76" s="760"/>
      <c r="AK76" s="760"/>
      <c r="AL76" s="760"/>
      <c r="AM76" s="760"/>
      <c r="AN76" s="760"/>
      <c r="AO76" s="760"/>
      <c r="AP76" s="760"/>
      <c r="AQ76" s="760"/>
      <c r="AR76" s="760"/>
      <c r="AS76" s="760"/>
      <c r="AT76" s="760"/>
      <c r="AU76" s="760"/>
      <c r="AV76" s="760"/>
      <c r="AW76" s="760"/>
      <c r="AX76" s="760"/>
      <c r="AY76" s="760"/>
      <c r="AZ76" s="760"/>
      <c r="BA76" s="760"/>
      <c r="BB76" s="760"/>
      <c r="BC76" s="760"/>
      <c r="BD76" s="760"/>
      <c r="BE76" s="760"/>
      <c r="BF76" s="760"/>
      <c r="BG76" s="760"/>
      <c r="BH76" s="760"/>
      <c r="BI76" s="760"/>
      <c r="BJ76" s="760"/>
      <c r="BK76" s="760"/>
      <c r="BL76" s="760"/>
      <c r="BM76" s="760"/>
      <c r="BN76" s="760"/>
      <c r="BO76" s="760"/>
      <c r="BP76" s="760"/>
      <c r="BQ76" s="760"/>
      <c r="BR76" s="760"/>
      <c r="BS76" s="760"/>
      <c r="BT76" s="760"/>
      <c r="BU76" s="760"/>
      <c r="BV76" s="760"/>
      <c r="BW76" s="760"/>
      <c r="BX76" s="760"/>
      <c r="BY76" s="760"/>
      <c r="BZ76" s="760"/>
      <c r="CA76" s="760"/>
    </row>
    <row r="77" spans="1:79" ht="33.75" customHeight="1" thickBot="1">
      <c r="B77" s="837" t="s">
        <v>812</v>
      </c>
      <c r="C77" s="838" t="s">
        <v>813</v>
      </c>
      <c r="D77" s="838" t="s">
        <v>814</v>
      </c>
      <c r="E77" s="839" t="s">
        <v>815</v>
      </c>
      <c r="F77" s="1402" t="s">
        <v>816</v>
      </c>
      <c r="G77" s="864">
        <v>3</v>
      </c>
      <c r="H77" s="835"/>
      <c r="I77" s="760"/>
      <c r="J77" s="760"/>
      <c r="K77" s="760"/>
      <c r="L77" s="760"/>
      <c r="M77" s="760"/>
      <c r="N77" s="815"/>
      <c r="O77" s="760"/>
      <c r="P77" s="760"/>
      <c r="Q77" s="760"/>
      <c r="R77" s="760"/>
      <c r="S77" s="760"/>
      <c r="T77" s="760"/>
      <c r="U77" s="760"/>
      <c r="V77" s="760"/>
      <c r="W77" s="760"/>
      <c r="X77" s="760"/>
      <c r="Y77" s="760"/>
      <c r="Z77" s="760"/>
      <c r="AA77" s="760"/>
      <c r="AB77" s="760"/>
      <c r="AC77" s="760"/>
      <c r="AD77" s="760"/>
      <c r="AE77" s="760"/>
      <c r="AF77" s="760"/>
      <c r="AG77" s="760"/>
      <c r="AH77" s="760"/>
      <c r="AI77" s="760"/>
      <c r="AJ77" s="760"/>
      <c r="AK77" s="760"/>
      <c r="AL77" s="760"/>
      <c r="AM77" s="760"/>
      <c r="AN77" s="760"/>
      <c r="AO77" s="760"/>
      <c r="AP77" s="760"/>
      <c r="AQ77" s="760"/>
      <c r="AR77" s="760"/>
      <c r="AS77" s="760"/>
      <c r="AT77" s="760"/>
      <c r="AU77" s="760"/>
      <c r="AV77" s="760"/>
      <c r="AW77" s="760"/>
      <c r="AX77" s="760"/>
      <c r="AY77" s="760"/>
      <c r="AZ77" s="760"/>
      <c r="BA77" s="760"/>
      <c r="BB77" s="760"/>
      <c r="BC77" s="760"/>
      <c r="BD77" s="760"/>
      <c r="BE77" s="760"/>
      <c r="BF77" s="760"/>
      <c r="BG77" s="760"/>
      <c r="BH77" s="760"/>
      <c r="BI77" s="760"/>
      <c r="BJ77" s="760"/>
      <c r="BK77" s="760"/>
      <c r="BL77" s="760"/>
      <c r="BM77" s="760"/>
      <c r="BN77" s="760"/>
      <c r="BO77" s="760"/>
      <c r="BP77" s="760"/>
      <c r="BQ77" s="760"/>
      <c r="BR77" s="760"/>
      <c r="BS77" s="760"/>
      <c r="BT77" s="760"/>
      <c r="BU77" s="760"/>
      <c r="BV77" s="760"/>
      <c r="BW77" s="760"/>
      <c r="BX77" s="760"/>
      <c r="BY77" s="760"/>
      <c r="BZ77" s="760"/>
      <c r="CA77" s="760"/>
    </row>
    <row r="78" spans="1:79" ht="21" customHeight="1">
      <c r="B78" s="844" t="s">
        <v>818</v>
      </c>
      <c r="C78" s="845">
        <v>0</v>
      </c>
      <c r="D78" s="846">
        <v>3</v>
      </c>
      <c r="E78" s="847">
        <v>0</v>
      </c>
      <c r="F78" s="1403"/>
      <c r="G78" s="865"/>
      <c r="H78" s="865"/>
      <c r="I78" s="866"/>
      <c r="J78" s="760"/>
      <c r="K78" s="760"/>
      <c r="L78" s="760"/>
      <c r="M78" s="760"/>
      <c r="N78" s="815"/>
      <c r="O78" s="760"/>
      <c r="P78" s="760"/>
      <c r="Q78" s="760"/>
      <c r="R78" s="760"/>
      <c r="S78" s="760"/>
      <c r="T78" s="760"/>
      <c r="U78" s="760"/>
      <c r="V78" s="760"/>
      <c r="W78" s="760"/>
      <c r="X78" s="760"/>
      <c r="Y78" s="760"/>
      <c r="Z78" s="760"/>
      <c r="AA78" s="760"/>
      <c r="AB78" s="760"/>
      <c r="AC78" s="760"/>
      <c r="AD78" s="760"/>
      <c r="AE78" s="760"/>
      <c r="AF78" s="760"/>
      <c r="AG78" s="760"/>
      <c r="AH78" s="760"/>
      <c r="AI78" s="760"/>
      <c r="AJ78" s="760"/>
      <c r="AK78" s="760"/>
      <c r="AL78" s="760"/>
      <c r="AM78" s="760"/>
      <c r="AN78" s="760"/>
      <c r="AO78" s="760"/>
      <c r="AP78" s="760"/>
      <c r="AQ78" s="760"/>
      <c r="AR78" s="760"/>
      <c r="AS78" s="760"/>
      <c r="AT78" s="760"/>
      <c r="AU78" s="760"/>
      <c r="AV78" s="760"/>
      <c r="AW78" s="760"/>
      <c r="AX78" s="760"/>
      <c r="AY78" s="760"/>
      <c r="AZ78" s="760"/>
      <c r="BA78" s="760"/>
      <c r="BB78" s="760"/>
      <c r="BC78" s="760"/>
      <c r="BD78" s="760"/>
      <c r="BE78" s="760"/>
      <c r="BF78" s="760"/>
      <c r="BG78" s="760"/>
      <c r="BH78" s="760"/>
      <c r="BI78" s="760"/>
      <c r="BJ78" s="760"/>
      <c r="BK78" s="760"/>
      <c r="BL78" s="760"/>
      <c r="BM78" s="760"/>
      <c r="BN78" s="760"/>
      <c r="BO78" s="760"/>
      <c r="BP78" s="760"/>
      <c r="BQ78" s="760"/>
      <c r="BR78" s="760"/>
      <c r="BS78" s="760"/>
      <c r="BT78" s="760"/>
      <c r="BU78" s="760"/>
      <c r="BV78" s="760"/>
      <c r="BW78" s="760"/>
      <c r="BX78" s="760"/>
      <c r="BY78" s="760"/>
      <c r="BZ78" s="760"/>
      <c r="CA78" s="760"/>
    </row>
    <row r="79" spans="1:79" ht="20.25" customHeight="1">
      <c r="B79" s="850" t="s">
        <v>820</v>
      </c>
      <c r="C79" s="851">
        <v>1</v>
      </c>
      <c r="D79" s="852">
        <v>3</v>
      </c>
      <c r="E79" s="853">
        <v>3</v>
      </c>
      <c r="F79" s="1403"/>
      <c r="G79" s="867"/>
      <c r="H79" s="867"/>
      <c r="I79" s="868"/>
      <c r="J79" s="760"/>
      <c r="K79" s="760"/>
      <c r="L79" s="760"/>
      <c r="M79" s="760"/>
      <c r="N79" s="815"/>
      <c r="O79" s="760"/>
      <c r="P79" s="760"/>
      <c r="Q79" s="760"/>
      <c r="R79" s="760"/>
      <c r="S79" s="760"/>
      <c r="T79" s="760"/>
      <c r="U79" s="760"/>
      <c r="V79" s="760"/>
      <c r="W79" s="760"/>
      <c r="X79" s="760"/>
      <c r="Y79" s="760"/>
      <c r="Z79" s="760"/>
      <c r="AA79" s="760"/>
      <c r="AB79" s="760"/>
      <c r="AC79" s="760"/>
      <c r="AD79" s="760"/>
      <c r="AE79" s="760"/>
      <c r="AF79" s="760"/>
      <c r="AG79" s="760"/>
      <c r="AH79" s="760"/>
      <c r="AI79" s="760"/>
      <c r="AJ79" s="760"/>
      <c r="AK79" s="760"/>
      <c r="AL79" s="760"/>
      <c r="AM79" s="760"/>
      <c r="AN79" s="760"/>
      <c r="AO79" s="760"/>
      <c r="AP79" s="760"/>
      <c r="AQ79" s="760"/>
      <c r="AR79" s="760"/>
      <c r="AS79" s="760"/>
      <c r="AT79" s="760"/>
      <c r="AU79" s="760"/>
      <c r="AV79" s="760"/>
      <c r="AW79" s="760"/>
      <c r="AX79" s="760"/>
      <c r="AY79" s="760"/>
      <c r="AZ79" s="760"/>
      <c r="BA79" s="760"/>
      <c r="BB79" s="760"/>
      <c r="BC79" s="760"/>
      <c r="BD79" s="760"/>
      <c r="BE79" s="760"/>
      <c r="BF79" s="760"/>
      <c r="BG79" s="760"/>
      <c r="BH79" s="760"/>
      <c r="BI79" s="760"/>
      <c r="BJ79" s="760"/>
      <c r="BK79" s="760"/>
      <c r="BL79" s="760"/>
      <c r="BM79" s="760"/>
      <c r="BN79" s="760"/>
      <c r="BO79" s="760"/>
      <c r="BP79" s="760"/>
      <c r="BQ79" s="760"/>
      <c r="BR79" s="760"/>
      <c r="BS79" s="760"/>
      <c r="BT79" s="760"/>
      <c r="BU79" s="760"/>
      <c r="BV79" s="760"/>
      <c r="BW79" s="760"/>
      <c r="BX79" s="760"/>
      <c r="BY79" s="760"/>
      <c r="BZ79" s="760"/>
      <c r="CA79" s="760"/>
    </row>
    <row r="80" spans="1:79" ht="20.25" customHeight="1" thickBot="1">
      <c r="B80" s="856" t="s">
        <v>822</v>
      </c>
      <c r="C80" s="857">
        <v>2</v>
      </c>
      <c r="D80" s="858">
        <v>3</v>
      </c>
      <c r="E80" s="859">
        <v>6</v>
      </c>
      <c r="F80" s="1404"/>
      <c r="G80" s="869"/>
      <c r="H80" s="869"/>
      <c r="I80" s="870"/>
      <c r="J80" s="760"/>
      <c r="K80" s="760"/>
      <c r="L80" s="760"/>
      <c r="M80" s="760"/>
      <c r="N80" s="815"/>
      <c r="O80" s="760"/>
      <c r="P80" s="760"/>
      <c r="Q80" s="760"/>
      <c r="R80" s="760"/>
      <c r="S80" s="760"/>
      <c r="T80" s="760"/>
      <c r="U80" s="760"/>
      <c r="V80" s="760"/>
      <c r="W80" s="760"/>
      <c r="X80" s="760"/>
      <c r="Y80" s="760"/>
      <c r="Z80" s="760"/>
      <c r="AA80" s="760"/>
      <c r="AB80" s="760"/>
      <c r="AC80" s="760"/>
      <c r="AD80" s="760"/>
      <c r="AE80" s="760"/>
      <c r="AF80" s="760"/>
      <c r="AG80" s="760"/>
      <c r="AH80" s="760"/>
      <c r="AI80" s="760"/>
      <c r="AJ80" s="760"/>
      <c r="AK80" s="760"/>
      <c r="AL80" s="760"/>
      <c r="AM80" s="760"/>
      <c r="AN80" s="760"/>
      <c r="AO80" s="760"/>
      <c r="AP80" s="760"/>
      <c r="AQ80" s="760"/>
      <c r="AR80" s="760"/>
      <c r="AS80" s="760"/>
      <c r="AT80" s="760"/>
      <c r="AU80" s="760"/>
      <c r="AV80" s="760"/>
      <c r="AW80" s="760"/>
      <c r="AX80" s="760"/>
      <c r="AY80" s="760"/>
      <c r="AZ80" s="760"/>
      <c r="BA80" s="760"/>
      <c r="BB80" s="760"/>
      <c r="BC80" s="760"/>
      <c r="BD80" s="760"/>
      <c r="BE80" s="760"/>
      <c r="BF80" s="760"/>
      <c r="BG80" s="760"/>
      <c r="BH80" s="760"/>
      <c r="BI80" s="760"/>
      <c r="BJ80" s="760"/>
      <c r="BK80" s="760"/>
      <c r="BL80" s="760"/>
      <c r="BM80" s="760"/>
      <c r="BN80" s="760"/>
      <c r="BO80" s="760"/>
      <c r="BP80" s="760"/>
      <c r="BQ80" s="760"/>
      <c r="BR80" s="760"/>
      <c r="BS80" s="760"/>
      <c r="BT80" s="760"/>
      <c r="BU80" s="760"/>
      <c r="BV80" s="760"/>
      <c r="BW80" s="760"/>
      <c r="BX80" s="760"/>
      <c r="BY80" s="760"/>
      <c r="BZ80" s="760"/>
      <c r="CA80" s="760"/>
    </row>
    <row r="81" spans="1:79" ht="9" customHeight="1">
      <c r="B81" s="862"/>
      <c r="C81" s="863"/>
      <c r="D81" s="863"/>
      <c r="E81" s="863"/>
      <c r="F81" s="833"/>
      <c r="G81" s="835"/>
      <c r="H81" s="835"/>
      <c r="I81" s="760"/>
      <c r="J81" s="760"/>
      <c r="K81" s="760"/>
      <c r="L81" s="760"/>
      <c r="M81" s="760"/>
      <c r="N81" s="815"/>
      <c r="O81" s="760"/>
      <c r="P81" s="760"/>
      <c r="Q81" s="760"/>
      <c r="R81" s="760"/>
      <c r="S81" s="760"/>
      <c r="T81" s="760"/>
      <c r="U81" s="760"/>
      <c r="V81" s="760"/>
      <c r="W81" s="760"/>
      <c r="X81" s="760"/>
      <c r="Y81" s="760"/>
      <c r="Z81" s="760"/>
      <c r="AA81" s="760"/>
      <c r="AB81" s="760"/>
      <c r="AC81" s="760"/>
      <c r="AD81" s="760"/>
      <c r="AE81" s="760"/>
      <c r="AF81" s="760"/>
      <c r="AG81" s="760"/>
      <c r="AH81" s="760"/>
      <c r="AI81" s="760"/>
      <c r="AJ81" s="760"/>
      <c r="AK81" s="760"/>
      <c r="AL81" s="760"/>
      <c r="AM81" s="760"/>
      <c r="AN81" s="760"/>
      <c r="AO81" s="760"/>
      <c r="AP81" s="760"/>
      <c r="AQ81" s="760"/>
      <c r="AR81" s="760"/>
      <c r="AS81" s="760"/>
      <c r="AT81" s="760"/>
      <c r="AU81" s="760"/>
      <c r="AV81" s="760"/>
      <c r="AW81" s="760"/>
      <c r="AX81" s="760"/>
      <c r="AY81" s="760"/>
      <c r="AZ81" s="760"/>
      <c r="BA81" s="760"/>
      <c r="BB81" s="760"/>
      <c r="BC81" s="760"/>
      <c r="BD81" s="760"/>
      <c r="BE81" s="760"/>
      <c r="BF81" s="760"/>
      <c r="BG81" s="760"/>
      <c r="BH81" s="760"/>
      <c r="BI81" s="760"/>
      <c r="BJ81" s="760"/>
      <c r="BK81" s="760"/>
      <c r="BL81" s="760"/>
      <c r="BM81" s="760"/>
      <c r="BN81" s="760"/>
      <c r="BO81" s="760"/>
      <c r="BP81" s="760"/>
      <c r="BQ81" s="760"/>
      <c r="BR81" s="760"/>
      <c r="BS81" s="760"/>
      <c r="BT81" s="760"/>
      <c r="BU81" s="760"/>
      <c r="BV81" s="760"/>
      <c r="BW81" s="760"/>
      <c r="BX81" s="760"/>
      <c r="BY81" s="760"/>
      <c r="BZ81" s="760"/>
      <c r="CA81" s="760"/>
    </row>
    <row r="82" spans="1:79" ht="6.75" customHeight="1" thickBot="1">
      <c r="F82" s="833"/>
      <c r="I82" s="727"/>
      <c r="J82" s="760"/>
      <c r="K82" s="760"/>
      <c r="L82" s="760"/>
      <c r="M82" s="760"/>
      <c r="N82" s="815"/>
      <c r="O82" s="760"/>
      <c r="P82" s="760"/>
      <c r="Q82" s="760"/>
      <c r="R82" s="760"/>
      <c r="S82" s="760"/>
      <c r="T82" s="760"/>
      <c r="U82" s="760"/>
      <c r="V82" s="760"/>
      <c r="W82" s="760"/>
      <c r="X82" s="760"/>
      <c r="Y82" s="760"/>
      <c r="Z82" s="760"/>
      <c r="AA82" s="760"/>
      <c r="AB82" s="760"/>
      <c r="AC82" s="760"/>
      <c r="AD82" s="760"/>
      <c r="AE82" s="760"/>
      <c r="AF82" s="760"/>
      <c r="AG82" s="760"/>
      <c r="AH82" s="760"/>
      <c r="AI82" s="760"/>
      <c r="AJ82" s="760"/>
      <c r="AK82" s="760"/>
      <c r="AL82" s="760"/>
      <c r="AM82" s="760"/>
      <c r="AN82" s="760"/>
      <c r="AO82" s="760"/>
      <c r="AP82" s="760"/>
      <c r="AQ82" s="760"/>
      <c r="AR82" s="760"/>
      <c r="AS82" s="760"/>
      <c r="AT82" s="760"/>
      <c r="AU82" s="760"/>
      <c r="AV82" s="760"/>
      <c r="AW82" s="760"/>
      <c r="AX82" s="760"/>
      <c r="AY82" s="760"/>
      <c r="AZ82" s="760"/>
      <c r="BA82" s="760"/>
      <c r="BB82" s="760"/>
      <c r="BC82" s="760"/>
      <c r="BD82" s="760"/>
      <c r="BE82" s="760"/>
      <c r="BF82" s="760"/>
      <c r="BG82" s="760"/>
      <c r="BH82" s="760"/>
      <c r="BI82" s="760"/>
      <c r="BJ82" s="760"/>
      <c r="BK82" s="760"/>
      <c r="BL82" s="760"/>
      <c r="BM82" s="760"/>
      <c r="BN82" s="760"/>
      <c r="BO82" s="760"/>
      <c r="BP82" s="760"/>
      <c r="BQ82" s="760"/>
      <c r="BR82" s="760"/>
      <c r="BS82" s="760"/>
      <c r="BT82" s="760"/>
      <c r="BU82" s="760"/>
      <c r="BV82" s="760"/>
      <c r="BW82" s="760"/>
      <c r="BX82" s="760"/>
      <c r="BY82" s="760"/>
      <c r="BZ82" s="760"/>
      <c r="CA82" s="760"/>
    </row>
    <row r="83" spans="1:79" s="823" customFormat="1" ht="23.25" customHeight="1" thickBot="1">
      <c r="A83" s="819"/>
      <c r="B83" s="1406"/>
      <c r="C83" s="1407"/>
      <c r="D83" s="1407"/>
      <c r="E83" s="1408"/>
      <c r="F83" s="820" t="s">
        <v>805</v>
      </c>
      <c r="G83" s="821"/>
      <c r="H83" s="820" t="s">
        <v>806</v>
      </c>
      <c r="I83" s="871" t="str">
        <f>IF(OR(G89="KO",G96="KO",G111="KO"),"KO","Nincs KO")</f>
        <v>Nincs KO</v>
      </c>
      <c r="J83" s="760"/>
      <c r="K83" s="760"/>
      <c r="L83" s="760"/>
      <c r="M83" s="760"/>
      <c r="N83" s="815"/>
      <c r="O83" s="760"/>
      <c r="P83" s="760"/>
      <c r="Q83" s="760"/>
      <c r="R83" s="760"/>
      <c r="S83" s="760"/>
      <c r="T83" s="760"/>
      <c r="U83" s="760"/>
      <c r="V83" s="760"/>
      <c r="W83" s="760"/>
      <c r="X83" s="760"/>
      <c r="Y83" s="760"/>
      <c r="Z83" s="760"/>
      <c r="AA83" s="760"/>
      <c r="AB83" s="760"/>
      <c r="AC83" s="760"/>
      <c r="AD83" s="760"/>
      <c r="AE83" s="760"/>
      <c r="AF83" s="760"/>
      <c r="AG83" s="760"/>
      <c r="AH83" s="760"/>
      <c r="AI83" s="760"/>
      <c r="AJ83" s="760"/>
      <c r="AK83" s="760"/>
      <c r="AL83" s="760"/>
      <c r="AM83" s="760"/>
      <c r="AN83" s="760"/>
      <c r="AO83" s="760"/>
      <c r="AP83" s="760"/>
      <c r="AQ83" s="760"/>
      <c r="AR83" s="760"/>
      <c r="AS83" s="760"/>
      <c r="AT83" s="760"/>
      <c r="AU83" s="760"/>
      <c r="AV83" s="760"/>
      <c r="AW83" s="760"/>
      <c r="AX83" s="760"/>
      <c r="AY83" s="760"/>
      <c r="AZ83" s="760"/>
      <c r="BA83" s="760"/>
      <c r="BB83" s="760"/>
      <c r="BC83" s="760"/>
      <c r="BD83" s="760"/>
      <c r="BE83" s="760"/>
      <c r="BF83" s="760"/>
      <c r="BG83" s="760"/>
      <c r="BH83" s="760"/>
      <c r="BI83" s="760"/>
      <c r="BJ83" s="760"/>
      <c r="BK83" s="760"/>
      <c r="BL83" s="760"/>
      <c r="BM83" s="760"/>
      <c r="BN83" s="760"/>
      <c r="BO83" s="760"/>
      <c r="BP83" s="760"/>
      <c r="BQ83" s="760"/>
      <c r="BR83" s="760"/>
      <c r="BS83" s="760"/>
      <c r="BT83" s="760"/>
      <c r="BU83" s="760"/>
      <c r="BV83" s="760"/>
      <c r="BW83" s="760"/>
      <c r="BX83" s="760"/>
      <c r="BY83" s="760"/>
      <c r="BZ83" s="760"/>
      <c r="CA83" s="760"/>
    </row>
    <row r="84" spans="1:79" ht="37.5" customHeight="1" thickBot="1">
      <c r="B84" s="824" t="s">
        <v>843</v>
      </c>
      <c r="C84" s="825" t="s">
        <v>844</v>
      </c>
      <c r="D84" s="825"/>
      <c r="E84" s="826"/>
      <c r="F84" s="827">
        <v>22</v>
      </c>
      <c r="G84" s="828"/>
      <c r="H84" s="829">
        <v>40</v>
      </c>
      <c r="I84" s="830">
        <f>SUM(G89,G96,G103,G111,G118,G126,G134)</f>
        <v>27</v>
      </c>
      <c r="J84" s="760"/>
      <c r="K84" s="760"/>
      <c r="L84" s="760"/>
      <c r="M84" s="760"/>
      <c r="N84" s="815"/>
      <c r="O84" s="760"/>
      <c r="P84" s="760"/>
      <c r="Q84" s="760"/>
      <c r="R84" s="760"/>
      <c r="S84" s="760"/>
      <c r="T84" s="760"/>
      <c r="U84" s="760"/>
      <c r="V84" s="760"/>
      <c r="W84" s="760"/>
      <c r="X84" s="760"/>
      <c r="Y84" s="760"/>
      <c r="Z84" s="760"/>
      <c r="AA84" s="760"/>
      <c r="AB84" s="760"/>
      <c r="AC84" s="760"/>
      <c r="AD84" s="760"/>
      <c r="AE84" s="760"/>
      <c r="AF84" s="760"/>
      <c r="AG84" s="760"/>
      <c r="AH84" s="760"/>
      <c r="AI84" s="760"/>
      <c r="AJ84" s="760"/>
      <c r="AK84" s="760"/>
      <c r="AL84" s="760"/>
      <c r="AM84" s="760"/>
      <c r="AN84" s="760"/>
      <c r="AO84" s="760"/>
      <c r="AP84" s="760"/>
      <c r="AQ84" s="760"/>
      <c r="AR84" s="760"/>
      <c r="AS84" s="760"/>
      <c r="AT84" s="760"/>
      <c r="AU84" s="760"/>
      <c r="AV84" s="760"/>
      <c r="AW84" s="760"/>
      <c r="AX84" s="760"/>
      <c r="AY84" s="760"/>
      <c r="AZ84" s="760"/>
      <c r="BA84" s="760"/>
      <c r="BB84" s="760"/>
      <c r="BC84" s="760"/>
      <c r="BD84" s="760"/>
      <c r="BE84" s="760"/>
      <c r="BF84" s="760"/>
      <c r="BG84" s="760"/>
      <c r="BH84" s="760"/>
      <c r="BI84" s="760"/>
      <c r="BJ84" s="760"/>
      <c r="BK84" s="760"/>
      <c r="BL84" s="760"/>
      <c r="BM84" s="760"/>
      <c r="BN84" s="760"/>
      <c r="BO84" s="760"/>
      <c r="BP84" s="760"/>
      <c r="BQ84" s="760"/>
      <c r="BR84" s="760"/>
      <c r="BS84" s="760"/>
      <c r="BT84" s="760"/>
      <c r="BU84" s="760"/>
      <c r="BV84" s="760"/>
      <c r="BW84" s="760"/>
      <c r="BX84" s="760"/>
      <c r="BY84" s="760"/>
      <c r="BZ84" s="760"/>
      <c r="CA84" s="760"/>
    </row>
    <row r="85" spans="1:79" ht="6.75" customHeight="1">
      <c r="B85" s="831"/>
      <c r="C85" s="832"/>
      <c r="D85" s="832"/>
      <c r="E85" s="832"/>
      <c r="F85" s="833"/>
      <c r="G85" s="834"/>
      <c r="H85" s="834"/>
      <c r="I85" s="760"/>
      <c r="J85" s="760"/>
      <c r="K85" s="760"/>
      <c r="L85" s="760"/>
      <c r="M85" s="760"/>
      <c r="N85" s="815"/>
      <c r="O85" s="760"/>
      <c r="P85" s="760"/>
      <c r="Q85" s="760"/>
      <c r="R85" s="760"/>
      <c r="S85" s="760"/>
      <c r="T85" s="760"/>
      <c r="U85" s="760"/>
      <c r="V85" s="760"/>
      <c r="W85" s="760"/>
      <c r="X85" s="760"/>
      <c r="Y85" s="760"/>
      <c r="Z85" s="760"/>
      <c r="AA85" s="760"/>
      <c r="AB85" s="760"/>
      <c r="AC85" s="760"/>
      <c r="AD85" s="760"/>
      <c r="AE85" s="760"/>
      <c r="AF85" s="760"/>
      <c r="AG85" s="760"/>
      <c r="AH85" s="760"/>
      <c r="AI85" s="760"/>
      <c r="AJ85" s="760"/>
      <c r="AK85" s="760"/>
      <c r="AL85" s="760"/>
      <c r="AM85" s="760"/>
      <c r="AN85" s="760"/>
      <c r="AO85" s="760"/>
      <c r="AP85" s="760"/>
      <c r="AQ85" s="760"/>
      <c r="AR85" s="760"/>
      <c r="AS85" s="760"/>
      <c r="AT85" s="760"/>
      <c r="AU85" s="760"/>
      <c r="AV85" s="760"/>
      <c r="AW85" s="760"/>
      <c r="AX85" s="760"/>
      <c r="AY85" s="760"/>
      <c r="AZ85" s="760"/>
      <c r="BA85" s="760"/>
      <c r="BB85" s="760"/>
      <c r="BC85" s="760"/>
      <c r="BD85" s="760"/>
      <c r="BE85" s="760"/>
      <c r="BF85" s="760"/>
      <c r="BG85" s="760"/>
      <c r="BH85" s="760"/>
      <c r="BI85" s="760"/>
      <c r="BJ85" s="760"/>
      <c r="BK85" s="760"/>
      <c r="BL85" s="760"/>
      <c r="BM85" s="760"/>
      <c r="BN85" s="760"/>
      <c r="BO85" s="760"/>
      <c r="BP85" s="760"/>
      <c r="BQ85" s="760"/>
      <c r="BR85" s="760"/>
      <c r="BS85" s="760"/>
      <c r="BT85" s="760"/>
      <c r="BU85" s="760"/>
      <c r="BV85" s="760"/>
      <c r="BW85" s="760"/>
      <c r="BX85" s="760"/>
      <c r="BY85" s="760"/>
      <c r="BZ85" s="760"/>
      <c r="CA85" s="760"/>
    </row>
    <row r="86" spans="1:79" ht="18" customHeight="1">
      <c r="A86" s="724">
        <v>7</v>
      </c>
      <c r="B86" s="831" t="s">
        <v>845</v>
      </c>
      <c r="C86" s="832"/>
      <c r="D86" s="832"/>
      <c r="E86" s="832"/>
      <c r="F86" s="833"/>
      <c r="G86" s="835"/>
      <c r="H86" s="835"/>
      <c r="I86" s="760"/>
      <c r="J86" s="760"/>
      <c r="K86" s="760"/>
      <c r="L86" s="760"/>
      <c r="M86" s="760"/>
      <c r="N86" s="815"/>
      <c r="O86" s="760"/>
      <c r="P86" s="760"/>
      <c r="Q86" s="760"/>
      <c r="R86" s="760"/>
      <c r="S86" s="760"/>
      <c r="T86" s="760"/>
      <c r="U86" s="760"/>
      <c r="V86" s="760"/>
      <c r="W86" s="760"/>
      <c r="X86" s="760"/>
      <c r="Y86" s="760"/>
      <c r="Z86" s="760"/>
      <c r="AA86" s="760"/>
      <c r="AB86" s="760"/>
      <c r="AC86" s="760"/>
      <c r="AD86" s="760"/>
      <c r="AE86" s="760"/>
      <c r="AF86" s="760"/>
      <c r="AG86" s="760"/>
      <c r="AH86" s="760"/>
      <c r="AI86" s="760"/>
      <c r="AJ86" s="760"/>
      <c r="AK86" s="760"/>
      <c r="AL86" s="760"/>
      <c r="AM86" s="760"/>
      <c r="AN86" s="760"/>
      <c r="AO86" s="760"/>
      <c r="AP86" s="760"/>
      <c r="AQ86" s="760"/>
      <c r="AR86" s="760"/>
      <c r="AS86" s="760"/>
      <c r="AT86" s="760"/>
      <c r="AU86" s="760"/>
      <c r="AV86" s="760"/>
      <c r="AW86" s="760"/>
      <c r="AX86" s="760"/>
      <c r="AY86" s="760"/>
      <c r="AZ86" s="760"/>
      <c r="BA86" s="760"/>
      <c r="BB86" s="760"/>
      <c r="BC86" s="760"/>
      <c r="BD86" s="760"/>
      <c r="BE86" s="760"/>
      <c r="BF86" s="760"/>
      <c r="BG86" s="760"/>
      <c r="BH86" s="760"/>
      <c r="BI86" s="760"/>
      <c r="BJ86" s="760"/>
      <c r="BK86" s="760"/>
      <c r="BL86" s="760"/>
      <c r="BM86" s="760"/>
      <c r="BN86" s="760"/>
      <c r="BO86" s="760"/>
      <c r="BP86" s="760"/>
      <c r="BQ86" s="760"/>
      <c r="BR86" s="760"/>
      <c r="BS86" s="760"/>
      <c r="BT86" s="760"/>
      <c r="BU86" s="760"/>
      <c r="BV86" s="760"/>
      <c r="BW86" s="760"/>
      <c r="BX86" s="760"/>
      <c r="BY86" s="760"/>
      <c r="BZ86" s="760"/>
      <c r="CA86" s="760"/>
    </row>
    <row r="87" spans="1:79" ht="35.25" customHeight="1">
      <c r="B87" s="1399" t="s">
        <v>846</v>
      </c>
      <c r="C87" s="1400"/>
      <c r="D87" s="1400"/>
      <c r="E87" s="1401"/>
      <c r="F87" s="833"/>
      <c r="G87" s="835"/>
      <c r="H87" s="835"/>
      <c r="I87" s="760"/>
      <c r="J87" s="760"/>
      <c r="K87" s="760"/>
      <c r="L87" s="760"/>
      <c r="M87" s="760"/>
      <c r="N87" s="815"/>
      <c r="O87" s="760"/>
      <c r="P87" s="760"/>
      <c r="Q87" s="760"/>
      <c r="R87" s="760"/>
      <c r="S87" s="760"/>
      <c r="T87" s="760"/>
      <c r="U87" s="760"/>
      <c r="V87" s="760"/>
      <c r="W87" s="760"/>
      <c r="X87" s="760"/>
      <c r="Y87" s="760"/>
      <c r="Z87" s="760"/>
      <c r="AA87" s="760"/>
      <c r="AB87" s="760"/>
      <c r="AC87" s="760"/>
      <c r="AD87" s="760"/>
      <c r="AE87" s="760"/>
      <c r="AF87" s="760"/>
      <c r="AG87" s="760"/>
      <c r="AH87" s="760"/>
      <c r="AI87" s="760"/>
      <c r="AJ87" s="760"/>
      <c r="AK87" s="760"/>
      <c r="AL87" s="760"/>
      <c r="AM87" s="760"/>
      <c r="AN87" s="760"/>
      <c r="AO87" s="760"/>
      <c r="AP87" s="760"/>
      <c r="AQ87" s="760"/>
      <c r="AR87" s="760"/>
      <c r="AS87" s="760"/>
      <c r="AT87" s="760"/>
      <c r="AU87" s="760"/>
      <c r="AV87" s="760"/>
      <c r="AW87" s="760"/>
      <c r="AX87" s="760"/>
      <c r="AY87" s="760"/>
      <c r="AZ87" s="760"/>
      <c r="BA87" s="760"/>
      <c r="BB87" s="760"/>
      <c r="BC87" s="760"/>
      <c r="BD87" s="760"/>
      <c r="BE87" s="760"/>
      <c r="BF87" s="760"/>
      <c r="BG87" s="760"/>
      <c r="BH87" s="760"/>
      <c r="BI87" s="760"/>
      <c r="BJ87" s="760"/>
      <c r="BK87" s="760"/>
      <c r="BL87" s="760"/>
      <c r="BM87" s="760"/>
      <c r="BN87" s="760"/>
      <c r="BO87" s="760"/>
      <c r="BP87" s="760"/>
      <c r="BQ87" s="760"/>
      <c r="BR87" s="760"/>
      <c r="BS87" s="760"/>
      <c r="BT87" s="760"/>
      <c r="BU87" s="760"/>
      <c r="BV87" s="760"/>
      <c r="BW87" s="760"/>
      <c r="BX87" s="760"/>
      <c r="BY87" s="760"/>
      <c r="BZ87" s="760"/>
      <c r="CA87" s="760"/>
    </row>
    <row r="88" spans="1:79" ht="16.5" customHeight="1" thickBot="1">
      <c r="B88" s="831" t="s">
        <v>842</v>
      </c>
      <c r="C88" s="836"/>
      <c r="F88" s="833"/>
      <c r="G88" s="835"/>
      <c r="H88" s="835"/>
      <c r="I88" s="760"/>
      <c r="J88" s="760"/>
      <c r="K88" s="760"/>
      <c r="L88" s="760"/>
      <c r="M88" s="760"/>
      <c r="N88" s="815"/>
      <c r="O88" s="760"/>
      <c r="P88" s="760"/>
      <c r="Q88" s="760"/>
      <c r="R88" s="760"/>
      <c r="S88" s="760"/>
      <c r="T88" s="760"/>
      <c r="U88" s="760"/>
      <c r="V88" s="760"/>
      <c r="W88" s="760"/>
      <c r="X88" s="760"/>
      <c r="Y88" s="760"/>
      <c r="Z88" s="760"/>
      <c r="AA88" s="760"/>
      <c r="AB88" s="760"/>
      <c r="AC88" s="760"/>
      <c r="AD88" s="760"/>
      <c r="AE88" s="760"/>
      <c r="AF88" s="760"/>
      <c r="AG88" s="760"/>
      <c r="AH88" s="760"/>
      <c r="AI88" s="760"/>
      <c r="AJ88" s="760"/>
      <c r="AK88" s="760"/>
      <c r="AL88" s="760"/>
      <c r="AM88" s="760"/>
      <c r="AN88" s="760"/>
      <c r="AO88" s="760"/>
      <c r="AP88" s="760"/>
      <c r="AQ88" s="760"/>
      <c r="AR88" s="760"/>
      <c r="AS88" s="760"/>
      <c r="AT88" s="760"/>
      <c r="AU88" s="760"/>
      <c r="AV88" s="760"/>
      <c r="AW88" s="760"/>
      <c r="AX88" s="760"/>
      <c r="AY88" s="760"/>
      <c r="AZ88" s="760"/>
      <c r="BA88" s="760"/>
      <c r="BB88" s="760"/>
      <c r="BC88" s="760"/>
      <c r="BD88" s="760"/>
      <c r="BE88" s="760"/>
      <c r="BF88" s="760"/>
      <c r="BG88" s="760"/>
      <c r="BH88" s="760"/>
      <c r="BI88" s="760"/>
      <c r="BJ88" s="760"/>
      <c r="BK88" s="760"/>
      <c r="BL88" s="760"/>
      <c r="BM88" s="760"/>
      <c r="BN88" s="760"/>
      <c r="BO88" s="760"/>
      <c r="BP88" s="760"/>
      <c r="BQ88" s="760"/>
      <c r="BR88" s="760"/>
      <c r="BS88" s="760"/>
      <c r="BT88" s="760"/>
      <c r="BU88" s="760"/>
      <c r="BV88" s="760"/>
      <c r="BW88" s="760"/>
      <c r="BX88" s="760"/>
      <c r="BY88" s="760"/>
      <c r="BZ88" s="760"/>
      <c r="CA88" s="760"/>
    </row>
    <row r="89" spans="1:79" ht="33.75" customHeight="1" thickBot="1">
      <c r="B89" s="872" t="s">
        <v>812</v>
      </c>
      <c r="C89" s="873" t="s">
        <v>813</v>
      </c>
      <c r="D89" s="873" t="s">
        <v>814</v>
      </c>
      <c r="E89" s="874" t="s">
        <v>815</v>
      </c>
      <c r="F89" s="1402" t="s">
        <v>816</v>
      </c>
      <c r="G89" s="864">
        <v>5</v>
      </c>
      <c r="H89" s="835"/>
      <c r="I89" s="760"/>
      <c r="J89" s="760"/>
      <c r="K89" s="760"/>
      <c r="L89" s="760"/>
      <c r="M89" s="760"/>
      <c r="N89" s="815"/>
      <c r="O89" s="760"/>
      <c r="P89" s="760"/>
      <c r="Q89" s="760"/>
      <c r="R89" s="760"/>
      <c r="S89" s="760"/>
      <c r="T89" s="760"/>
      <c r="U89" s="760"/>
      <c r="V89" s="760"/>
      <c r="W89" s="760"/>
      <c r="X89" s="760"/>
      <c r="Y89" s="760"/>
      <c r="Z89" s="760"/>
      <c r="AA89" s="760"/>
      <c r="AB89" s="760"/>
      <c r="AC89" s="760"/>
      <c r="AD89" s="760"/>
      <c r="AE89" s="760"/>
      <c r="AF89" s="760"/>
      <c r="AG89" s="760"/>
      <c r="AH89" s="760"/>
      <c r="AI89" s="760"/>
      <c r="AJ89" s="760"/>
      <c r="AK89" s="760"/>
      <c r="AL89" s="760"/>
      <c r="AM89" s="760"/>
      <c r="AN89" s="760"/>
      <c r="AO89" s="760"/>
      <c r="AP89" s="760"/>
      <c r="AQ89" s="760"/>
      <c r="AR89" s="760"/>
      <c r="AS89" s="760"/>
      <c r="AT89" s="760"/>
      <c r="AU89" s="760"/>
      <c r="AV89" s="760"/>
      <c r="AW89" s="760"/>
      <c r="AX89" s="760"/>
      <c r="AY89" s="760"/>
      <c r="AZ89" s="760"/>
      <c r="BA89" s="760"/>
      <c r="BB89" s="760"/>
      <c r="BC89" s="760"/>
      <c r="BD89" s="760"/>
      <c r="BE89" s="760"/>
      <c r="BF89" s="760"/>
      <c r="BG89" s="760"/>
      <c r="BH89" s="760"/>
      <c r="BI89" s="760"/>
      <c r="BJ89" s="760"/>
      <c r="BK89" s="760"/>
      <c r="BL89" s="760"/>
      <c r="BM89" s="760"/>
      <c r="BN89" s="760"/>
      <c r="BO89" s="760"/>
      <c r="BP89" s="760"/>
      <c r="BQ89" s="760"/>
      <c r="BR89" s="760"/>
      <c r="BS89" s="760"/>
      <c r="BT89" s="760"/>
      <c r="BU89" s="760"/>
      <c r="BV89" s="760"/>
      <c r="BW89" s="760"/>
      <c r="BX89" s="760"/>
      <c r="BY89" s="760"/>
      <c r="BZ89" s="760"/>
      <c r="CA89" s="760"/>
    </row>
    <row r="90" spans="1:79" ht="26.25" customHeight="1">
      <c r="B90" s="850" t="s">
        <v>847</v>
      </c>
      <c r="C90" s="1412" t="s">
        <v>848</v>
      </c>
      <c r="D90" s="1413"/>
      <c r="E90" s="875" t="s">
        <v>793</v>
      </c>
      <c r="F90" s="1403"/>
      <c r="G90" s="865"/>
      <c r="H90" s="865"/>
      <c r="I90" s="866"/>
      <c r="J90" s="760"/>
      <c r="K90" s="760"/>
      <c r="L90" s="760"/>
      <c r="M90" s="760"/>
      <c r="N90" s="815"/>
      <c r="O90" s="760"/>
      <c r="P90" s="760"/>
      <c r="Q90" s="760"/>
      <c r="R90" s="760"/>
      <c r="S90" s="760"/>
      <c r="T90" s="760"/>
      <c r="U90" s="760"/>
      <c r="V90" s="760"/>
      <c r="W90" s="760"/>
      <c r="X90" s="760"/>
      <c r="Y90" s="760"/>
      <c r="Z90" s="760"/>
      <c r="AA90" s="760"/>
      <c r="AB90" s="760"/>
      <c r="AC90" s="760"/>
      <c r="AD90" s="760"/>
      <c r="AE90" s="760"/>
      <c r="AF90" s="760"/>
      <c r="AG90" s="760"/>
      <c r="AH90" s="760"/>
      <c r="AI90" s="760"/>
      <c r="AJ90" s="760"/>
      <c r="AK90" s="760"/>
      <c r="AL90" s="760"/>
      <c r="AM90" s="760"/>
      <c r="AN90" s="760"/>
      <c r="AO90" s="760"/>
      <c r="AP90" s="760"/>
      <c r="AQ90" s="760"/>
      <c r="AR90" s="760"/>
      <c r="AS90" s="760"/>
      <c r="AT90" s="760"/>
      <c r="AU90" s="760"/>
      <c r="AV90" s="760"/>
      <c r="AW90" s="760"/>
      <c r="AX90" s="760"/>
      <c r="AY90" s="760"/>
      <c r="AZ90" s="760"/>
      <c r="BA90" s="760"/>
      <c r="BB90" s="760"/>
      <c r="BC90" s="760"/>
      <c r="BD90" s="760"/>
      <c r="BE90" s="760"/>
      <c r="BF90" s="760"/>
      <c r="BG90" s="760"/>
      <c r="BH90" s="760"/>
      <c r="BI90" s="760"/>
      <c r="BJ90" s="760"/>
      <c r="BK90" s="760"/>
      <c r="BL90" s="760"/>
      <c r="BM90" s="760"/>
      <c r="BN90" s="760"/>
      <c r="BO90" s="760"/>
      <c r="BP90" s="760"/>
      <c r="BQ90" s="760"/>
      <c r="BR90" s="760"/>
      <c r="BS90" s="760"/>
      <c r="BT90" s="760"/>
      <c r="BU90" s="760"/>
      <c r="BV90" s="760"/>
      <c r="BW90" s="760"/>
      <c r="BX90" s="760"/>
      <c r="BY90" s="760"/>
      <c r="BZ90" s="760"/>
      <c r="CA90" s="760"/>
    </row>
    <row r="91" spans="1:79" ht="27" customHeight="1" thickBot="1">
      <c r="B91" s="856" t="s">
        <v>849</v>
      </c>
      <c r="C91" s="876">
        <v>5</v>
      </c>
      <c r="D91" s="858">
        <v>1</v>
      </c>
      <c r="E91" s="859">
        <v>5</v>
      </c>
      <c r="F91" s="1404"/>
      <c r="G91" s="869"/>
      <c r="H91" s="869"/>
      <c r="I91" s="870"/>
      <c r="J91" s="760"/>
      <c r="K91" s="760"/>
      <c r="L91" s="760"/>
      <c r="M91" s="760"/>
      <c r="N91" s="815"/>
      <c r="O91" s="760"/>
      <c r="P91" s="760"/>
      <c r="Q91" s="760"/>
      <c r="R91" s="760"/>
      <c r="S91" s="760"/>
      <c r="T91" s="760"/>
      <c r="U91" s="760"/>
      <c r="V91" s="760"/>
      <c r="W91" s="760"/>
      <c r="X91" s="760"/>
      <c r="Y91" s="760"/>
      <c r="Z91" s="760"/>
      <c r="AA91" s="760"/>
      <c r="AB91" s="760"/>
      <c r="AC91" s="760"/>
      <c r="AD91" s="760"/>
      <c r="AE91" s="760"/>
      <c r="AF91" s="760"/>
      <c r="AG91" s="760"/>
      <c r="AH91" s="760"/>
      <c r="AI91" s="760"/>
      <c r="AJ91" s="760"/>
      <c r="AK91" s="760"/>
      <c r="AL91" s="760"/>
      <c r="AM91" s="760"/>
      <c r="AN91" s="760"/>
      <c r="AO91" s="760"/>
      <c r="AP91" s="760"/>
      <c r="AQ91" s="760"/>
      <c r="AR91" s="760"/>
      <c r="AS91" s="760"/>
      <c r="AT91" s="760"/>
      <c r="AU91" s="760"/>
      <c r="AV91" s="760"/>
      <c r="AW91" s="760"/>
      <c r="AX91" s="760"/>
      <c r="AY91" s="760"/>
      <c r="AZ91" s="760"/>
      <c r="BA91" s="760"/>
      <c r="BB91" s="760"/>
      <c r="BC91" s="760"/>
      <c r="BD91" s="760"/>
      <c r="BE91" s="760"/>
      <c r="BF91" s="760"/>
      <c r="BG91" s="760"/>
      <c r="BH91" s="760"/>
      <c r="BI91" s="760"/>
      <c r="BJ91" s="760"/>
      <c r="BK91" s="760"/>
      <c r="BL91" s="760"/>
      <c r="BM91" s="760"/>
      <c r="BN91" s="760"/>
      <c r="BO91" s="760"/>
      <c r="BP91" s="760"/>
      <c r="BQ91" s="760"/>
      <c r="BR91" s="760"/>
      <c r="BS91" s="760"/>
      <c r="BT91" s="760"/>
      <c r="BU91" s="760"/>
      <c r="BV91" s="760"/>
      <c r="BW91" s="760"/>
      <c r="BX91" s="760"/>
      <c r="BY91" s="760"/>
      <c r="BZ91" s="760"/>
      <c r="CA91" s="760"/>
    </row>
    <row r="92" spans="1:79" ht="8.25" customHeight="1">
      <c r="B92" s="831"/>
      <c r="C92" s="832"/>
      <c r="D92" s="832"/>
      <c r="E92" s="832"/>
      <c r="F92" s="877"/>
      <c r="G92" s="835"/>
      <c r="H92" s="835"/>
      <c r="I92" s="760"/>
      <c r="J92" s="760"/>
      <c r="K92" s="760"/>
      <c r="L92" s="760"/>
      <c r="M92" s="760"/>
      <c r="N92" s="815"/>
      <c r="O92" s="760"/>
      <c r="P92" s="760"/>
      <c r="Q92" s="760"/>
      <c r="R92" s="760"/>
      <c r="S92" s="760"/>
      <c r="T92" s="760"/>
      <c r="U92" s="760"/>
      <c r="V92" s="760"/>
      <c r="W92" s="760"/>
      <c r="X92" s="760"/>
      <c r="Y92" s="760"/>
      <c r="Z92" s="760"/>
      <c r="AA92" s="760"/>
      <c r="AB92" s="760"/>
      <c r="AC92" s="760"/>
      <c r="AD92" s="760"/>
      <c r="AE92" s="760"/>
      <c r="AF92" s="760"/>
      <c r="AG92" s="760"/>
      <c r="AH92" s="760"/>
      <c r="AI92" s="760"/>
      <c r="AJ92" s="760"/>
      <c r="AK92" s="760"/>
      <c r="AL92" s="760"/>
      <c r="AM92" s="760"/>
      <c r="AN92" s="760"/>
      <c r="AO92" s="760"/>
      <c r="AP92" s="760"/>
      <c r="AQ92" s="760"/>
      <c r="AR92" s="760"/>
      <c r="AS92" s="760"/>
      <c r="AT92" s="760"/>
      <c r="AU92" s="760"/>
      <c r="AV92" s="760"/>
      <c r="AW92" s="760"/>
      <c r="AX92" s="760"/>
      <c r="AY92" s="760"/>
      <c r="AZ92" s="760"/>
      <c r="BA92" s="760"/>
      <c r="BB92" s="760"/>
      <c r="BC92" s="760"/>
      <c r="BD92" s="760"/>
      <c r="BE92" s="760"/>
      <c r="BF92" s="760"/>
      <c r="BG92" s="760"/>
      <c r="BH92" s="760"/>
      <c r="BI92" s="760"/>
      <c r="BJ92" s="760"/>
      <c r="BK92" s="760"/>
      <c r="BL92" s="760"/>
      <c r="BM92" s="760"/>
      <c r="BN92" s="760"/>
      <c r="BO92" s="760"/>
      <c r="BP92" s="760"/>
      <c r="BQ92" s="760"/>
      <c r="BR92" s="760"/>
      <c r="BS92" s="760"/>
      <c r="BT92" s="760"/>
      <c r="BU92" s="760"/>
      <c r="BV92" s="760"/>
      <c r="BW92" s="760"/>
      <c r="BX92" s="760"/>
      <c r="BY92" s="760"/>
      <c r="BZ92" s="760"/>
      <c r="CA92" s="760"/>
    </row>
    <row r="93" spans="1:79" ht="18" customHeight="1">
      <c r="A93" s="724">
        <v>8</v>
      </c>
      <c r="B93" s="831" t="s">
        <v>850</v>
      </c>
      <c r="C93" s="832"/>
      <c r="D93" s="832"/>
      <c r="E93" s="832"/>
      <c r="F93" s="833"/>
      <c r="G93" s="835"/>
      <c r="H93" s="835"/>
      <c r="I93" s="760"/>
      <c r="J93" s="760"/>
      <c r="K93" s="760"/>
      <c r="L93" s="760"/>
      <c r="M93" s="760"/>
      <c r="N93" s="815"/>
      <c r="O93" s="760"/>
      <c r="P93" s="760"/>
      <c r="Q93" s="760"/>
      <c r="R93" s="760"/>
      <c r="S93" s="760"/>
      <c r="T93" s="760"/>
      <c r="U93" s="760"/>
      <c r="V93" s="760"/>
      <c r="W93" s="760"/>
      <c r="X93" s="760"/>
      <c r="Y93" s="760"/>
      <c r="Z93" s="760"/>
      <c r="AA93" s="760"/>
      <c r="AB93" s="760"/>
      <c r="AC93" s="760"/>
      <c r="AD93" s="760"/>
      <c r="AE93" s="760"/>
      <c r="AF93" s="760"/>
      <c r="AG93" s="760"/>
      <c r="AH93" s="760"/>
      <c r="AI93" s="760"/>
      <c r="AJ93" s="760"/>
      <c r="AK93" s="760"/>
      <c r="AL93" s="760"/>
      <c r="AM93" s="760"/>
      <c r="AN93" s="760"/>
      <c r="AO93" s="760"/>
      <c r="AP93" s="760"/>
      <c r="AQ93" s="760"/>
      <c r="AR93" s="760"/>
      <c r="AS93" s="760"/>
      <c r="AT93" s="760"/>
      <c r="AU93" s="760"/>
      <c r="AV93" s="760"/>
      <c r="AW93" s="760"/>
      <c r="AX93" s="760"/>
      <c r="AY93" s="760"/>
      <c r="AZ93" s="760"/>
      <c r="BA93" s="760"/>
      <c r="BB93" s="760"/>
      <c r="BC93" s="760"/>
      <c r="BD93" s="760"/>
      <c r="BE93" s="760"/>
      <c r="BF93" s="760"/>
      <c r="BG93" s="760"/>
      <c r="BH93" s="760"/>
      <c r="BI93" s="760"/>
      <c r="BJ93" s="760"/>
      <c r="BK93" s="760"/>
      <c r="BL93" s="760"/>
      <c r="BM93" s="760"/>
      <c r="BN93" s="760"/>
      <c r="BO93" s="760"/>
      <c r="BP93" s="760"/>
      <c r="BQ93" s="760"/>
      <c r="BR93" s="760"/>
      <c r="BS93" s="760"/>
      <c r="BT93" s="760"/>
      <c r="BU93" s="760"/>
      <c r="BV93" s="760"/>
      <c r="BW93" s="760"/>
      <c r="BX93" s="760"/>
      <c r="BY93" s="760"/>
      <c r="BZ93" s="760"/>
      <c r="CA93" s="760"/>
    </row>
    <row r="94" spans="1:79" ht="35.25" customHeight="1">
      <c r="B94" s="1399" t="s">
        <v>851</v>
      </c>
      <c r="C94" s="1400"/>
      <c r="D94" s="1400"/>
      <c r="E94" s="1401"/>
      <c r="F94" s="833"/>
      <c r="G94" s="835"/>
      <c r="H94" s="835"/>
      <c r="I94" s="760"/>
      <c r="J94" s="760"/>
      <c r="K94" s="760"/>
      <c r="L94" s="760"/>
      <c r="M94" s="760"/>
      <c r="N94" s="815"/>
      <c r="O94" s="760"/>
      <c r="P94" s="760"/>
      <c r="Q94" s="760"/>
      <c r="R94" s="760"/>
      <c r="S94" s="760"/>
      <c r="T94" s="760"/>
      <c r="U94" s="760"/>
      <c r="V94" s="760"/>
      <c r="W94" s="760"/>
      <c r="X94" s="760"/>
      <c r="Y94" s="760"/>
      <c r="Z94" s="760"/>
      <c r="AA94" s="760"/>
      <c r="AB94" s="760"/>
      <c r="AC94" s="760"/>
      <c r="AD94" s="760"/>
      <c r="AE94" s="760"/>
      <c r="AF94" s="760"/>
      <c r="AG94" s="760"/>
      <c r="AH94" s="760"/>
      <c r="AI94" s="760"/>
      <c r="AJ94" s="760"/>
      <c r="AK94" s="760"/>
      <c r="AL94" s="760"/>
      <c r="AM94" s="760"/>
      <c r="AN94" s="760"/>
      <c r="AO94" s="760"/>
      <c r="AP94" s="760"/>
      <c r="AQ94" s="760"/>
      <c r="AR94" s="760"/>
      <c r="AS94" s="760"/>
      <c r="AT94" s="760"/>
      <c r="AU94" s="760"/>
      <c r="AV94" s="760"/>
      <c r="AW94" s="760"/>
      <c r="AX94" s="760"/>
      <c r="AY94" s="760"/>
      <c r="AZ94" s="760"/>
      <c r="BA94" s="760"/>
      <c r="BB94" s="760"/>
      <c r="BC94" s="760"/>
      <c r="BD94" s="760"/>
      <c r="BE94" s="760"/>
      <c r="BF94" s="760"/>
      <c r="BG94" s="760"/>
      <c r="BH94" s="760"/>
      <c r="BI94" s="760"/>
      <c r="BJ94" s="760"/>
      <c r="BK94" s="760"/>
      <c r="BL94" s="760"/>
      <c r="BM94" s="760"/>
      <c r="BN94" s="760"/>
      <c r="BO94" s="760"/>
      <c r="BP94" s="760"/>
      <c r="BQ94" s="760"/>
      <c r="BR94" s="760"/>
      <c r="BS94" s="760"/>
      <c r="BT94" s="760"/>
      <c r="BU94" s="760"/>
      <c r="BV94" s="760"/>
      <c r="BW94" s="760"/>
      <c r="BX94" s="760"/>
      <c r="BY94" s="760"/>
      <c r="BZ94" s="760"/>
      <c r="CA94" s="760"/>
    </row>
    <row r="95" spans="1:79" ht="16.5" customHeight="1" thickBot="1">
      <c r="B95" s="831" t="s">
        <v>842</v>
      </c>
      <c r="C95" s="836"/>
      <c r="F95" s="833"/>
      <c r="G95" s="835"/>
      <c r="H95" s="835"/>
      <c r="I95" s="760"/>
      <c r="J95" s="760"/>
      <c r="K95" s="760"/>
      <c r="L95" s="760"/>
      <c r="M95" s="760"/>
      <c r="N95" s="815"/>
      <c r="O95" s="760"/>
      <c r="P95" s="760"/>
      <c r="Q95" s="760"/>
      <c r="R95" s="760"/>
      <c r="S95" s="760"/>
      <c r="T95" s="760"/>
      <c r="U95" s="760"/>
      <c r="V95" s="760"/>
      <c r="W95" s="760"/>
      <c r="X95" s="760"/>
      <c r="Y95" s="760"/>
      <c r="Z95" s="760"/>
      <c r="AA95" s="760"/>
      <c r="AB95" s="760"/>
      <c r="AC95" s="760"/>
      <c r="AD95" s="760"/>
      <c r="AE95" s="760"/>
      <c r="AF95" s="760"/>
      <c r="AG95" s="760"/>
      <c r="AH95" s="760"/>
      <c r="AI95" s="760"/>
      <c r="AJ95" s="760"/>
      <c r="AK95" s="760"/>
      <c r="AL95" s="760"/>
      <c r="AM95" s="760"/>
      <c r="AN95" s="760"/>
      <c r="AO95" s="760"/>
      <c r="AP95" s="760"/>
      <c r="AQ95" s="760"/>
      <c r="AR95" s="760"/>
      <c r="AS95" s="760"/>
      <c r="AT95" s="760"/>
      <c r="AU95" s="760"/>
      <c r="AV95" s="760"/>
      <c r="AW95" s="760"/>
      <c r="AX95" s="760"/>
      <c r="AY95" s="760"/>
      <c r="AZ95" s="760"/>
      <c r="BA95" s="760"/>
      <c r="BB95" s="760"/>
      <c r="BC95" s="760"/>
      <c r="BD95" s="760"/>
      <c r="BE95" s="760"/>
      <c r="BF95" s="760"/>
      <c r="BG95" s="760"/>
      <c r="BH95" s="760"/>
      <c r="BI95" s="760"/>
      <c r="BJ95" s="760"/>
      <c r="BK95" s="760"/>
      <c r="BL95" s="760"/>
      <c r="BM95" s="760"/>
      <c r="BN95" s="760"/>
      <c r="BO95" s="760"/>
      <c r="BP95" s="760"/>
      <c r="BQ95" s="760"/>
      <c r="BR95" s="760"/>
      <c r="BS95" s="760"/>
      <c r="BT95" s="760"/>
      <c r="BU95" s="760"/>
      <c r="BV95" s="760"/>
      <c r="BW95" s="760"/>
      <c r="BX95" s="760"/>
      <c r="BY95" s="760"/>
      <c r="BZ95" s="760"/>
      <c r="CA95" s="760"/>
    </row>
    <row r="96" spans="1:79" ht="33.75" customHeight="1" thickBot="1">
      <c r="B96" s="872" t="s">
        <v>812</v>
      </c>
      <c r="C96" s="873" t="s">
        <v>813</v>
      </c>
      <c r="D96" s="873" t="s">
        <v>814</v>
      </c>
      <c r="E96" s="874" t="s">
        <v>815</v>
      </c>
      <c r="F96" s="1402" t="s">
        <v>816</v>
      </c>
      <c r="G96" s="864">
        <v>5</v>
      </c>
      <c r="H96" s="835"/>
      <c r="I96" s="760"/>
      <c r="J96" s="760"/>
      <c r="K96" s="760"/>
      <c r="L96" s="760"/>
      <c r="M96" s="760"/>
      <c r="N96" s="815"/>
      <c r="O96" s="760"/>
      <c r="P96" s="760"/>
      <c r="Q96" s="760"/>
      <c r="R96" s="760"/>
      <c r="S96" s="760"/>
      <c r="T96" s="760"/>
      <c r="U96" s="760"/>
      <c r="V96" s="760"/>
      <c r="W96" s="760"/>
      <c r="X96" s="760"/>
      <c r="Y96" s="760"/>
      <c r="Z96" s="760"/>
      <c r="AA96" s="760"/>
      <c r="AB96" s="760"/>
      <c r="AC96" s="760"/>
      <c r="AD96" s="760"/>
      <c r="AE96" s="760"/>
      <c r="AF96" s="760"/>
      <c r="AG96" s="760"/>
      <c r="AH96" s="760"/>
      <c r="AI96" s="760"/>
      <c r="AJ96" s="760"/>
      <c r="AK96" s="760"/>
      <c r="AL96" s="760"/>
      <c r="AM96" s="760"/>
      <c r="AN96" s="760"/>
      <c r="AO96" s="760"/>
      <c r="AP96" s="760"/>
      <c r="AQ96" s="760"/>
      <c r="AR96" s="760"/>
      <c r="AS96" s="760"/>
      <c r="AT96" s="760"/>
      <c r="AU96" s="760"/>
      <c r="AV96" s="760"/>
      <c r="AW96" s="760"/>
      <c r="AX96" s="760"/>
      <c r="AY96" s="760"/>
      <c r="AZ96" s="760"/>
      <c r="BA96" s="760"/>
      <c r="BB96" s="760"/>
      <c r="BC96" s="760"/>
      <c r="BD96" s="760"/>
      <c r="BE96" s="760"/>
      <c r="BF96" s="760"/>
      <c r="BG96" s="760"/>
      <c r="BH96" s="760"/>
      <c r="BI96" s="760"/>
      <c r="BJ96" s="760"/>
      <c r="BK96" s="760"/>
      <c r="BL96" s="760"/>
      <c r="BM96" s="760"/>
      <c r="BN96" s="760"/>
      <c r="BO96" s="760"/>
      <c r="BP96" s="760"/>
      <c r="BQ96" s="760"/>
      <c r="BR96" s="760"/>
      <c r="BS96" s="760"/>
      <c r="BT96" s="760"/>
      <c r="BU96" s="760"/>
      <c r="BV96" s="760"/>
      <c r="BW96" s="760"/>
      <c r="BX96" s="760"/>
      <c r="BY96" s="760"/>
      <c r="BZ96" s="760"/>
      <c r="CA96" s="760"/>
    </row>
    <row r="97" spans="1:79" ht="26.25" customHeight="1">
      <c r="B97" s="850" t="s">
        <v>847</v>
      </c>
      <c r="C97" s="1412" t="s">
        <v>848</v>
      </c>
      <c r="D97" s="1413"/>
      <c r="E97" s="875" t="s">
        <v>793</v>
      </c>
      <c r="F97" s="1403"/>
      <c r="G97" s="865"/>
      <c r="H97" s="865"/>
      <c r="I97" s="866"/>
      <c r="J97" s="760"/>
      <c r="K97" s="760"/>
      <c r="L97" s="760"/>
      <c r="M97" s="760"/>
      <c r="N97" s="815"/>
      <c r="O97" s="760"/>
      <c r="P97" s="760"/>
      <c r="Q97" s="760"/>
      <c r="R97" s="760"/>
      <c r="S97" s="760"/>
      <c r="T97" s="760"/>
      <c r="U97" s="760"/>
      <c r="V97" s="760"/>
      <c r="W97" s="760"/>
      <c r="X97" s="760"/>
      <c r="Y97" s="760"/>
      <c r="Z97" s="760"/>
      <c r="AA97" s="760"/>
      <c r="AB97" s="760"/>
      <c r="AC97" s="760"/>
      <c r="AD97" s="760"/>
      <c r="AE97" s="760"/>
      <c r="AF97" s="760"/>
      <c r="AG97" s="760"/>
      <c r="AH97" s="760"/>
      <c r="AI97" s="760"/>
      <c r="AJ97" s="760"/>
      <c r="AK97" s="760"/>
      <c r="AL97" s="760"/>
      <c r="AM97" s="760"/>
      <c r="AN97" s="760"/>
      <c r="AO97" s="760"/>
      <c r="AP97" s="760"/>
      <c r="AQ97" s="760"/>
      <c r="AR97" s="760"/>
      <c r="AS97" s="760"/>
      <c r="AT97" s="760"/>
      <c r="AU97" s="760"/>
      <c r="AV97" s="760"/>
      <c r="AW97" s="760"/>
      <c r="AX97" s="760"/>
      <c r="AY97" s="760"/>
      <c r="AZ97" s="760"/>
      <c r="BA97" s="760"/>
      <c r="BB97" s="760"/>
      <c r="BC97" s="760"/>
      <c r="BD97" s="760"/>
      <c r="BE97" s="760"/>
      <c r="BF97" s="760"/>
      <c r="BG97" s="760"/>
      <c r="BH97" s="760"/>
      <c r="BI97" s="760"/>
      <c r="BJ97" s="760"/>
      <c r="BK97" s="760"/>
      <c r="BL97" s="760"/>
      <c r="BM97" s="760"/>
      <c r="BN97" s="760"/>
      <c r="BO97" s="760"/>
      <c r="BP97" s="760"/>
      <c r="BQ97" s="760"/>
      <c r="BR97" s="760"/>
      <c r="BS97" s="760"/>
      <c r="BT97" s="760"/>
      <c r="BU97" s="760"/>
      <c r="BV97" s="760"/>
      <c r="BW97" s="760"/>
      <c r="BX97" s="760"/>
      <c r="BY97" s="760"/>
      <c r="BZ97" s="760"/>
      <c r="CA97" s="760"/>
    </row>
    <row r="98" spans="1:79" ht="27" customHeight="1" thickBot="1">
      <c r="B98" s="856" t="s">
        <v>849</v>
      </c>
      <c r="C98" s="876">
        <v>5</v>
      </c>
      <c r="D98" s="858">
        <v>1</v>
      </c>
      <c r="E98" s="859">
        <v>5</v>
      </c>
      <c r="F98" s="1404"/>
      <c r="G98" s="869"/>
      <c r="H98" s="869"/>
      <c r="I98" s="870"/>
      <c r="J98" s="760"/>
      <c r="K98" s="760"/>
      <c r="L98" s="760"/>
      <c r="M98" s="760"/>
      <c r="N98" s="815"/>
      <c r="O98" s="760"/>
      <c r="P98" s="760"/>
      <c r="Q98" s="760"/>
      <c r="R98" s="760"/>
      <c r="S98" s="760"/>
      <c r="T98" s="760"/>
      <c r="U98" s="760"/>
      <c r="V98" s="760"/>
      <c r="W98" s="760"/>
      <c r="X98" s="760"/>
      <c r="Y98" s="760"/>
      <c r="Z98" s="760"/>
      <c r="AA98" s="760"/>
      <c r="AB98" s="760"/>
      <c r="AC98" s="760"/>
      <c r="AD98" s="760"/>
      <c r="AE98" s="760"/>
      <c r="AF98" s="760"/>
      <c r="AG98" s="760"/>
      <c r="AH98" s="760"/>
      <c r="AI98" s="760"/>
      <c r="AJ98" s="760"/>
      <c r="AK98" s="760"/>
      <c r="AL98" s="760"/>
      <c r="AM98" s="760"/>
      <c r="AN98" s="760"/>
      <c r="AO98" s="760"/>
      <c r="AP98" s="760"/>
      <c r="AQ98" s="760"/>
      <c r="AR98" s="760"/>
      <c r="AS98" s="760"/>
      <c r="AT98" s="760"/>
      <c r="AU98" s="760"/>
      <c r="AV98" s="760"/>
      <c r="AW98" s="760"/>
      <c r="AX98" s="760"/>
      <c r="AY98" s="760"/>
      <c r="AZ98" s="760"/>
      <c r="BA98" s="760"/>
      <c r="BB98" s="760"/>
      <c r="BC98" s="760"/>
      <c r="BD98" s="760"/>
      <c r="BE98" s="760"/>
      <c r="BF98" s="760"/>
      <c r="BG98" s="760"/>
      <c r="BH98" s="760"/>
      <c r="BI98" s="760"/>
      <c r="BJ98" s="760"/>
      <c r="BK98" s="760"/>
      <c r="BL98" s="760"/>
      <c r="BM98" s="760"/>
      <c r="BN98" s="760"/>
      <c r="BO98" s="760"/>
      <c r="BP98" s="760"/>
      <c r="BQ98" s="760"/>
      <c r="BR98" s="760"/>
      <c r="BS98" s="760"/>
      <c r="BT98" s="760"/>
      <c r="BU98" s="760"/>
      <c r="BV98" s="760"/>
      <c r="BW98" s="760"/>
      <c r="BX98" s="760"/>
      <c r="BY98" s="760"/>
      <c r="BZ98" s="760"/>
      <c r="CA98" s="760"/>
    </row>
    <row r="99" spans="1:79" ht="8.25" customHeight="1">
      <c r="B99" s="831"/>
      <c r="C99" s="832"/>
      <c r="D99" s="832"/>
      <c r="E99" s="832"/>
      <c r="F99" s="877"/>
      <c r="G99" s="835"/>
      <c r="H99" s="835"/>
      <c r="I99" s="760"/>
      <c r="J99" s="760"/>
      <c r="K99" s="760"/>
      <c r="L99" s="760"/>
      <c r="M99" s="760"/>
      <c r="N99" s="815"/>
      <c r="O99" s="760"/>
      <c r="P99" s="760"/>
      <c r="Q99" s="760"/>
      <c r="R99" s="760"/>
      <c r="S99" s="760"/>
      <c r="T99" s="760"/>
      <c r="U99" s="760"/>
      <c r="V99" s="760"/>
      <c r="W99" s="760"/>
      <c r="X99" s="760"/>
      <c r="Y99" s="760"/>
      <c r="Z99" s="760"/>
      <c r="AA99" s="760"/>
      <c r="AB99" s="760"/>
      <c r="AC99" s="760"/>
      <c r="AD99" s="760"/>
      <c r="AE99" s="760"/>
      <c r="AF99" s="760"/>
      <c r="AG99" s="760"/>
      <c r="AH99" s="760"/>
      <c r="AI99" s="760"/>
      <c r="AJ99" s="760"/>
      <c r="AK99" s="760"/>
      <c r="AL99" s="760"/>
      <c r="AM99" s="760"/>
      <c r="AN99" s="760"/>
      <c r="AO99" s="760"/>
      <c r="AP99" s="760"/>
      <c r="AQ99" s="760"/>
      <c r="AR99" s="760"/>
      <c r="AS99" s="760"/>
      <c r="AT99" s="760"/>
      <c r="AU99" s="760"/>
      <c r="AV99" s="760"/>
      <c r="AW99" s="760"/>
      <c r="AX99" s="760"/>
      <c r="AY99" s="760"/>
      <c r="AZ99" s="760"/>
      <c r="BA99" s="760"/>
      <c r="BB99" s="760"/>
      <c r="BC99" s="760"/>
      <c r="BD99" s="760"/>
      <c r="BE99" s="760"/>
      <c r="BF99" s="760"/>
      <c r="BG99" s="760"/>
      <c r="BH99" s="760"/>
      <c r="BI99" s="760"/>
      <c r="BJ99" s="760"/>
      <c r="BK99" s="760"/>
      <c r="BL99" s="760"/>
      <c r="BM99" s="760"/>
      <c r="BN99" s="760"/>
      <c r="BO99" s="760"/>
      <c r="BP99" s="760"/>
      <c r="BQ99" s="760"/>
      <c r="BR99" s="760"/>
      <c r="BS99" s="760"/>
      <c r="BT99" s="760"/>
      <c r="BU99" s="760"/>
      <c r="BV99" s="760"/>
      <c r="BW99" s="760"/>
      <c r="BX99" s="760"/>
      <c r="BY99" s="760"/>
      <c r="BZ99" s="760"/>
      <c r="CA99" s="760"/>
    </row>
    <row r="100" spans="1:79" ht="18" customHeight="1">
      <c r="A100" s="724">
        <v>9</v>
      </c>
      <c r="B100" s="831" t="s">
        <v>852</v>
      </c>
      <c r="C100" s="832"/>
      <c r="D100" s="832"/>
      <c r="E100" s="832"/>
      <c r="F100" s="878"/>
      <c r="G100" s="835"/>
      <c r="H100" s="835"/>
      <c r="I100" s="760"/>
      <c r="J100" s="760"/>
      <c r="K100" s="760"/>
      <c r="L100" s="760"/>
      <c r="M100" s="760"/>
      <c r="N100" s="815"/>
      <c r="O100" s="760"/>
      <c r="P100" s="760"/>
      <c r="Q100" s="760"/>
      <c r="R100" s="760"/>
      <c r="S100" s="760"/>
      <c r="T100" s="760"/>
      <c r="U100" s="760"/>
      <c r="V100" s="760"/>
      <c r="W100" s="760"/>
      <c r="X100" s="760"/>
      <c r="Y100" s="760"/>
      <c r="Z100" s="760"/>
      <c r="AA100" s="760"/>
      <c r="AB100" s="760"/>
      <c r="AC100" s="760"/>
      <c r="AD100" s="760"/>
      <c r="AE100" s="760"/>
      <c r="AF100" s="760"/>
      <c r="AG100" s="760"/>
      <c r="AH100" s="760"/>
      <c r="AI100" s="760"/>
      <c r="AJ100" s="760"/>
      <c r="AK100" s="760"/>
      <c r="AL100" s="760"/>
      <c r="AM100" s="760"/>
      <c r="AN100" s="760"/>
      <c r="AO100" s="760"/>
      <c r="AP100" s="760"/>
      <c r="AQ100" s="760"/>
      <c r="AR100" s="760"/>
      <c r="AS100" s="760"/>
      <c r="AT100" s="760"/>
      <c r="AU100" s="760"/>
      <c r="AV100" s="760"/>
      <c r="AW100" s="760"/>
      <c r="AX100" s="760"/>
      <c r="AY100" s="760"/>
      <c r="AZ100" s="760"/>
      <c r="BA100" s="760"/>
      <c r="BB100" s="760"/>
      <c r="BC100" s="760"/>
      <c r="BD100" s="760"/>
      <c r="BE100" s="760"/>
      <c r="BF100" s="760"/>
      <c r="BG100" s="760"/>
      <c r="BH100" s="760"/>
      <c r="BI100" s="760"/>
      <c r="BJ100" s="760"/>
      <c r="BK100" s="760"/>
      <c r="BL100" s="760"/>
      <c r="BM100" s="760"/>
      <c r="BN100" s="760"/>
      <c r="BO100" s="760"/>
      <c r="BP100" s="760"/>
      <c r="BQ100" s="760"/>
      <c r="BR100" s="760"/>
      <c r="BS100" s="760"/>
      <c r="BT100" s="760"/>
      <c r="BU100" s="760"/>
      <c r="BV100" s="760"/>
      <c r="BW100" s="760"/>
      <c r="BX100" s="760"/>
      <c r="BY100" s="760"/>
      <c r="BZ100" s="760"/>
      <c r="CA100" s="760"/>
    </row>
    <row r="101" spans="1:79" ht="35.25" customHeight="1">
      <c r="B101" s="1399" t="s">
        <v>853</v>
      </c>
      <c r="C101" s="1400"/>
      <c r="D101" s="1400"/>
      <c r="E101" s="1401"/>
      <c r="F101" s="878"/>
      <c r="G101" s="835"/>
      <c r="H101" s="835"/>
      <c r="I101" s="760"/>
      <c r="J101" s="760"/>
      <c r="K101" s="760"/>
      <c r="L101" s="760"/>
      <c r="M101" s="760"/>
      <c r="N101" s="815"/>
      <c r="O101" s="760"/>
      <c r="P101" s="760"/>
      <c r="Q101" s="760"/>
      <c r="R101" s="760"/>
      <c r="S101" s="760"/>
      <c r="T101" s="760"/>
      <c r="U101" s="760"/>
      <c r="V101" s="760"/>
      <c r="W101" s="760"/>
      <c r="X101" s="760"/>
      <c r="Y101" s="760"/>
      <c r="Z101" s="760"/>
      <c r="AA101" s="760"/>
      <c r="AB101" s="760"/>
      <c r="AC101" s="760"/>
      <c r="AD101" s="760"/>
      <c r="AE101" s="760"/>
      <c r="AF101" s="760"/>
      <c r="AG101" s="760"/>
      <c r="AH101" s="760"/>
      <c r="AI101" s="760"/>
      <c r="AJ101" s="760"/>
      <c r="AK101" s="760"/>
      <c r="AL101" s="760"/>
      <c r="AM101" s="760"/>
      <c r="AN101" s="760"/>
      <c r="AO101" s="760"/>
      <c r="AP101" s="760"/>
      <c r="AQ101" s="760"/>
      <c r="AR101" s="760"/>
      <c r="AS101" s="760"/>
      <c r="AT101" s="760"/>
      <c r="AU101" s="760"/>
      <c r="AV101" s="760"/>
      <c r="AW101" s="760"/>
      <c r="AX101" s="760"/>
      <c r="AY101" s="760"/>
      <c r="AZ101" s="760"/>
      <c r="BA101" s="760"/>
      <c r="BB101" s="760"/>
      <c r="BC101" s="760"/>
      <c r="BD101" s="760"/>
      <c r="BE101" s="760"/>
      <c r="BF101" s="760"/>
      <c r="BG101" s="760"/>
      <c r="BH101" s="760"/>
      <c r="BI101" s="760"/>
      <c r="BJ101" s="760"/>
      <c r="BK101" s="760"/>
      <c r="BL101" s="760"/>
      <c r="BM101" s="760"/>
      <c r="BN101" s="760"/>
      <c r="BO101" s="760"/>
      <c r="BP101" s="760"/>
      <c r="BQ101" s="760"/>
      <c r="BR101" s="760"/>
      <c r="BS101" s="760"/>
      <c r="BT101" s="760"/>
      <c r="BU101" s="760"/>
      <c r="BV101" s="760"/>
      <c r="BW101" s="760"/>
      <c r="BX101" s="760"/>
      <c r="BY101" s="760"/>
      <c r="BZ101" s="760"/>
      <c r="CA101" s="760"/>
    </row>
    <row r="102" spans="1:79" ht="16.5" customHeight="1" thickBot="1">
      <c r="B102" s="831" t="s">
        <v>842</v>
      </c>
      <c r="C102" s="836"/>
      <c r="F102" s="878"/>
      <c r="G102" s="835"/>
      <c r="H102" s="835"/>
      <c r="I102" s="760"/>
      <c r="J102" s="760"/>
      <c r="K102" s="760"/>
      <c r="L102" s="760"/>
      <c r="M102" s="760"/>
      <c r="N102" s="815"/>
      <c r="O102" s="760"/>
      <c r="P102" s="760"/>
      <c r="Q102" s="760"/>
      <c r="R102" s="760"/>
      <c r="S102" s="760"/>
      <c r="T102" s="760"/>
      <c r="U102" s="760"/>
      <c r="V102" s="760"/>
      <c r="W102" s="760"/>
      <c r="X102" s="760"/>
      <c r="Y102" s="760"/>
      <c r="Z102" s="760"/>
      <c r="AA102" s="760"/>
      <c r="AB102" s="760"/>
      <c r="AC102" s="760"/>
      <c r="AD102" s="760"/>
      <c r="AE102" s="760"/>
      <c r="AF102" s="760"/>
      <c r="AG102" s="760"/>
      <c r="AH102" s="760"/>
      <c r="AI102" s="760"/>
      <c r="AJ102" s="760"/>
      <c r="AK102" s="760"/>
      <c r="AL102" s="760"/>
      <c r="AM102" s="760"/>
      <c r="AN102" s="760"/>
      <c r="AO102" s="760"/>
      <c r="AP102" s="760"/>
      <c r="AQ102" s="760"/>
      <c r="AR102" s="760"/>
      <c r="AS102" s="760"/>
      <c r="AT102" s="760"/>
      <c r="AU102" s="760"/>
      <c r="AV102" s="760"/>
      <c r="AW102" s="760"/>
      <c r="AX102" s="760"/>
      <c r="AY102" s="760"/>
      <c r="AZ102" s="760"/>
      <c r="BA102" s="760"/>
      <c r="BB102" s="760"/>
      <c r="BC102" s="760"/>
      <c r="BD102" s="760"/>
      <c r="BE102" s="760"/>
      <c r="BF102" s="760"/>
      <c r="BG102" s="760"/>
      <c r="BH102" s="760"/>
      <c r="BI102" s="760"/>
      <c r="BJ102" s="760"/>
      <c r="BK102" s="760"/>
      <c r="BL102" s="760"/>
      <c r="BM102" s="760"/>
      <c r="BN102" s="760"/>
      <c r="BO102" s="760"/>
      <c r="BP102" s="760"/>
      <c r="BQ102" s="760"/>
      <c r="BR102" s="760"/>
      <c r="BS102" s="760"/>
      <c r="BT102" s="760"/>
      <c r="BU102" s="760"/>
      <c r="BV102" s="760"/>
      <c r="BW102" s="760"/>
      <c r="BX102" s="760"/>
      <c r="BY102" s="760"/>
      <c r="BZ102" s="760"/>
      <c r="CA102" s="760"/>
    </row>
    <row r="103" spans="1:79" ht="33.75" customHeight="1" thickBot="1">
      <c r="B103" s="837" t="s">
        <v>812</v>
      </c>
      <c r="C103" s="838" t="s">
        <v>813</v>
      </c>
      <c r="D103" s="838" t="s">
        <v>814</v>
      </c>
      <c r="E103" s="839" t="s">
        <v>815</v>
      </c>
      <c r="F103" s="1402" t="s">
        <v>816</v>
      </c>
      <c r="G103" s="864">
        <v>2</v>
      </c>
      <c r="H103" s="835"/>
      <c r="I103" s="760"/>
      <c r="J103" s="760"/>
      <c r="K103" s="760"/>
      <c r="L103" s="760"/>
      <c r="M103" s="760"/>
      <c r="N103" s="815"/>
      <c r="O103" s="760"/>
      <c r="P103" s="760"/>
      <c r="Q103" s="760"/>
      <c r="R103" s="760"/>
      <c r="S103" s="760"/>
      <c r="T103" s="760"/>
      <c r="U103" s="760"/>
      <c r="V103" s="760"/>
      <c r="W103" s="760"/>
      <c r="X103" s="760"/>
      <c r="Y103" s="760"/>
      <c r="Z103" s="760"/>
      <c r="AA103" s="760"/>
      <c r="AB103" s="760"/>
      <c r="AC103" s="760"/>
      <c r="AD103" s="760"/>
      <c r="AE103" s="760"/>
      <c r="AF103" s="760"/>
      <c r="AG103" s="760"/>
      <c r="AH103" s="760"/>
      <c r="AI103" s="760"/>
      <c r="AJ103" s="760"/>
      <c r="AK103" s="760"/>
      <c r="AL103" s="760"/>
      <c r="AM103" s="760"/>
      <c r="AN103" s="760"/>
      <c r="AO103" s="760"/>
      <c r="AP103" s="760"/>
      <c r="AQ103" s="760"/>
      <c r="AR103" s="760"/>
      <c r="AS103" s="760"/>
      <c r="AT103" s="760"/>
      <c r="AU103" s="760"/>
      <c r="AV103" s="760"/>
      <c r="AW103" s="760"/>
      <c r="AX103" s="760"/>
      <c r="AY103" s="760"/>
      <c r="AZ103" s="760"/>
      <c r="BA103" s="760"/>
      <c r="BB103" s="760"/>
      <c r="BC103" s="760"/>
      <c r="BD103" s="760"/>
      <c r="BE103" s="760"/>
      <c r="BF103" s="760"/>
      <c r="BG103" s="760"/>
      <c r="BH103" s="760"/>
      <c r="BI103" s="760"/>
      <c r="BJ103" s="760"/>
      <c r="BK103" s="760"/>
      <c r="BL103" s="760"/>
      <c r="BM103" s="760"/>
      <c r="BN103" s="760"/>
      <c r="BO103" s="760"/>
      <c r="BP103" s="760"/>
      <c r="BQ103" s="760"/>
      <c r="BR103" s="760"/>
      <c r="BS103" s="760"/>
      <c r="BT103" s="760"/>
      <c r="BU103" s="760"/>
      <c r="BV103" s="760"/>
      <c r="BW103" s="760"/>
      <c r="BX103" s="760"/>
      <c r="BY103" s="760"/>
      <c r="BZ103" s="760"/>
      <c r="CA103" s="760"/>
    </row>
    <row r="104" spans="1:79" ht="21" customHeight="1">
      <c r="B104" s="844" t="s">
        <v>854</v>
      </c>
      <c r="C104" s="845">
        <v>1</v>
      </c>
      <c r="D104" s="846">
        <v>2</v>
      </c>
      <c r="E104" s="847">
        <v>2</v>
      </c>
      <c r="F104" s="1403"/>
      <c r="G104" s="865"/>
      <c r="H104" s="865"/>
      <c r="I104" s="866"/>
      <c r="J104" s="760"/>
      <c r="K104" s="760"/>
      <c r="L104" s="760"/>
      <c r="M104" s="760"/>
      <c r="N104" s="815"/>
      <c r="O104" s="760"/>
      <c r="P104" s="760"/>
      <c r="Q104" s="760"/>
      <c r="R104" s="760"/>
      <c r="S104" s="760"/>
      <c r="T104" s="760"/>
      <c r="U104" s="760"/>
      <c r="V104" s="760"/>
      <c r="W104" s="760"/>
      <c r="X104" s="760"/>
      <c r="Y104" s="760"/>
      <c r="Z104" s="760"/>
      <c r="AA104" s="760"/>
      <c r="AB104" s="760"/>
      <c r="AC104" s="760"/>
      <c r="AD104" s="760"/>
      <c r="AE104" s="760"/>
      <c r="AF104" s="760"/>
      <c r="AG104" s="760"/>
      <c r="AH104" s="760"/>
      <c r="AI104" s="760"/>
      <c r="AJ104" s="760"/>
      <c r="AK104" s="760"/>
      <c r="AL104" s="760"/>
      <c r="AM104" s="760"/>
      <c r="AN104" s="760"/>
      <c r="AO104" s="760"/>
      <c r="AP104" s="760"/>
      <c r="AQ104" s="760"/>
      <c r="AR104" s="760"/>
      <c r="AS104" s="760"/>
      <c r="AT104" s="760"/>
      <c r="AU104" s="760"/>
      <c r="AV104" s="760"/>
      <c r="AW104" s="760"/>
      <c r="AX104" s="760"/>
      <c r="AY104" s="760"/>
      <c r="AZ104" s="760"/>
      <c r="BA104" s="760"/>
      <c r="BB104" s="760"/>
      <c r="BC104" s="760"/>
      <c r="BD104" s="760"/>
      <c r="BE104" s="760"/>
      <c r="BF104" s="760"/>
      <c r="BG104" s="760"/>
      <c r="BH104" s="760"/>
      <c r="BI104" s="760"/>
      <c r="BJ104" s="760"/>
      <c r="BK104" s="760"/>
      <c r="BL104" s="760"/>
      <c r="BM104" s="760"/>
      <c r="BN104" s="760"/>
      <c r="BO104" s="760"/>
      <c r="BP104" s="760"/>
      <c r="BQ104" s="760"/>
      <c r="BR104" s="760"/>
      <c r="BS104" s="760"/>
      <c r="BT104" s="760"/>
      <c r="BU104" s="760"/>
      <c r="BV104" s="760"/>
      <c r="BW104" s="760"/>
      <c r="BX104" s="760"/>
      <c r="BY104" s="760"/>
      <c r="BZ104" s="760"/>
      <c r="CA104" s="760"/>
    </row>
    <row r="105" spans="1:79" ht="20.25" customHeight="1">
      <c r="B105" s="850" t="s">
        <v>855</v>
      </c>
      <c r="C105" s="851">
        <v>2</v>
      </c>
      <c r="D105" s="852">
        <v>2</v>
      </c>
      <c r="E105" s="853">
        <v>4</v>
      </c>
      <c r="F105" s="1403"/>
      <c r="G105" s="867"/>
      <c r="H105" s="867"/>
      <c r="I105" s="868"/>
      <c r="J105" s="760"/>
      <c r="K105" s="760"/>
      <c r="L105" s="760"/>
      <c r="M105" s="760"/>
      <c r="N105" s="815"/>
      <c r="O105" s="760"/>
      <c r="P105" s="760"/>
      <c r="Q105" s="760"/>
      <c r="R105" s="760"/>
      <c r="S105" s="760"/>
      <c r="T105" s="760"/>
      <c r="U105" s="760"/>
      <c r="V105" s="760"/>
      <c r="W105" s="760"/>
      <c r="X105" s="760"/>
      <c r="Y105" s="760"/>
      <c r="Z105" s="760"/>
      <c r="AA105" s="760"/>
      <c r="AB105" s="760"/>
      <c r="AC105" s="760"/>
      <c r="AD105" s="760"/>
      <c r="AE105" s="760"/>
      <c r="AF105" s="760"/>
      <c r="AG105" s="760"/>
      <c r="AH105" s="760"/>
      <c r="AI105" s="760"/>
      <c r="AJ105" s="760"/>
      <c r="AK105" s="760"/>
      <c r="AL105" s="760"/>
      <c r="AM105" s="760"/>
      <c r="AN105" s="760"/>
      <c r="AO105" s="760"/>
      <c r="AP105" s="760"/>
      <c r="AQ105" s="760"/>
      <c r="AR105" s="760"/>
      <c r="AS105" s="760"/>
      <c r="AT105" s="760"/>
      <c r="AU105" s="760"/>
      <c r="AV105" s="760"/>
      <c r="AW105" s="760"/>
      <c r="AX105" s="760"/>
      <c r="AY105" s="760"/>
      <c r="AZ105" s="760"/>
      <c r="BA105" s="760"/>
      <c r="BB105" s="760"/>
      <c r="BC105" s="760"/>
      <c r="BD105" s="760"/>
      <c r="BE105" s="760"/>
      <c r="BF105" s="760"/>
      <c r="BG105" s="760"/>
      <c r="BH105" s="760"/>
      <c r="BI105" s="760"/>
      <c r="BJ105" s="760"/>
      <c r="BK105" s="760"/>
      <c r="BL105" s="760"/>
      <c r="BM105" s="760"/>
      <c r="BN105" s="760"/>
      <c r="BO105" s="760"/>
      <c r="BP105" s="760"/>
      <c r="BQ105" s="760"/>
      <c r="BR105" s="760"/>
      <c r="BS105" s="760"/>
      <c r="BT105" s="760"/>
      <c r="BU105" s="760"/>
      <c r="BV105" s="760"/>
      <c r="BW105" s="760"/>
      <c r="BX105" s="760"/>
      <c r="BY105" s="760"/>
      <c r="BZ105" s="760"/>
      <c r="CA105" s="760"/>
    </row>
    <row r="106" spans="1:79" ht="39" customHeight="1" thickBot="1">
      <c r="B106" s="856" t="s">
        <v>856</v>
      </c>
      <c r="C106" s="857">
        <v>3</v>
      </c>
      <c r="D106" s="858">
        <v>2</v>
      </c>
      <c r="E106" s="859">
        <v>6</v>
      </c>
      <c r="F106" s="1404"/>
      <c r="G106" s="869"/>
      <c r="H106" s="869"/>
      <c r="I106" s="870"/>
      <c r="J106" s="760"/>
      <c r="K106" s="760"/>
      <c r="L106" s="760"/>
      <c r="M106" s="760"/>
      <c r="N106" s="815"/>
      <c r="O106" s="760"/>
      <c r="P106" s="760"/>
      <c r="Q106" s="760"/>
      <c r="R106" s="760"/>
      <c r="S106" s="760"/>
      <c r="T106" s="760"/>
      <c r="U106" s="760"/>
      <c r="V106" s="760"/>
      <c r="W106" s="760"/>
      <c r="X106" s="760"/>
      <c r="Y106" s="760"/>
      <c r="Z106" s="760"/>
      <c r="AA106" s="760"/>
      <c r="AB106" s="760"/>
      <c r="AC106" s="760"/>
      <c r="AD106" s="760"/>
      <c r="AE106" s="760"/>
      <c r="AF106" s="760"/>
      <c r="AG106" s="760"/>
      <c r="AH106" s="760"/>
      <c r="AI106" s="760"/>
      <c r="AJ106" s="760"/>
      <c r="AK106" s="760"/>
      <c r="AL106" s="760"/>
      <c r="AM106" s="760"/>
      <c r="AN106" s="760"/>
      <c r="AO106" s="760"/>
      <c r="AP106" s="760"/>
      <c r="AQ106" s="760"/>
      <c r="AR106" s="760"/>
      <c r="AS106" s="760"/>
      <c r="AT106" s="760"/>
      <c r="AU106" s="760"/>
      <c r="AV106" s="760"/>
      <c r="AW106" s="760"/>
      <c r="AX106" s="760"/>
      <c r="AY106" s="760"/>
      <c r="AZ106" s="760"/>
      <c r="BA106" s="760"/>
      <c r="BB106" s="760"/>
      <c r="BC106" s="760"/>
      <c r="BD106" s="760"/>
      <c r="BE106" s="760"/>
      <c r="BF106" s="760"/>
      <c r="BG106" s="760"/>
      <c r="BH106" s="760"/>
      <c r="BI106" s="760"/>
      <c r="BJ106" s="760"/>
      <c r="BK106" s="760"/>
      <c r="BL106" s="760"/>
      <c r="BM106" s="760"/>
      <c r="BN106" s="760"/>
      <c r="BO106" s="760"/>
      <c r="BP106" s="760"/>
      <c r="BQ106" s="760"/>
      <c r="BR106" s="760"/>
      <c r="BS106" s="760"/>
      <c r="BT106" s="760"/>
      <c r="BU106" s="760"/>
      <c r="BV106" s="760"/>
      <c r="BW106" s="760"/>
      <c r="BX106" s="760"/>
      <c r="BY106" s="760"/>
      <c r="BZ106" s="760"/>
      <c r="CA106" s="760"/>
    </row>
    <row r="107" spans="1:79" ht="9" customHeight="1">
      <c r="B107" s="862"/>
      <c r="C107" s="863"/>
      <c r="D107" s="863"/>
      <c r="E107" s="863"/>
      <c r="F107" s="878"/>
      <c r="G107" s="835"/>
      <c r="H107" s="835"/>
      <c r="I107" s="760"/>
      <c r="J107" s="760"/>
      <c r="K107" s="760"/>
      <c r="L107" s="760"/>
      <c r="M107" s="760"/>
      <c r="N107" s="815"/>
      <c r="O107" s="760"/>
      <c r="P107" s="760"/>
      <c r="Q107" s="760"/>
      <c r="R107" s="760"/>
      <c r="S107" s="760"/>
      <c r="T107" s="760"/>
      <c r="U107" s="760"/>
      <c r="V107" s="760"/>
      <c r="W107" s="760"/>
      <c r="X107" s="760"/>
      <c r="Y107" s="760"/>
      <c r="Z107" s="760"/>
      <c r="AA107" s="760"/>
      <c r="AB107" s="760"/>
      <c r="AC107" s="760"/>
      <c r="AD107" s="760"/>
      <c r="AE107" s="760"/>
      <c r="AF107" s="760"/>
      <c r="AG107" s="760"/>
      <c r="AH107" s="760"/>
      <c r="AI107" s="760"/>
      <c r="AJ107" s="760"/>
      <c r="AK107" s="760"/>
      <c r="AL107" s="760"/>
      <c r="AM107" s="760"/>
      <c r="AN107" s="760"/>
      <c r="AO107" s="760"/>
      <c r="AP107" s="760"/>
      <c r="AQ107" s="760"/>
      <c r="AR107" s="760"/>
      <c r="AS107" s="760"/>
      <c r="AT107" s="760"/>
      <c r="AU107" s="760"/>
      <c r="AV107" s="760"/>
      <c r="AW107" s="760"/>
      <c r="AX107" s="760"/>
      <c r="AY107" s="760"/>
      <c r="AZ107" s="760"/>
      <c r="BA107" s="760"/>
      <c r="BB107" s="760"/>
      <c r="BC107" s="760"/>
      <c r="BD107" s="760"/>
      <c r="BE107" s="760"/>
      <c r="BF107" s="760"/>
      <c r="BG107" s="760"/>
      <c r="BH107" s="760"/>
      <c r="BI107" s="760"/>
      <c r="BJ107" s="760"/>
      <c r="BK107" s="760"/>
      <c r="BL107" s="760"/>
      <c r="BM107" s="760"/>
      <c r="BN107" s="760"/>
      <c r="BO107" s="760"/>
      <c r="BP107" s="760"/>
      <c r="BQ107" s="760"/>
      <c r="BR107" s="760"/>
      <c r="BS107" s="760"/>
      <c r="BT107" s="760"/>
      <c r="BU107" s="760"/>
      <c r="BV107" s="760"/>
      <c r="BW107" s="760"/>
      <c r="BX107" s="760"/>
      <c r="BY107" s="760"/>
      <c r="BZ107" s="760"/>
      <c r="CA107" s="760"/>
    </row>
    <row r="108" spans="1:79" ht="18" customHeight="1">
      <c r="A108" s="724">
        <v>10</v>
      </c>
      <c r="B108" s="831" t="s">
        <v>857</v>
      </c>
      <c r="C108" s="832"/>
      <c r="D108" s="832"/>
      <c r="E108" s="832"/>
      <c r="F108" s="878"/>
      <c r="G108" s="835"/>
      <c r="H108" s="835"/>
      <c r="I108" s="760"/>
      <c r="J108" s="760"/>
      <c r="K108" s="760"/>
      <c r="L108" s="760"/>
      <c r="M108" s="760"/>
      <c r="N108" s="815"/>
      <c r="O108" s="760"/>
      <c r="P108" s="760"/>
      <c r="Q108" s="760"/>
      <c r="R108" s="760"/>
      <c r="S108" s="760"/>
      <c r="T108" s="760"/>
      <c r="U108" s="760"/>
      <c r="V108" s="760"/>
      <c r="W108" s="760"/>
      <c r="X108" s="760"/>
      <c r="Y108" s="760"/>
      <c r="Z108" s="760"/>
      <c r="AA108" s="760"/>
      <c r="AB108" s="760"/>
      <c r="AC108" s="760"/>
      <c r="AD108" s="760"/>
      <c r="AE108" s="760"/>
      <c r="AF108" s="760"/>
      <c r="AG108" s="760"/>
      <c r="AH108" s="760"/>
      <c r="AI108" s="760"/>
      <c r="AJ108" s="760"/>
      <c r="AK108" s="760"/>
      <c r="AL108" s="760"/>
      <c r="AM108" s="760"/>
      <c r="AN108" s="760"/>
      <c r="AO108" s="760"/>
      <c r="AP108" s="760"/>
      <c r="AQ108" s="760"/>
      <c r="AR108" s="760"/>
      <c r="AS108" s="760"/>
      <c r="AT108" s="760"/>
      <c r="AU108" s="760"/>
      <c r="AV108" s="760"/>
      <c r="AW108" s="760"/>
      <c r="AX108" s="760"/>
      <c r="AY108" s="760"/>
      <c r="AZ108" s="760"/>
      <c r="BA108" s="760"/>
      <c r="BB108" s="760"/>
      <c r="BC108" s="760"/>
      <c r="BD108" s="760"/>
      <c r="BE108" s="760"/>
      <c r="BF108" s="760"/>
      <c r="BG108" s="760"/>
      <c r="BH108" s="760"/>
      <c r="BI108" s="760"/>
      <c r="BJ108" s="760"/>
      <c r="BK108" s="760"/>
      <c r="BL108" s="760"/>
      <c r="BM108" s="760"/>
      <c r="BN108" s="760"/>
      <c r="BO108" s="760"/>
      <c r="BP108" s="760"/>
      <c r="BQ108" s="760"/>
      <c r="BR108" s="760"/>
      <c r="BS108" s="760"/>
      <c r="BT108" s="760"/>
      <c r="BU108" s="760"/>
      <c r="BV108" s="760"/>
      <c r="BW108" s="760"/>
      <c r="BX108" s="760"/>
      <c r="BY108" s="760"/>
      <c r="BZ108" s="760"/>
      <c r="CA108" s="760"/>
    </row>
    <row r="109" spans="1:79" ht="35.25" customHeight="1">
      <c r="B109" s="1399" t="s">
        <v>858</v>
      </c>
      <c r="C109" s="1400"/>
      <c r="D109" s="1400"/>
      <c r="E109" s="1401"/>
      <c r="F109" s="878"/>
      <c r="G109" s="835"/>
      <c r="H109" s="835"/>
      <c r="I109" s="760"/>
      <c r="J109" s="760"/>
      <c r="K109" s="760"/>
      <c r="L109" s="760"/>
      <c r="M109" s="760"/>
      <c r="N109" s="815"/>
      <c r="O109" s="760"/>
      <c r="P109" s="760"/>
      <c r="Q109" s="760"/>
      <c r="R109" s="760"/>
      <c r="S109" s="760"/>
      <c r="T109" s="760"/>
      <c r="U109" s="760"/>
      <c r="V109" s="760"/>
      <c r="W109" s="760"/>
      <c r="X109" s="760"/>
      <c r="Y109" s="760"/>
      <c r="Z109" s="760"/>
      <c r="AA109" s="760"/>
      <c r="AB109" s="760"/>
      <c r="AC109" s="760"/>
      <c r="AD109" s="760"/>
      <c r="AE109" s="760"/>
      <c r="AF109" s="760"/>
      <c r="AG109" s="760"/>
      <c r="AH109" s="760"/>
      <c r="AI109" s="760"/>
      <c r="AJ109" s="760"/>
      <c r="AK109" s="760"/>
      <c r="AL109" s="760"/>
      <c r="AM109" s="760"/>
      <c r="AN109" s="760"/>
      <c r="AO109" s="760"/>
      <c r="AP109" s="760"/>
      <c r="AQ109" s="760"/>
      <c r="AR109" s="760"/>
      <c r="AS109" s="760"/>
      <c r="AT109" s="760"/>
      <c r="AU109" s="760"/>
      <c r="AV109" s="760"/>
      <c r="AW109" s="760"/>
      <c r="AX109" s="760"/>
      <c r="AY109" s="760"/>
      <c r="AZ109" s="760"/>
      <c r="BA109" s="760"/>
      <c r="BB109" s="760"/>
      <c r="BC109" s="760"/>
      <c r="BD109" s="760"/>
      <c r="BE109" s="760"/>
      <c r="BF109" s="760"/>
      <c r="BG109" s="760"/>
      <c r="BH109" s="760"/>
      <c r="BI109" s="760"/>
      <c r="BJ109" s="760"/>
      <c r="BK109" s="760"/>
      <c r="BL109" s="760"/>
      <c r="BM109" s="760"/>
      <c r="BN109" s="760"/>
      <c r="BO109" s="760"/>
      <c r="BP109" s="760"/>
      <c r="BQ109" s="760"/>
      <c r="BR109" s="760"/>
      <c r="BS109" s="760"/>
      <c r="BT109" s="760"/>
      <c r="BU109" s="760"/>
      <c r="BV109" s="760"/>
      <c r="BW109" s="760"/>
      <c r="BX109" s="760"/>
      <c r="BY109" s="760"/>
      <c r="BZ109" s="760"/>
      <c r="CA109" s="760"/>
    </row>
    <row r="110" spans="1:79" ht="16.5" customHeight="1" thickBot="1">
      <c r="B110" s="831" t="s">
        <v>842</v>
      </c>
      <c r="C110" s="836"/>
      <c r="F110" s="878"/>
      <c r="G110" s="835"/>
      <c r="H110" s="835"/>
      <c r="I110" s="760"/>
      <c r="J110" s="760"/>
      <c r="K110" s="760"/>
      <c r="L110" s="760"/>
      <c r="M110" s="760"/>
      <c r="N110" s="815"/>
      <c r="O110" s="760"/>
      <c r="P110" s="760"/>
      <c r="Q110" s="760"/>
      <c r="R110" s="760"/>
      <c r="S110" s="760"/>
      <c r="T110" s="760"/>
      <c r="U110" s="760"/>
      <c r="V110" s="760"/>
      <c r="W110" s="760"/>
      <c r="X110" s="760"/>
      <c r="Y110" s="760"/>
      <c r="Z110" s="760"/>
      <c r="AA110" s="760"/>
      <c r="AB110" s="760"/>
      <c r="AC110" s="760"/>
      <c r="AD110" s="760"/>
      <c r="AE110" s="760"/>
      <c r="AF110" s="760"/>
      <c r="AG110" s="760"/>
      <c r="AH110" s="760"/>
      <c r="AI110" s="760"/>
      <c r="AJ110" s="760"/>
      <c r="AK110" s="760"/>
      <c r="AL110" s="760"/>
      <c r="AM110" s="760"/>
      <c r="AN110" s="760"/>
      <c r="AO110" s="760"/>
      <c r="AP110" s="760"/>
      <c r="AQ110" s="760"/>
      <c r="AR110" s="760"/>
      <c r="AS110" s="760"/>
      <c r="AT110" s="760"/>
      <c r="AU110" s="760"/>
      <c r="AV110" s="760"/>
      <c r="AW110" s="760"/>
      <c r="AX110" s="760"/>
      <c r="AY110" s="760"/>
      <c r="AZ110" s="760"/>
      <c r="BA110" s="760"/>
      <c r="BB110" s="760"/>
      <c r="BC110" s="760"/>
      <c r="BD110" s="760"/>
      <c r="BE110" s="760"/>
      <c r="BF110" s="760"/>
      <c r="BG110" s="760"/>
      <c r="BH110" s="760"/>
      <c r="BI110" s="760"/>
      <c r="BJ110" s="760"/>
      <c r="BK110" s="760"/>
      <c r="BL110" s="760"/>
      <c r="BM110" s="760"/>
      <c r="BN110" s="760"/>
      <c r="BO110" s="760"/>
      <c r="BP110" s="760"/>
      <c r="BQ110" s="760"/>
      <c r="BR110" s="760"/>
      <c r="BS110" s="760"/>
      <c r="BT110" s="760"/>
      <c r="BU110" s="760"/>
      <c r="BV110" s="760"/>
      <c r="BW110" s="760"/>
      <c r="BX110" s="760"/>
      <c r="BY110" s="760"/>
      <c r="BZ110" s="760"/>
      <c r="CA110" s="760"/>
    </row>
    <row r="111" spans="1:79" ht="33.75" customHeight="1" thickBot="1">
      <c r="B111" s="872" t="s">
        <v>812</v>
      </c>
      <c r="C111" s="873" t="s">
        <v>813</v>
      </c>
      <c r="D111" s="873" t="s">
        <v>814</v>
      </c>
      <c r="E111" s="874" t="s">
        <v>815</v>
      </c>
      <c r="F111" s="1402" t="s">
        <v>816</v>
      </c>
      <c r="G111" s="864">
        <v>5</v>
      </c>
      <c r="H111" s="835"/>
      <c r="I111" s="760"/>
      <c r="J111" s="760"/>
      <c r="K111" s="760"/>
      <c r="L111" s="760"/>
      <c r="M111" s="760"/>
      <c r="N111" s="815"/>
      <c r="O111" s="760"/>
      <c r="P111" s="760"/>
      <c r="Q111" s="760"/>
      <c r="R111" s="760"/>
      <c r="S111" s="760"/>
      <c r="T111" s="760"/>
      <c r="U111" s="760"/>
      <c r="V111" s="760"/>
      <c r="W111" s="760"/>
      <c r="X111" s="760"/>
      <c r="Y111" s="760"/>
      <c r="Z111" s="760"/>
      <c r="AA111" s="760"/>
      <c r="AB111" s="760"/>
      <c r="AC111" s="760"/>
      <c r="AD111" s="760"/>
      <c r="AE111" s="760"/>
      <c r="AF111" s="760"/>
      <c r="AG111" s="760"/>
      <c r="AH111" s="760"/>
      <c r="AI111" s="760"/>
      <c r="AJ111" s="760"/>
      <c r="AK111" s="760"/>
      <c r="AL111" s="760"/>
      <c r="AM111" s="760"/>
      <c r="AN111" s="760"/>
      <c r="AO111" s="760"/>
      <c r="AP111" s="760"/>
      <c r="AQ111" s="760"/>
      <c r="AR111" s="760"/>
      <c r="AS111" s="760"/>
      <c r="AT111" s="760"/>
      <c r="AU111" s="760"/>
      <c r="AV111" s="760"/>
      <c r="AW111" s="760"/>
      <c r="AX111" s="760"/>
      <c r="AY111" s="760"/>
      <c r="AZ111" s="760"/>
      <c r="BA111" s="760"/>
      <c r="BB111" s="760"/>
      <c r="BC111" s="760"/>
      <c r="BD111" s="760"/>
      <c r="BE111" s="760"/>
      <c r="BF111" s="760"/>
      <c r="BG111" s="760"/>
      <c r="BH111" s="760"/>
      <c r="BI111" s="760"/>
      <c r="BJ111" s="760"/>
      <c r="BK111" s="760"/>
      <c r="BL111" s="760"/>
      <c r="BM111" s="760"/>
      <c r="BN111" s="760"/>
      <c r="BO111" s="760"/>
      <c r="BP111" s="760"/>
      <c r="BQ111" s="760"/>
      <c r="BR111" s="760"/>
      <c r="BS111" s="760"/>
      <c r="BT111" s="760"/>
      <c r="BU111" s="760"/>
      <c r="BV111" s="760"/>
      <c r="BW111" s="760"/>
      <c r="BX111" s="760"/>
      <c r="BY111" s="760"/>
      <c r="BZ111" s="760"/>
      <c r="CA111" s="760"/>
    </row>
    <row r="112" spans="1:79" ht="26.25" customHeight="1">
      <c r="B112" s="850" t="s">
        <v>847</v>
      </c>
      <c r="C112" s="1412" t="s">
        <v>848</v>
      </c>
      <c r="D112" s="1413"/>
      <c r="E112" s="875" t="s">
        <v>793</v>
      </c>
      <c r="F112" s="1403"/>
      <c r="G112" s="865"/>
      <c r="H112" s="865"/>
      <c r="I112" s="866"/>
      <c r="J112" s="760"/>
      <c r="K112" s="760"/>
      <c r="L112" s="760"/>
      <c r="M112" s="760"/>
      <c r="N112" s="815"/>
      <c r="O112" s="760"/>
      <c r="P112" s="760"/>
      <c r="Q112" s="760"/>
      <c r="R112" s="760"/>
      <c r="S112" s="760"/>
      <c r="T112" s="760"/>
      <c r="U112" s="760"/>
      <c r="V112" s="760"/>
      <c r="W112" s="760"/>
      <c r="X112" s="760"/>
      <c r="Y112" s="760"/>
      <c r="Z112" s="760"/>
      <c r="AA112" s="760"/>
      <c r="AB112" s="760"/>
      <c r="AC112" s="760"/>
      <c r="AD112" s="760"/>
      <c r="AE112" s="760"/>
      <c r="AF112" s="760"/>
      <c r="AG112" s="760"/>
      <c r="AH112" s="760"/>
      <c r="AI112" s="760"/>
      <c r="AJ112" s="760"/>
      <c r="AK112" s="760"/>
      <c r="AL112" s="760"/>
      <c r="AM112" s="760"/>
      <c r="AN112" s="760"/>
      <c r="AO112" s="760"/>
      <c r="AP112" s="760"/>
      <c r="AQ112" s="760"/>
      <c r="AR112" s="760"/>
      <c r="AS112" s="760"/>
      <c r="AT112" s="760"/>
      <c r="AU112" s="760"/>
      <c r="AV112" s="760"/>
      <c r="AW112" s="760"/>
      <c r="AX112" s="760"/>
      <c r="AY112" s="760"/>
      <c r="AZ112" s="760"/>
      <c r="BA112" s="760"/>
      <c r="BB112" s="760"/>
      <c r="BC112" s="760"/>
      <c r="BD112" s="760"/>
      <c r="BE112" s="760"/>
      <c r="BF112" s="760"/>
      <c r="BG112" s="760"/>
      <c r="BH112" s="760"/>
      <c r="BI112" s="760"/>
      <c r="BJ112" s="760"/>
      <c r="BK112" s="760"/>
      <c r="BL112" s="760"/>
      <c r="BM112" s="760"/>
      <c r="BN112" s="760"/>
      <c r="BO112" s="760"/>
      <c r="BP112" s="760"/>
      <c r="BQ112" s="760"/>
      <c r="BR112" s="760"/>
      <c r="BS112" s="760"/>
      <c r="BT112" s="760"/>
      <c r="BU112" s="760"/>
      <c r="BV112" s="760"/>
      <c r="BW112" s="760"/>
      <c r="BX112" s="760"/>
      <c r="BY112" s="760"/>
      <c r="BZ112" s="760"/>
      <c r="CA112" s="760"/>
    </row>
    <row r="113" spans="1:79" ht="27" customHeight="1" thickBot="1">
      <c r="B113" s="856" t="s">
        <v>849</v>
      </c>
      <c r="C113" s="876">
        <v>5</v>
      </c>
      <c r="D113" s="858">
        <v>1</v>
      </c>
      <c r="E113" s="859">
        <v>5</v>
      </c>
      <c r="F113" s="1404"/>
      <c r="G113" s="869"/>
      <c r="H113" s="869"/>
      <c r="I113" s="870"/>
      <c r="J113" s="760"/>
      <c r="K113" s="760"/>
      <c r="L113" s="760"/>
      <c r="M113" s="760"/>
      <c r="N113" s="815"/>
      <c r="O113" s="760"/>
      <c r="P113" s="760"/>
      <c r="Q113" s="760"/>
      <c r="R113" s="760"/>
      <c r="S113" s="760"/>
      <c r="T113" s="760"/>
      <c r="U113" s="760"/>
      <c r="V113" s="760"/>
      <c r="W113" s="760"/>
      <c r="X113" s="760"/>
      <c r="Y113" s="760"/>
      <c r="Z113" s="760"/>
      <c r="AA113" s="760"/>
      <c r="AB113" s="760"/>
      <c r="AC113" s="760"/>
      <c r="AD113" s="760"/>
      <c r="AE113" s="760"/>
      <c r="AF113" s="760"/>
      <c r="AG113" s="760"/>
      <c r="AH113" s="760"/>
      <c r="AI113" s="760"/>
      <c r="AJ113" s="760"/>
      <c r="AK113" s="760"/>
      <c r="AL113" s="760"/>
      <c r="AM113" s="760"/>
      <c r="AN113" s="760"/>
      <c r="AO113" s="760"/>
      <c r="AP113" s="760"/>
      <c r="AQ113" s="760"/>
      <c r="AR113" s="760"/>
      <c r="AS113" s="760"/>
      <c r="AT113" s="760"/>
      <c r="AU113" s="760"/>
      <c r="AV113" s="760"/>
      <c r="AW113" s="760"/>
      <c r="AX113" s="760"/>
      <c r="AY113" s="760"/>
      <c r="AZ113" s="760"/>
      <c r="BA113" s="760"/>
      <c r="BB113" s="760"/>
      <c r="BC113" s="760"/>
      <c r="BD113" s="760"/>
      <c r="BE113" s="760"/>
      <c r="BF113" s="760"/>
      <c r="BG113" s="760"/>
      <c r="BH113" s="760"/>
      <c r="BI113" s="760"/>
      <c r="BJ113" s="760"/>
      <c r="BK113" s="760"/>
      <c r="BL113" s="760"/>
      <c r="BM113" s="760"/>
      <c r="BN113" s="760"/>
      <c r="BO113" s="760"/>
      <c r="BP113" s="760"/>
      <c r="BQ113" s="760"/>
      <c r="BR113" s="760"/>
      <c r="BS113" s="760"/>
      <c r="BT113" s="760"/>
      <c r="BU113" s="760"/>
      <c r="BV113" s="760"/>
      <c r="BW113" s="760"/>
      <c r="BX113" s="760"/>
      <c r="BY113" s="760"/>
      <c r="BZ113" s="760"/>
      <c r="CA113" s="760"/>
    </row>
    <row r="114" spans="1:79" ht="8.25" customHeight="1">
      <c r="B114" s="831"/>
      <c r="C114" s="832"/>
      <c r="D114" s="832"/>
      <c r="E114" s="832"/>
      <c r="F114" s="832"/>
      <c r="G114" s="835"/>
      <c r="H114" s="835"/>
      <c r="I114" s="760"/>
      <c r="J114" s="760"/>
      <c r="K114" s="760"/>
      <c r="L114" s="760"/>
      <c r="M114" s="760"/>
      <c r="N114" s="815"/>
      <c r="O114" s="760"/>
      <c r="P114" s="760"/>
      <c r="Q114" s="760"/>
      <c r="R114" s="760"/>
      <c r="S114" s="760"/>
      <c r="T114" s="760"/>
      <c r="U114" s="760"/>
      <c r="V114" s="760"/>
      <c r="W114" s="760"/>
      <c r="X114" s="760"/>
      <c r="Y114" s="760"/>
      <c r="Z114" s="760"/>
      <c r="AA114" s="760"/>
      <c r="AB114" s="760"/>
      <c r="AC114" s="760"/>
      <c r="AD114" s="760"/>
      <c r="AE114" s="760"/>
      <c r="AF114" s="760"/>
      <c r="AG114" s="760"/>
      <c r="AH114" s="760"/>
      <c r="AI114" s="760"/>
      <c r="AJ114" s="760"/>
      <c r="AK114" s="760"/>
      <c r="AL114" s="760"/>
      <c r="AM114" s="760"/>
      <c r="AN114" s="760"/>
      <c r="AO114" s="760"/>
      <c r="AP114" s="760"/>
      <c r="AQ114" s="760"/>
      <c r="AR114" s="760"/>
      <c r="AS114" s="760"/>
      <c r="AT114" s="760"/>
      <c r="AU114" s="760"/>
      <c r="AV114" s="760"/>
      <c r="AW114" s="760"/>
      <c r="AX114" s="760"/>
      <c r="AY114" s="760"/>
      <c r="AZ114" s="760"/>
      <c r="BA114" s="760"/>
      <c r="BB114" s="760"/>
      <c r="BC114" s="760"/>
      <c r="BD114" s="760"/>
      <c r="BE114" s="760"/>
      <c r="BF114" s="760"/>
      <c r="BG114" s="760"/>
      <c r="BH114" s="760"/>
      <c r="BI114" s="760"/>
      <c r="BJ114" s="760"/>
      <c r="BK114" s="760"/>
      <c r="BL114" s="760"/>
      <c r="BM114" s="760"/>
      <c r="BN114" s="760"/>
      <c r="BO114" s="760"/>
      <c r="BP114" s="760"/>
      <c r="BQ114" s="760"/>
      <c r="BR114" s="760"/>
      <c r="BS114" s="760"/>
      <c r="BT114" s="760"/>
      <c r="BU114" s="760"/>
      <c r="BV114" s="760"/>
      <c r="BW114" s="760"/>
      <c r="BX114" s="760"/>
      <c r="BY114" s="760"/>
      <c r="BZ114" s="760"/>
      <c r="CA114" s="760"/>
    </row>
    <row r="115" spans="1:79" ht="18" customHeight="1">
      <c r="A115" s="724">
        <v>11</v>
      </c>
      <c r="B115" s="831" t="s">
        <v>859</v>
      </c>
      <c r="C115" s="832"/>
      <c r="D115" s="832"/>
      <c r="E115" s="832"/>
      <c r="F115" s="878"/>
      <c r="G115" s="835"/>
      <c r="H115" s="835"/>
      <c r="I115" s="760"/>
      <c r="J115" s="760"/>
      <c r="K115" s="760"/>
      <c r="L115" s="760"/>
      <c r="M115" s="760"/>
      <c r="N115" s="815"/>
      <c r="O115" s="760"/>
      <c r="P115" s="760"/>
      <c r="Q115" s="760"/>
      <c r="R115" s="760"/>
      <c r="S115" s="760"/>
      <c r="T115" s="760"/>
      <c r="U115" s="760"/>
      <c r="V115" s="760"/>
      <c r="W115" s="760"/>
      <c r="X115" s="760"/>
      <c r="Y115" s="760"/>
      <c r="Z115" s="760"/>
      <c r="AA115" s="760"/>
      <c r="AB115" s="760"/>
      <c r="AC115" s="760"/>
      <c r="AD115" s="760"/>
      <c r="AE115" s="760"/>
      <c r="AF115" s="760"/>
      <c r="AG115" s="760"/>
      <c r="AH115" s="760"/>
      <c r="AI115" s="760"/>
      <c r="AJ115" s="760"/>
      <c r="AK115" s="760"/>
      <c r="AL115" s="760"/>
      <c r="AM115" s="760"/>
      <c r="AN115" s="760"/>
      <c r="AO115" s="760"/>
      <c r="AP115" s="760"/>
      <c r="AQ115" s="760"/>
      <c r="AR115" s="760"/>
      <c r="AS115" s="760"/>
      <c r="AT115" s="760"/>
      <c r="AU115" s="760"/>
      <c r="AV115" s="760"/>
      <c r="AW115" s="760"/>
      <c r="AX115" s="760"/>
      <c r="AY115" s="760"/>
      <c r="AZ115" s="760"/>
      <c r="BA115" s="760"/>
      <c r="BB115" s="760"/>
      <c r="BC115" s="760"/>
      <c r="BD115" s="760"/>
      <c r="BE115" s="760"/>
      <c r="BF115" s="760"/>
      <c r="BG115" s="760"/>
      <c r="BH115" s="760"/>
      <c r="BI115" s="760"/>
      <c r="BJ115" s="760"/>
      <c r="BK115" s="760"/>
      <c r="BL115" s="760"/>
      <c r="BM115" s="760"/>
      <c r="BN115" s="760"/>
      <c r="BO115" s="760"/>
      <c r="BP115" s="760"/>
      <c r="BQ115" s="760"/>
      <c r="BR115" s="760"/>
      <c r="BS115" s="760"/>
      <c r="BT115" s="760"/>
      <c r="BU115" s="760"/>
      <c r="BV115" s="760"/>
      <c r="BW115" s="760"/>
      <c r="BX115" s="760"/>
      <c r="BY115" s="760"/>
      <c r="BZ115" s="760"/>
      <c r="CA115" s="760"/>
    </row>
    <row r="116" spans="1:79" ht="35.25" customHeight="1">
      <c r="B116" s="1399" t="s">
        <v>860</v>
      </c>
      <c r="C116" s="1400"/>
      <c r="D116" s="1400"/>
      <c r="E116" s="1401"/>
      <c r="F116" s="878"/>
      <c r="G116" s="835"/>
      <c r="H116" s="835"/>
      <c r="I116" s="760"/>
      <c r="J116" s="760"/>
      <c r="K116" s="760"/>
      <c r="L116" s="760"/>
      <c r="M116" s="760"/>
      <c r="N116" s="815"/>
      <c r="O116" s="760"/>
      <c r="P116" s="760"/>
      <c r="Q116" s="760"/>
      <c r="R116" s="760"/>
      <c r="S116" s="760"/>
      <c r="T116" s="760"/>
      <c r="U116" s="760"/>
      <c r="V116" s="760"/>
      <c r="W116" s="760"/>
      <c r="X116" s="760"/>
      <c r="Y116" s="760"/>
      <c r="Z116" s="760"/>
      <c r="AA116" s="760"/>
      <c r="AB116" s="760"/>
      <c r="AC116" s="760"/>
      <c r="AD116" s="760"/>
      <c r="AE116" s="760"/>
      <c r="AF116" s="760"/>
      <c r="AG116" s="760"/>
      <c r="AH116" s="760"/>
      <c r="AI116" s="760"/>
      <c r="AJ116" s="760"/>
      <c r="AK116" s="760"/>
      <c r="AL116" s="760"/>
      <c r="AM116" s="760"/>
      <c r="AN116" s="760"/>
      <c r="AO116" s="760"/>
      <c r="AP116" s="760"/>
      <c r="AQ116" s="760"/>
      <c r="AR116" s="760"/>
      <c r="AS116" s="760"/>
      <c r="AT116" s="760"/>
      <c r="AU116" s="760"/>
      <c r="AV116" s="760"/>
      <c r="AW116" s="760"/>
      <c r="AX116" s="760"/>
      <c r="AY116" s="760"/>
      <c r="AZ116" s="760"/>
      <c r="BA116" s="760"/>
      <c r="BB116" s="760"/>
      <c r="BC116" s="760"/>
      <c r="BD116" s="760"/>
      <c r="BE116" s="760"/>
      <c r="BF116" s="760"/>
      <c r="BG116" s="760"/>
      <c r="BH116" s="760"/>
      <c r="BI116" s="760"/>
      <c r="BJ116" s="760"/>
      <c r="BK116" s="760"/>
      <c r="BL116" s="760"/>
      <c r="BM116" s="760"/>
      <c r="BN116" s="760"/>
      <c r="BO116" s="760"/>
      <c r="BP116" s="760"/>
      <c r="BQ116" s="760"/>
      <c r="BR116" s="760"/>
      <c r="BS116" s="760"/>
      <c r="BT116" s="760"/>
      <c r="BU116" s="760"/>
      <c r="BV116" s="760"/>
      <c r="BW116" s="760"/>
      <c r="BX116" s="760"/>
      <c r="BY116" s="760"/>
      <c r="BZ116" s="760"/>
      <c r="CA116" s="760"/>
    </row>
    <row r="117" spans="1:79" ht="16.5" customHeight="1" thickBot="1">
      <c r="B117" s="831" t="s">
        <v>811</v>
      </c>
      <c r="C117" s="836"/>
      <c r="F117" s="878"/>
      <c r="G117" s="835"/>
      <c r="H117" s="835"/>
      <c r="I117" s="760"/>
      <c r="J117" s="760"/>
      <c r="K117" s="760"/>
      <c r="L117" s="760"/>
      <c r="M117" s="760"/>
      <c r="N117" s="815"/>
      <c r="O117" s="760"/>
      <c r="P117" s="760"/>
      <c r="Q117" s="760"/>
      <c r="R117" s="760"/>
      <c r="S117" s="760"/>
      <c r="T117" s="760"/>
      <c r="U117" s="760"/>
      <c r="V117" s="760"/>
      <c r="W117" s="760"/>
      <c r="X117" s="760"/>
      <c r="Y117" s="760"/>
      <c r="Z117" s="760"/>
      <c r="AA117" s="760"/>
      <c r="AB117" s="760"/>
      <c r="AC117" s="760"/>
      <c r="AD117" s="760"/>
      <c r="AE117" s="760"/>
      <c r="AF117" s="760"/>
      <c r="AG117" s="760"/>
      <c r="AH117" s="760"/>
      <c r="AI117" s="760"/>
      <c r="AJ117" s="760"/>
      <c r="AK117" s="760"/>
      <c r="AL117" s="760"/>
      <c r="AM117" s="760"/>
      <c r="AN117" s="760"/>
      <c r="AO117" s="760"/>
      <c r="AP117" s="760"/>
      <c r="AQ117" s="760"/>
      <c r="AR117" s="760"/>
      <c r="AS117" s="760"/>
      <c r="AT117" s="760"/>
      <c r="AU117" s="760"/>
      <c r="AV117" s="760"/>
      <c r="AW117" s="760"/>
      <c r="AX117" s="760"/>
      <c r="AY117" s="760"/>
      <c r="AZ117" s="760"/>
      <c r="BA117" s="760"/>
      <c r="BB117" s="760"/>
      <c r="BC117" s="760"/>
      <c r="BD117" s="760"/>
      <c r="BE117" s="760"/>
      <c r="BF117" s="760"/>
      <c r="BG117" s="760"/>
      <c r="BH117" s="760"/>
      <c r="BI117" s="760"/>
      <c r="BJ117" s="760"/>
      <c r="BK117" s="760"/>
      <c r="BL117" s="760"/>
      <c r="BM117" s="760"/>
      <c r="BN117" s="760"/>
      <c r="BO117" s="760"/>
      <c r="BP117" s="760"/>
      <c r="BQ117" s="760"/>
      <c r="BR117" s="760"/>
      <c r="BS117" s="760"/>
      <c r="BT117" s="760"/>
      <c r="BU117" s="760"/>
      <c r="BV117" s="760"/>
      <c r="BW117" s="760"/>
      <c r="BX117" s="760"/>
      <c r="BY117" s="760"/>
      <c r="BZ117" s="760"/>
      <c r="CA117" s="760"/>
    </row>
    <row r="118" spans="1:79" ht="33.75" customHeight="1" thickBot="1">
      <c r="B118" s="879" t="s">
        <v>812</v>
      </c>
      <c r="C118" s="880" t="s">
        <v>813</v>
      </c>
      <c r="D118" s="881" t="s">
        <v>814</v>
      </c>
      <c r="E118" s="882" t="s">
        <v>815</v>
      </c>
      <c r="F118" s="1402" t="s">
        <v>816</v>
      </c>
      <c r="G118" s="864">
        <v>6</v>
      </c>
      <c r="H118" s="835"/>
      <c r="I118" s="760"/>
      <c r="J118" s="760"/>
      <c r="K118" s="760"/>
      <c r="L118" s="760"/>
      <c r="M118" s="760"/>
      <c r="N118" s="815"/>
      <c r="O118" s="760"/>
      <c r="P118" s="760"/>
      <c r="Q118" s="760"/>
      <c r="R118" s="760"/>
      <c r="S118" s="760"/>
      <c r="T118" s="760"/>
      <c r="U118" s="760"/>
      <c r="V118" s="760"/>
      <c r="W118" s="760"/>
      <c r="X118" s="760"/>
      <c r="Y118" s="760"/>
      <c r="Z118" s="760"/>
      <c r="AA118" s="760"/>
      <c r="AB118" s="760"/>
      <c r="AC118" s="760"/>
      <c r="AD118" s="760"/>
      <c r="AE118" s="760"/>
      <c r="AF118" s="760"/>
      <c r="AG118" s="760"/>
      <c r="AH118" s="760"/>
      <c r="AI118" s="760"/>
      <c r="AJ118" s="760"/>
      <c r="AK118" s="760"/>
      <c r="AL118" s="760"/>
      <c r="AM118" s="760"/>
      <c r="AN118" s="760"/>
      <c r="AO118" s="760"/>
      <c r="AP118" s="760"/>
      <c r="AQ118" s="760"/>
      <c r="AR118" s="760"/>
      <c r="AS118" s="760"/>
      <c r="AT118" s="760"/>
      <c r="AU118" s="760"/>
      <c r="AV118" s="760"/>
      <c r="AW118" s="760"/>
      <c r="AX118" s="760"/>
      <c r="AY118" s="760"/>
      <c r="AZ118" s="760"/>
      <c r="BA118" s="760"/>
      <c r="BB118" s="760"/>
      <c r="BC118" s="760"/>
      <c r="BD118" s="760"/>
      <c r="BE118" s="760"/>
      <c r="BF118" s="760"/>
      <c r="BG118" s="760"/>
      <c r="BH118" s="760"/>
      <c r="BI118" s="760"/>
      <c r="BJ118" s="760"/>
      <c r="BK118" s="760"/>
      <c r="BL118" s="760"/>
      <c r="BM118" s="760"/>
      <c r="BN118" s="760"/>
      <c r="BO118" s="760"/>
      <c r="BP118" s="760"/>
      <c r="BQ118" s="760"/>
      <c r="BR118" s="760"/>
      <c r="BS118" s="760"/>
      <c r="BT118" s="760"/>
      <c r="BU118" s="760"/>
      <c r="BV118" s="760"/>
      <c r="BW118" s="760"/>
      <c r="BX118" s="760"/>
      <c r="BY118" s="760"/>
      <c r="BZ118" s="760"/>
      <c r="CA118" s="760"/>
    </row>
    <row r="119" spans="1:79" ht="39.950000000000003" customHeight="1" thickTop="1" thickBot="1">
      <c r="B119" s="883" t="s">
        <v>861</v>
      </c>
      <c r="C119" s="884">
        <v>1</v>
      </c>
      <c r="D119" s="885">
        <v>3</v>
      </c>
      <c r="E119" s="886">
        <v>3</v>
      </c>
      <c r="F119" s="1403"/>
      <c r="G119" s="865"/>
      <c r="H119" s="865"/>
      <c r="I119" s="866"/>
      <c r="J119" s="760"/>
      <c r="K119" s="760"/>
      <c r="L119" s="760"/>
      <c r="M119" s="760"/>
      <c r="N119" s="815"/>
      <c r="O119" s="760"/>
      <c r="P119" s="760"/>
      <c r="Q119" s="760"/>
      <c r="R119" s="760"/>
      <c r="S119" s="760"/>
      <c r="T119" s="760"/>
      <c r="U119" s="760"/>
      <c r="V119" s="760"/>
      <c r="W119" s="760"/>
      <c r="X119" s="760"/>
      <c r="Y119" s="760"/>
      <c r="Z119" s="760"/>
      <c r="AA119" s="760"/>
      <c r="AB119" s="760"/>
      <c r="AC119" s="760"/>
      <c r="AD119" s="760"/>
      <c r="AE119" s="760"/>
      <c r="AF119" s="760"/>
      <c r="AG119" s="760"/>
      <c r="AH119" s="760"/>
      <c r="AI119" s="760"/>
      <c r="AJ119" s="760"/>
      <c r="AK119" s="760"/>
      <c r="AL119" s="760"/>
      <c r="AM119" s="760"/>
      <c r="AN119" s="760"/>
      <c r="AO119" s="760"/>
      <c r="AP119" s="760"/>
      <c r="AQ119" s="760"/>
      <c r="AR119" s="760"/>
      <c r="AS119" s="760"/>
      <c r="AT119" s="760"/>
      <c r="AU119" s="760"/>
      <c r="AV119" s="760"/>
      <c r="AW119" s="760"/>
      <c r="AX119" s="760"/>
      <c r="AY119" s="760"/>
      <c r="AZ119" s="760"/>
      <c r="BA119" s="760"/>
      <c r="BB119" s="760"/>
      <c r="BC119" s="760"/>
      <c r="BD119" s="760"/>
      <c r="BE119" s="760"/>
      <c r="BF119" s="760"/>
      <c r="BG119" s="760"/>
      <c r="BH119" s="760"/>
      <c r="BI119" s="760"/>
      <c r="BJ119" s="760"/>
      <c r="BK119" s="760"/>
      <c r="BL119" s="760"/>
      <c r="BM119" s="760"/>
      <c r="BN119" s="760"/>
      <c r="BO119" s="760"/>
      <c r="BP119" s="760"/>
      <c r="BQ119" s="760"/>
      <c r="BR119" s="760"/>
      <c r="BS119" s="760"/>
      <c r="BT119" s="760"/>
      <c r="BU119" s="760"/>
      <c r="BV119" s="760"/>
      <c r="BW119" s="760"/>
      <c r="BX119" s="760"/>
      <c r="BY119" s="760"/>
      <c r="BZ119" s="760"/>
      <c r="CA119" s="760"/>
    </row>
    <row r="120" spans="1:79" ht="27" customHeight="1" thickBot="1">
      <c r="B120" s="887" t="s">
        <v>862</v>
      </c>
      <c r="C120" s="888">
        <v>2</v>
      </c>
      <c r="D120" s="889">
        <v>3</v>
      </c>
      <c r="E120" s="888">
        <v>6</v>
      </c>
      <c r="F120" s="1403"/>
      <c r="G120" s="867"/>
      <c r="H120" s="867"/>
      <c r="I120" s="868"/>
      <c r="J120" s="760"/>
      <c r="K120" s="760"/>
      <c r="L120" s="760"/>
      <c r="M120" s="760"/>
      <c r="N120" s="815"/>
      <c r="O120" s="760"/>
      <c r="P120" s="760"/>
      <c r="Q120" s="760"/>
      <c r="R120" s="760"/>
      <c r="S120" s="760"/>
      <c r="T120" s="760"/>
      <c r="U120" s="760"/>
      <c r="V120" s="760"/>
      <c r="W120" s="760"/>
      <c r="X120" s="760"/>
      <c r="Y120" s="760"/>
      <c r="Z120" s="760"/>
      <c r="AA120" s="760"/>
      <c r="AB120" s="760"/>
      <c r="AC120" s="760"/>
      <c r="AD120" s="760"/>
      <c r="AE120" s="760"/>
      <c r="AF120" s="760"/>
      <c r="AG120" s="760"/>
      <c r="AH120" s="760"/>
      <c r="AI120" s="760"/>
      <c r="AJ120" s="760"/>
      <c r="AK120" s="760"/>
      <c r="AL120" s="760"/>
      <c r="AM120" s="760"/>
      <c r="AN120" s="760"/>
      <c r="AO120" s="760"/>
      <c r="AP120" s="760"/>
      <c r="AQ120" s="760"/>
      <c r="AR120" s="760"/>
      <c r="AS120" s="760"/>
      <c r="AT120" s="760"/>
      <c r="AU120" s="760"/>
      <c r="AV120" s="760"/>
      <c r="AW120" s="760"/>
      <c r="AX120" s="760"/>
      <c r="AY120" s="760"/>
      <c r="AZ120" s="760"/>
      <c r="BA120" s="760"/>
      <c r="BB120" s="760"/>
      <c r="BC120" s="760"/>
      <c r="BD120" s="760"/>
      <c r="BE120" s="760"/>
      <c r="BF120" s="760"/>
      <c r="BG120" s="760"/>
      <c r="BH120" s="760"/>
      <c r="BI120" s="760"/>
      <c r="BJ120" s="760"/>
      <c r="BK120" s="760"/>
      <c r="BL120" s="760"/>
      <c r="BM120" s="760"/>
      <c r="BN120" s="760"/>
      <c r="BO120" s="760"/>
      <c r="BP120" s="760"/>
      <c r="BQ120" s="760"/>
      <c r="BR120" s="760"/>
      <c r="BS120" s="760"/>
      <c r="BT120" s="760"/>
      <c r="BU120" s="760"/>
      <c r="BV120" s="760"/>
      <c r="BW120" s="760"/>
      <c r="BX120" s="760"/>
      <c r="BY120" s="760"/>
      <c r="BZ120" s="760"/>
      <c r="CA120" s="760"/>
    </row>
    <row r="121" spans="1:79" ht="27" customHeight="1" thickBot="1">
      <c r="B121" s="887" t="s">
        <v>863</v>
      </c>
      <c r="C121" s="890">
        <v>3</v>
      </c>
      <c r="D121" s="891">
        <v>3</v>
      </c>
      <c r="E121" s="890">
        <v>9</v>
      </c>
      <c r="F121" s="1404"/>
      <c r="G121" s="869"/>
      <c r="H121" s="869"/>
      <c r="I121" s="870"/>
      <c r="J121" s="760"/>
      <c r="K121" s="760"/>
      <c r="L121" s="760"/>
      <c r="M121" s="760"/>
      <c r="N121" s="815"/>
      <c r="O121" s="760"/>
      <c r="P121" s="760"/>
      <c r="Q121" s="760"/>
      <c r="R121" s="760"/>
      <c r="S121" s="760"/>
      <c r="T121" s="760"/>
      <c r="U121" s="760"/>
      <c r="V121" s="760"/>
      <c r="W121" s="760"/>
      <c r="X121" s="760"/>
      <c r="Y121" s="760"/>
      <c r="Z121" s="760"/>
      <c r="AA121" s="760"/>
      <c r="AB121" s="760"/>
      <c r="AC121" s="760"/>
      <c r="AD121" s="760"/>
      <c r="AE121" s="760"/>
      <c r="AF121" s="760"/>
      <c r="AG121" s="760"/>
      <c r="AH121" s="760"/>
      <c r="AI121" s="760"/>
      <c r="AJ121" s="760"/>
      <c r="AK121" s="760"/>
      <c r="AL121" s="760"/>
      <c r="AM121" s="760"/>
      <c r="AN121" s="760"/>
      <c r="AO121" s="760"/>
      <c r="AP121" s="760"/>
      <c r="AQ121" s="760"/>
      <c r="AR121" s="760"/>
      <c r="AS121" s="760"/>
      <c r="AT121" s="760"/>
      <c r="AU121" s="760"/>
      <c r="AV121" s="760"/>
      <c r="AW121" s="760"/>
      <c r="AX121" s="760"/>
      <c r="AY121" s="760"/>
      <c r="AZ121" s="760"/>
      <c r="BA121" s="760"/>
      <c r="BB121" s="760"/>
      <c r="BC121" s="760"/>
      <c r="BD121" s="760"/>
      <c r="BE121" s="760"/>
      <c r="BF121" s="760"/>
      <c r="BG121" s="760"/>
      <c r="BH121" s="760"/>
      <c r="BI121" s="760"/>
      <c r="BJ121" s="760"/>
      <c r="BK121" s="760"/>
      <c r="BL121" s="760"/>
      <c r="BM121" s="760"/>
      <c r="BN121" s="760"/>
      <c r="BO121" s="760"/>
      <c r="BP121" s="760"/>
      <c r="BQ121" s="760"/>
      <c r="BR121" s="760"/>
      <c r="BS121" s="760"/>
      <c r="BT121" s="760"/>
      <c r="BU121" s="760"/>
      <c r="BV121" s="760"/>
      <c r="BW121" s="760"/>
      <c r="BX121" s="760"/>
      <c r="BY121" s="760"/>
      <c r="BZ121" s="760"/>
      <c r="CA121" s="760"/>
    </row>
    <row r="122" spans="1:79" ht="9" customHeight="1">
      <c r="B122" s="862"/>
      <c r="C122" s="877"/>
      <c r="D122" s="877"/>
      <c r="E122" s="877"/>
      <c r="F122" s="878"/>
      <c r="G122" s="835"/>
      <c r="H122" s="835"/>
      <c r="I122" s="760"/>
      <c r="J122" s="760"/>
      <c r="K122" s="760"/>
      <c r="L122" s="760"/>
      <c r="M122" s="760"/>
      <c r="N122" s="815"/>
      <c r="O122" s="760"/>
      <c r="P122" s="760"/>
      <c r="Q122" s="760"/>
      <c r="R122" s="760"/>
      <c r="S122" s="760"/>
      <c r="T122" s="760"/>
      <c r="U122" s="760"/>
      <c r="V122" s="760"/>
      <c r="W122" s="760"/>
      <c r="X122" s="760"/>
      <c r="Y122" s="760"/>
      <c r="Z122" s="760"/>
      <c r="AA122" s="760"/>
      <c r="AB122" s="760"/>
      <c r="AC122" s="760"/>
      <c r="AD122" s="760"/>
      <c r="AE122" s="760"/>
      <c r="AF122" s="760"/>
      <c r="AG122" s="760"/>
      <c r="AH122" s="760"/>
      <c r="AI122" s="760"/>
      <c r="AJ122" s="760"/>
      <c r="AK122" s="760"/>
      <c r="AL122" s="760"/>
      <c r="AM122" s="760"/>
      <c r="AN122" s="760"/>
      <c r="AO122" s="760"/>
      <c r="AP122" s="760"/>
      <c r="AQ122" s="760"/>
      <c r="AR122" s="760"/>
      <c r="AS122" s="760"/>
      <c r="AT122" s="760"/>
      <c r="AU122" s="760"/>
      <c r="AV122" s="760"/>
      <c r="AW122" s="760"/>
      <c r="AX122" s="760"/>
      <c r="AY122" s="760"/>
      <c r="AZ122" s="760"/>
      <c r="BA122" s="760"/>
      <c r="BB122" s="760"/>
      <c r="BC122" s="760"/>
      <c r="BD122" s="760"/>
      <c r="BE122" s="760"/>
      <c r="BF122" s="760"/>
      <c r="BG122" s="760"/>
      <c r="BH122" s="760"/>
      <c r="BI122" s="760"/>
      <c r="BJ122" s="760"/>
      <c r="BK122" s="760"/>
      <c r="BL122" s="760"/>
      <c r="BM122" s="760"/>
      <c r="BN122" s="760"/>
      <c r="BO122" s="760"/>
      <c r="BP122" s="760"/>
      <c r="BQ122" s="760"/>
      <c r="BR122" s="760"/>
      <c r="BS122" s="760"/>
      <c r="BT122" s="760"/>
      <c r="BU122" s="760"/>
      <c r="BV122" s="760"/>
      <c r="BW122" s="760"/>
      <c r="BX122" s="760"/>
      <c r="BY122" s="760"/>
      <c r="BZ122" s="760"/>
      <c r="CA122" s="760"/>
    </row>
    <row r="123" spans="1:79" ht="18" customHeight="1">
      <c r="A123" s="724">
        <v>12</v>
      </c>
      <c r="B123" s="831" t="s">
        <v>864</v>
      </c>
      <c r="C123" s="832"/>
      <c r="D123" s="832"/>
      <c r="E123" s="832"/>
      <c r="F123" s="878"/>
      <c r="G123" s="835"/>
      <c r="H123" s="835"/>
      <c r="I123" s="760"/>
      <c r="J123" s="760"/>
      <c r="K123" s="760"/>
      <c r="L123" s="760"/>
      <c r="M123" s="760"/>
      <c r="N123" s="815"/>
      <c r="O123" s="760"/>
      <c r="P123" s="760"/>
      <c r="Q123" s="760"/>
      <c r="R123" s="760"/>
      <c r="S123" s="760"/>
      <c r="T123" s="760"/>
      <c r="U123" s="760"/>
      <c r="V123" s="760"/>
      <c r="W123" s="760"/>
      <c r="X123" s="760"/>
      <c r="Y123" s="760"/>
      <c r="Z123" s="760"/>
      <c r="AA123" s="760"/>
      <c r="AB123" s="760"/>
      <c r="AC123" s="760"/>
      <c r="AD123" s="760"/>
      <c r="AE123" s="760"/>
      <c r="AF123" s="760"/>
      <c r="AG123" s="760"/>
      <c r="AH123" s="760"/>
      <c r="AI123" s="760"/>
      <c r="AJ123" s="760"/>
      <c r="AK123" s="760"/>
      <c r="AL123" s="760"/>
      <c r="AM123" s="760"/>
      <c r="AN123" s="760"/>
      <c r="AO123" s="760"/>
      <c r="AP123" s="760"/>
      <c r="AQ123" s="760"/>
      <c r="AR123" s="760"/>
      <c r="AS123" s="760"/>
      <c r="AT123" s="760"/>
      <c r="AU123" s="760"/>
      <c r="AV123" s="760"/>
      <c r="AW123" s="760"/>
      <c r="AX123" s="760"/>
      <c r="AY123" s="760"/>
      <c r="AZ123" s="760"/>
      <c r="BA123" s="760"/>
      <c r="BB123" s="760"/>
      <c r="BC123" s="760"/>
      <c r="BD123" s="760"/>
      <c r="BE123" s="760"/>
      <c r="BF123" s="760"/>
      <c r="BG123" s="760"/>
      <c r="BH123" s="760"/>
      <c r="BI123" s="760"/>
      <c r="BJ123" s="760"/>
      <c r="BK123" s="760"/>
      <c r="BL123" s="760"/>
      <c r="BM123" s="760"/>
      <c r="BN123" s="760"/>
      <c r="BO123" s="760"/>
      <c r="BP123" s="760"/>
      <c r="BQ123" s="760"/>
      <c r="BR123" s="760"/>
      <c r="BS123" s="760"/>
      <c r="BT123" s="760"/>
      <c r="BU123" s="760"/>
      <c r="BV123" s="760"/>
      <c r="BW123" s="760"/>
      <c r="BX123" s="760"/>
      <c r="BY123" s="760"/>
      <c r="BZ123" s="760"/>
      <c r="CA123" s="760"/>
    </row>
    <row r="124" spans="1:79" ht="35.25" customHeight="1">
      <c r="B124" s="1399" t="s">
        <v>865</v>
      </c>
      <c r="C124" s="1400"/>
      <c r="D124" s="1400"/>
      <c r="E124" s="1401"/>
      <c r="F124" s="878"/>
      <c r="G124" s="835"/>
      <c r="H124" s="835"/>
      <c r="I124" s="760"/>
      <c r="J124" s="760"/>
      <c r="K124" s="760"/>
      <c r="L124" s="760"/>
      <c r="M124" s="760"/>
      <c r="N124" s="815"/>
      <c r="O124" s="760"/>
      <c r="P124" s="760"/>
      <c r="Q124" s="760"/>
      <c r="R124" s="760"/>
      <c r="S124" s="760"/>
      <c r="T124" s="760"/>
      <c r="U124" s="760"/>
      <c r="V124" s="760"/>
      <c r="W124" s="760"/>
      <c r="X124" s="760"/>
      <c r="Y124" s="760"/>
      <c r="Z124" s="760"/>
      <c r="AA124" s="760"/>
      <c r="AB124" s="760"/>
      <c r="AC124" s="760"/>
      <c r="AD124" s="760"/>
      <c r="AE124" s="760"/>
      <c r="AF124" s="760"/>
      <c r="AG124" s="760"/>
      <c r="AH124" s="760"/>
      <c r="AI124" s="760"/>
      <c r="AJ124" s="760"/>
      <c r="AK124" s="760"/>
      <c r="AL124" s="760"/>
      <c r="AM124" s="760"/>
      <c r="AN124" s="760"/>
      <c r="AO124" s="760"/>
      <c r="AP124" s="760"/>
      <c r="AQ124" s="760"/>
      <c r="AR124" s="760"/>
      <c r="AS124" s="760"/>
      <c r="AT124" s="760"/>
      <c r="AU124" s="760"/>
      <c r="AV124" s="760"/>
      <c r="AW124" s="760"/>
      <c r="AX124" s="760"/>
      <c r="AY124" s="760"/>
      <c r="AZ124" s="760"/>
      <c r="BA124" s="760"/>
      <c r="BB124" s="760"/>
      <c r="BC124" s="760"/>
      <c r="BD124" s="760"/>
      <c r="BE124" s="760"/>
      <c r="BF124" s="760"/>
      <c r="BG124" s="760"/>
      <c r="BH124" s="760"/>
      <c r="BI124" s="760"/>
      <c r="BJ124" s="760"/>
      <c r="BK124" s="760"/>
      <c r="BL124" s="760"/>
      <c r="BM124" s="760"/>
      <c r="BN124" s="760"/>
      <c r="BO124" s="760"/>
      <c r="BP124" s="760"/>
      <c r="BQ124" s="760"/>
      <c r="BR124" s="760"/>
      <c r="BS124" s="760"/>
      <c r="BT124" s="760"/>
      <c r="BU124" s="760"/>
      <c r="BV124" s="760"/>
      <c r="BW124" s="760"/>
      <c r="BX124" s="760"/>
      <c r="BY124" s="760"/>
      <c r="BZ124" s="760"/>
      <c r="CA124" s="760"/>
    </row>
    <row r="125" spans="1:79" ht="16.5" customHeight="1" thickBot="1">
      <c r="B125" s="831" t="s">
        <v>811</v>
      </c>
      <c r="C125" s="836"/>
      <c r="F125" s="878"/>
      <c r="G125" s="835"/>
      <c r="H125" s="835"/>
      <c r="I125" s="760"/>
      <c r="J125" s="760"/>
      <c r="K125" s="760"/>
      <c r="L125" s="760"/>
      <c r="M125" s="760"/>
      <c r="N125" s="815"/>
      <c r="O125" s="760"/>
      <c r="P125" s="760"/>
      <c r="Q125" s="760"/>
      <c r="R125" s="760"/>
      <c r="S125" s="760"/>
      <c r="T125" s="760"/>
      <c r="U125" s="760"/>
      <c r="V125" s="760"/>
      <c r="W125" s="760"/>
      <c r="X125" s="760"/>
      <c r="Y125" s="760"/>
      <c r="Z125" s="760"/>
      <c r="AA125" s="760"/>
      <c r="AB125" s="760"/>
      <c r="AC125" s="760"/>
      <c r="AD125" s="760"/>
      <c r="AE125" s="760"/>
      <c r="AF125" s="760"/>
      <c r="AG125" s="760"/>
      <c r="AH125" s="760"/>
      <c r="AI125" s="760"/>
      <c r="AJ125" s="760"/>
      <c r="AK125" s="760"/>
      <c r="AL125" s="760"/>
      <c r="AM125" s="760"/>
      <c r="AN125" s="760"/>
      <c r="AO125" s="760"/>
      <c r="AP125" s="760"/>
      <c r="AQ125" s="760"/>
      <c r="AR125" s="760"/>
      <c r="AS125" s="760"/>
      <c r="AT125" s="760"/>
      <c r="AU125" s="760"/>
      <c r="AV125" s="760"/>
      <c r="AW125" s="760"/>
      <c r="AX125" s="760"/>
      <c r="AY125" s="760"/>
      <c r="AZ125" s="760"/>
      <c r="BA125" s="760"/>
      <c r="BB125" s="760"/>
      <c r="BC125" s="760"/>
      <c r="BD125" s="760"/>
      <c r="BE125" s="760"/>
      <c r="BF125" s="760"/>
      <c r="BG125" s="760"/>
      <c r="BH125" s="760"/>
      <c r="BI125" s="760"/>
      <c r="BJ125" s="760"/>
      <c r="BK125" s="760"/>
      <c r="BL125" s="760"/>
      <c r="BM125" s="760"/>
      <c r="BN125" s="760"/>
      <c r="BO125" s="760"/>
      <c r="BP125" s="760"/>
      <c r="BQ125" s="760"/>
      <c r="BR125" s="760"/>
      <c r="BS125" s="760"/>
      <c r="BT125" s="760"/>
      <c r="BU125" s="760"/>
      <c r="BV125" s="760"/>
      <c r="BW125" s="760"/>
      <c r="BX125" s="760"/>
      <c r="BY125" s="760"/>
      <c r="BZ125" s="760"/>
      <c r="CA125" s="760"/>
    </row>
    <row r="126" spans="1:79" ht="33.75" customHeight="1" thickBot="1">
      <c r="B126" s="879" t="s">
        <v>812</v>
      </c>
      <c r="C126" s="880" t="s">
        <v>813</v>
      </c>
      <c r="D126" s="881" t="s">
        <v>814</v>
      </c>
      <c r="E126" s="882" t="s">
        <v>815</v>
      </c>
      <c r="F126" s="1402" t="s">
        <v>816</v>
      </c>
      <c r="G126" s="864">
        <v>2</v>
      </c>
      <c r="H126" s="835"/>
      <c r="I126" s="760"/>
      <c r="J126" s="760"/>
      <c r="K126" s="760"/>
      <c r="L126" s="760"/>
      <c r="M126" s="760"/>
      <c r="N126" s="815"/>
      <c r="O126" s="760"/>
      <c r="P126" s="760"/>
      <c r="Q126" s="760"/>
      <c r="R126" s="760"/>
      <c r="S126" s="760"/>
      <c r="T126" s="760"/>
      <c r="U126" s="760"/>
      <c r="V126" s="760"/>
      <c r="W126" s="760"/>
      <c r="X126" s="760"/>
      <c r="Y126" s="760"/>
      <c r="Z126" s="760"/>
      <c r="AA126" s="760"/>
      <c r="AB126" s="760"/>
      <c r="AC126" s="760"/>
      <c r="AD126" s="760"/>
      <c r="AE126" s="760"/>
      <c r="AF126" s="760"/>
      <c r="AG126" s="760"/>
      <c r="AH126" s="760"/>
      <c r="AI126" s="760"/>
      <c r="AJ126" s="760"/>
      <c r="AK126" s="760"/>
      <c r="AL126" s="760"/>
      <c r="AM126" s="760"/>
      <c r="AN126" s="760"/>
      <c r="AO126" s="760"/>
      <c r="AP126" s="760"/>
      <c r="AQ126" s="760"/>
      <c r="AR126" s="760"/>
      <c r="AS126" s="760"/>
      <c r="AT126" s="760"/>
      <c r="AU126" s="760"/>
      <c r="AV126" s="760"/>
      <c r="AW126" s="760"/>
      <c r="AX126" s="760"/>
      <c r="AY126" s="760"/>
      <c r="AZ126" s="760"/>
      <c r="BA126" s="760"/>
      <c r="BB126" s="760"/>
      <c r="BC126" s="760"/>
      <c r="BD126" s="760"/>
      <c r="BE126" s="760"/>
      <c r="BF126" s="760"/>
      <c r="BG126" s="760"/>
      <c r="BH126" s="760"/>
      <c r="BI126" s="760"/>
      <c r="BJ126" s="760"/>
      <c r="BK126" s="760"/>
      <c r="BL126" s="760"/>
      <c r="BM126" s="760"/>
      <c r="BN126" s="760"/>
      <c r="BO126" s="760"/>
      <c r="BP126" s="760"/>
      <c r="BQ126" s="760"/>
      <c r="BR126" s="760"/>
      <c r="BS126" s="760"/>
      <c r="BT126" s="760"/>
      <c r="BU126" s="760"/>
      <c r="BV126" s="760"/>
      <c r="BW126" s="760"/>
      <c r="BX126" s="760"/>
      <c r="BY126" s="760"/>
      <c r="BZ126" s="760"/>
      <c r="CA126" s="760"/>
    </row>
    <row r="127" spans="1:79" ht="27.75" customHeight="1" thickTop="1" thickBot="1">
      <c r="B127" s="883" t="s">
        <v>818</v>
      </c>
      <c r="C127" s="884">
        <v>1</v>
      </c>
      <c r="D127" s="885">
        <v>2</v>
      </c>
      <c r="E127" s="886">
        <f>C127*D127</f>
        <v>2</v>
      </c>
      <c r="F127" s="1403"/>
      <c r="G127" s="865"/>
      <c r="H127" s="865"/>
      <c r="I127" s="866"/>
      <c r="J127" s="760"/>
      <c r="K127" s="760"/>
      <c r="L127" s="760"/>
      <c r="M127" s="760"/>
      <c r="N127" s="815"/>
      <c r="O127" s="760"/>
      <c r="P127" s="760"/>
      <c r="Q127" s="760"/>
      <c r="R127" s="760"/>
      <c r="S127" s="760"/>
      <c r="T127" s="760"/>
      <c r="U127" s="760"/>
      <c r="V127" s="760"/>
      <c r="W127" s="760"/>
      <c r="X127" s="760"/>
      <c r="Y127" s="760"/>
      <c r="Z127" s="760"/>
      <c r="AA127" s="760"/>
      <c r="AB127" s="760"/>
      <c r="AC127" s="760"/>
      <c r="AD127" s="760"/>
      <c r="AE127" s="760"/>
      <c r="AF127" s="760"/>
      <c r="AG127" s="760"/>
      <c r="AH127" s="760"/>
      <c r="AI127" s="760"/>
      <c r="AJ127" s="760"/>
      <c r="AK127" s="760"/>
      <c r="AL127" s="760"/>
      <c r="AM127" s="760"/>
      <c r="AN127" s="760"/>
      <c r="AO127" s="760"/>
      <c r="AP127" s="760"/>
      <c r="AQ127" s="760"/>
      <c r="AR127" s="760"/>
      <c r="AS127" s="760"/>
      <c r="AT127" s="760"/>
      <c r="AU127" s="760"/>
      <c r="AV127" s="760"/>
      <c r="AW127" s="760"/>
      <c r="AX127" s="760"/>
      <c r="AY127" s="760"/>
      <c r="AZ127" s="760"/>
      <c r="BA127" s="760"/>
      <c r="BB127" s="760"/>
      <c r="BC127" s="760"/>
      <c r="BD127" s="760"/>
      <c r="BE127" s="760"/>
      <c r="BF127" s="760"/>
      <c r="BG127" s="760"/>
      <c r="BH127" s="760"/>
      <c r="BI127" s="760"/>
      <c r="BJ127" s="760"/>
      <c r="BK127" s="760"/>
      <c r="BL127" s="760"/>
      <c r="BM127" s="760"/>
      <c r="BN127" s="760"/>
      <c r="BO127" s="760"/>
      <c r="BP127" s="760"/>
      <c r="BQ127" s="760"/>
      <c r="BR127" s="760"/>
      <c r="BS127" s="760"/>
      <c r="BT127" s="760"/>
      <c r="BU127" s="760"/>
      <c r="BV127" s="760"/>
      <c r="BW127" s="760"/>
      <c r="BX127" s="760"/>
      <c r="BY127" s="760"/>
      <c r="BZ127" s="760"/>
      <c r="CA127" s="760"/>
    </row>
    <row r="128" spans="1:79" ht="39" customHeight="1" thickBot="1">
      <c r="B128" s="887" t="s">
        <v>866</v>
      </c>
      <c r="C128" s="888">
        <v>2</v>
      </c>
      <c r="D128" s="889">
        <v>2</v>
      </c>
      <c r="E128" s="888">
        <f>C128*D128</f>
        <v>4</v>
      </c>
      <c r="F128" s="1403"/>
      <c r="G128" s="867"/>
      <c r="H128" s="867"/>
      <c r="I128" s="868"/>
      <c r="J128" s="760"/>
      <c r="K128" s="760"/>
      <c r="L128" s="760"/>
      <c r="M128" s="760"/>
      <c r="N128" s="815"/>
      <c r="O128" s="760"/>
      <c r="P128" s="760"/>
      <c r="Q128" s="760"/>
      <c r="R128" s="760"/>
      <c r="S128" s="760"/>
      <c r="T128" s="760"/>
      <c r="U128" s="760"/>
      <c r="V128" s="760"/>
      <c r="W128" s="760"/>
      <c r="X128" s="760"/>
      <c r="Y128" s="760"/>
      <c r="Z128" s="760"/>
      <c r="AA128" s="760"/>
      <c r="AB128" s="760"/>
      <c r="AC128" s="760"/>
      <c r="AD128" s="760"/>
      <c r="AE128" s="760"/>
      <c r="AF128" s="760"/>
      <c r="AG128" s="760"/>
      <c r="AH128" s="760"/>
      <c r="AI128" s="760"/>
      <c r="AJ128" s="760"/>
      <c r="AK128" s="760"/>
      <c r="AL128" s="760"/>
      <c r="AM128" s="760"/>
      <c r="AN128" s="760"/>
      <c r="AO128" s="760"/>
      <c r="AP128" s="760"/>
      <c r="AQ128" s="760"/>
      <c r="AR128" s="760"/>
      <c r="AS128" s="760"/>
      <c r="AT128" s="760"/>
      <c r="AU128" s="760"/>
      <c r="AV128" s="760"/>
      <c r="AW128" s="760"/>
      <c r="AX128" s="760"/>
      <c r="AY128" s="760"/>
      <c r="AZ128" s="760"/>
      <c r="BA128" s="760"/>
      <c r="BB128" s="760"/>
      <c r="BC128" s="760"/>
      <c r="BD128" s="760"/>
      <c r="BE128" s="760"/>
      <c r="BF128" s="760"/>
      <c r="BG128" s="760"/>
      <c r="BH128" s="760"/>
      <c r="BI128" s="760"/>
      <c r="BJ128" s="760"/>
      <c r="BK128" s="760"/>
      <c r="BL128" s="760"/>
      <c r="BM128" s="760"/>
      <c r="BN128" s="760"/>
      <c r="BO128" s="760"/>
      <c r="BP128" s="760"/>
      <c r="BQ128" s="760"/>
      <c r="BR128" s="760"/>
      <c r="BS128" s="760"/>
      <c r="BT128" s="760"/>
      <c r="BU128" s="760"/>
      <c r="BV128" s="760"/>
      <c r="BW128" s="760"/>
      <c r="BX128" s="760"/>
      <c r="BY128" s="760"/>
      <c r="BZ128" s="760"/>
      <c r="CA128" s="760"/>
    </row>
    <row r="129" spans="1:79" ht="48.95" customHeight="1" thickBot="1">
      <c r="B129" s="887" t="s">
        <v>867</v>
      </c>
      <c r="C129" s="890">
        <v>3</v>
      </c>
      <c r="D129" s="891">
        <v>2</v>
      </c>
      <c r="E129" s="890">
        <f>C129*D129</f>
        <v>6</v>
      </c>
      <c r="F129" s="1404"/>
      <c r="G129" s="869"/>
      <c r="H129" s="869"/>
      <c r="I129" s="870"/>
      <c r="J129" s="760"/>
      <c r="K129" s="760"/>
      <c r="L129" s="760"/>
      <c r="M129" s="760"/>
      <c r="N129" s="815"/>
      <c r="O129" s="760"/>
      <c r="P129" s="760"/>
      <c r="Q129" s="760"/>
      <c r="R129" s="760"/>
      <c r="S129" s="760"/>
      <c r="T129" s="760"/>
      <c r="U129" s="760"/>
      <c r="V129" s="760"/>
      <c r="W129" s="760"/>
      <c r="X129" s="760"/>
      <c r="Y129" s="760"/>
      <c r="Z129" s="760"/>
      <c r="AA129" s="760"/>
      <c r="AB129" s="760"/>
      <c r="AC129" s="760"/>
      <c r="AD129" s="760"/>
      <c r="AE129" s="760"/>
      <c r="AF129" s="760"/>
      <c r="AG129" s="760"/>
      <c r="AH129" s="760"/>
      <c r="AI129" s="760"/>
      <c r="AJ129" s="760"/>
      <c r="AK129" s="760"/>
      <c r="AL129" s="760"/>
      <c r="AM129" s="760"/>
      <c r="AN129" s="760"/>
      <c r="AO129" s="760"/>
      <c r="AP129" s="760"/>
      <c r="AQ129" s="760"/>
      <c r="AR129" s="760"/>
      <c r="AS129" s="760"/>
      <c r="AT129" s="760"/>
      <c r="AU129" s="760"/>
      <c r="AV129" s="760"/>
      <c r="AW129" s="760"/>
      <c r="AX129" s="760"/>
      <c r="AY129" s="760"/>
      <c r="AZ129" s="760"/>
      <c r="BA129" s="760"/>
      <c r="BB129" s="760"/>
      <c r="BC129" s="760"/>
      <c r="BD129" s="760"/>
      <c r="BE129" s="760"/>
      <c r="BF129" s="760"/>
      <c r="BG129" s="760"/>
      <c r="BH129" s="760"/>
      <c r="BI129" s="760"/>
      <c r="BJ129" s="760"/>
      <c r="BK129" s="760"/>
      <c r="BL129" s="760"/>
      <c r="BM129" s="760"/>
      <c r="BN129" s="760"/>
      <c r="BO129" s="760"/>
      <c r="BP129" s="760"/>
      <c r="BQ129" s="760"/>
      <c r="BR129" s="760"/>
      <c r="BS129" s="760"/>
      <c r="BT129" s="760"/>
      <c r="BU129" s="760"/>
      <c r="BV129" s="760"/>
      <c r="BW129" s="760"/>
      <c r="BX129" s="760"/>
      <c r="BY129" s="760"/>
      <c r="BZ129" s="760"/>
      <c r="CA129" s="760"/>
    </row>
    <row r="130" spans="1:79" ht="9" customHeight="1">
      <c r="B130" s="862"/>
      <c r="C130" s="877"/>
      <c r="D130" s="877"/>
      <c r="E130" s="877"/>
      <c r="F130" s="878"/>
      <c r="G130" s="835"/>
      <c r="H130" s="835"/>
      <c r="I130" s="760"/>
      <c r="J130" s="760"/>
      <c r="K130" s="760"/>
      <c r="L130" s="760"/>
      <c r="M130" s="760"/>
      <c r="N130" s="815"/>
      <c r="O130" s="760"/>
      <c r="P130" s="760"/>
      <c r="Q130" s="760"/>
      <c r="R130" s="760"/>
      <c r="S130" s="760"/>
      <c r="T130" s="760"/>
      <c r="U130" s="760"/>
      <c r="V130" s="760"/>
      <c r="W130" s="760"/>
      <c r="X130" s="760"/>
      <c r="Y130" s="760"/>
      <c r="Z130" s="760"/>
      <c r="AA130" s="760"/>
      <c r="AB130" s="760"/>
      <c r="AC130" s="760"/>
      <c r="AD130" s="760"/>
      <c r="AE130" s="760"/>
      <c r="AF130" s="760"/>
      <c r="AG130" s="760"/>
      <c r="AH130" s="760"/>
      <c r="AI130" s="760"/>
      <c r="AJ130" s="760"/>
      <c r="AK130" s="760"/>
      <c r="AL130" s="760"/>
      <c r="AM130" s="760"/>
      <c r="AN130" s="760"/>
      <c r="AO130" s="760"/>
      <c r="AP130" s="760"/>
      <c r="AQ130" s="760"/>
      <c r="AR130" s="760"/>
      <c r="AS130" s="760"/>
      <c r="AT130" s="760"/>
      <c r="AU130" s="760"/>
      <c r="AV130" s="760"/>
      <c r="AW130" s="760"/>
      <c r="AX130" s="760"/>
      <c r="AY130" s="760"/>
      <c r="AZ130" s="760"/>
      <c r="BA130" s="760"/>
      <c r="BB130" s="760"/>
      <c r="BC130" s="760"/>
      <c r="BD130" s="760"/>
      <c r="BE130" s="760"/>
      <c r="BF130" s="760"/>
      <c r="BG130" s="760"/>
      <c r="BH130" s="760"/>
      <c r="BI130" s="760"/>
      <c r="BJ130" s="760"/>
      <c r="BK130" s="760"/>
      <c r="BL130" s="760"/>
      <c r="BM130" s="760"/>
      <c r="BN130" s="760"/>
      <c r="BO130" s="760"/>
      <c r="BP130" s="760"/>
      <c r="BQ130" s="760"/>
      <c r="BR130" s="760"/>
      <c r="BS130" s="760"/>
      <c r="BT130" s="760"/>
      <c r="BU130" s="760"/>
      <c r="BV130" s="760"/>
      <c r="BW130" s="760"/>
      <c r="BX130" s="760"/>
      <c r="BY130" s="760"/>
      <c r="BZ130" s="760"/>
      <c r="CA130" s="760"/>
    </row>
    <row r="131" spans="1:79" ht="18" customHeight="1">
      <c r="A131" s="724">
        <v>13</v>
      </c>
      <c r="B131" s="831" t="s">
        <v>868</v>
      </c>
      <c r="C131" s="832"/>
      <c r="D131" s="832"/>
      <c r="E131" s="832"/>
      <c r="F131" s="878"/>
      <c r="G131" s="835"/>
      <c r="H131" s="835"/>
      <c r="I131" s="760"/>
      <c r="J131" s="760"/>
      <c r="K131" s="760"/>
      <c r="L131" s="760"/>
      <c r="M131" s="760"/>
      <c r="N131" s="815"/>
      <c r="O131" s="760"/>
      <c r="P131" s="760"/>
      <c r="Q131" s="760"/>
      <c r="R131" s="760"/>
      <c r="S131" s="760"/>
      <c r="T131" s="760"/>
      <c r="U131" s="760"/>
      <c r="V131" s="760"/>
      <c r="W131" s="760"/>
      <c r="X131" s="760"/>
      <c r="Y131" s="760"/>
      <c r="Z131" s="760"/>
      <c r="AA131" s="760"/>
      <c r="AB131" s="760"/>
      <c r="AC131" s="760"/>
      <c r="AD131" s="760"/>
      <c r="AE131" s="760"/>
      <c r="AF131" s="760"/>
      <c r="AG131" s="760"/>
      <c r="AH131" s="760"/>
      <c r="AI131" s="760"/>
      <c r="AJ131" s="760"/>
      <c r="AK131" s="760"/>
      <c r="AL131" s="760"/>
      <c r="AM131" s="760"/>
      <c r="AN131" s="760"/>
      <c r="AO131" s="760"/>
      <c r="AP131" s="760"/>
      <c r="AQ131" s="760"/>
      <c r="AR131" s="760"/>
      <c r="AS131" s="760"/>
      <c r="AT131" s="760"/>
      <c r="AU131" s="760"/>
      <c r="AV131" s="760"/>
      <c r="AW131" s="760"/>
      <c r="AX131" s="760"/>
      <c r="AY131" s="760"/>
      <c r="AZ131" s="760"/>
      <c r="BA131" s="760"/>
      <c r="BB131" s="760"/>
      <c r="BC131" s="760"/>
      <c r="BD131" s="760"/>
      <c r="BE131" s="760"/>
      <c r="BF131" s="760"/>
      <c r="BG131" s="760"/>
      <c r="BH131" s="760"/>
      <c r="BI131" s="760"/>
      <c r="BJ131" s="760"/>
      <c r="BK131" s="760"/>
      <c r="BL131" s="760"/>
      <c r="BM131" s="760"/>
      <c r="BN131" s="760"/>
      <c r="BO131" s="760"/>
      <c r="BP131" s="760"/>
      <c r="BQ131" s="760"/>
      <c r="BR131" s="760"/>
      <c r="BS131" s="760"/>
      <c r="BT131" s="760"/>
      <c r="BU131" s="760"/>
      <c r="BV131" s="760"/>
      <c r="BW131" s="760"/>
      <c r="BX131" s="760"/>
      <c r="BY131" s="760"/>
      <c r="BZ131" s="760"/>
      <c r="CA131" s="760"/>
    </row>
    <row r="132" spans="1:79" ht="35.25" customHeight="1">
      <c r="B132" s="1399" t="s">
        <v>869</v>
      </c>
      <c r="C132" s="1400"/>
      <c r="D132" s="1400"/>
      <c r="E132" s="1401"/>
      <c r="F132" s="878"/>
      <c r="G132" s="835"/>
      <c r="H132" s="835"/>
      <c r="I132" s="760"/>
      <c r="J132" s="760"/>
      <c r="K132" s="760"/>
      <c r="L132" s="760"/>
      <c r="M132" s="760"/>
      <c r="N132" s="815"/>
      <c r="O132" s="760"/>
      <c r="P132" s="760"/>
      <c r="Q132" s="760"/>
      <c r="R132" s="760"/>
      <c r="S132" s="760"/>
      <c r="T132" s="760"/>
      <c r="U132" s="760"/>
      <c r="V132" s="760"/>
      <c r="W132" s="760"/>
      <c r="X132" s="760"/>
      <c r="Y132" s="760"/>
      <c r="Z132" s="760"/>
      <c r="AA132" s="760"/>
      <c r="AB132" s="760"/>
      <c r="AC132" s="760"/>
      <c r="AD132" s="760"/>
      <c r="AE132" s="760"/>
      <c r="AF132" s="760"/>
      <c r="AG132" s="760"/>
      <c r="AH132" s="760"/>
      <c r="AI132" s="760"/>
      <c r="AJ132" s="760"/>
      <c r="AK132" s="760"/>
      <c r="AL132" s="760"/>
      <c r="AM132" s="760"/>
      <c r="AN132" s="760"/>
      <c r="AO132" s="760"/>
      <c r="AP132" s="760"/>
      <c r="AQ132" s="760"/>
      <c r="AR132" s="760"/>
      <c r="AS132" s="760"/>
      <c r="AT132" s="760"/>
      <c r="AU132" s="760"/>
      <c r="AV132" s="760"/>
      <c r="AW132" s="760"/>
      <c r="AX132" s="760"/>
      <c r="AY132" s="760"/>
      <c r="AZ132" s="760"/>
      <c r="BA132" s="760"/>
      <c r="BB132" s="760"/>
      <c r="BC132" s="760"/>
      <c r="BD132" s="760"/>
      <c r="BE132" s="760"/>
      <c r="BF132" s="760"/>
      <c r="BG132" s="760"/>
      <c r="BH132" s="760"/>
      <c r="BI132" s="760"/>
      <c r="BJ132" s="760"/>
      <c r="BK132" s="760"/>
      <c r="BL132" s="760"/>
      <c r="BM132" s="760"/>
      <c r="BN132" s="760"/>
      <c r="BO132" s="760"/>
      <c r="BP132" s="760"/>
      <c r="BQ132" s="760"/>
      <c r="BR132" s="760"/>
      <c r="BS132" s="760"/>
      <c r="BT132" s="760"/>
      <c r="BU132" s="760"/>
      <c r="BV132" s="760"/>
      <c r="BW132" s="760"/>
      <c r="BX132" s="760"/>
      <c r="BY132" s="760"/>
      <c r="BZ132" s="760"/>
      <c r="CA132" s="760"/>
    </row>
    <row r="133" spans="1:79" ht="16.5" customHeight="1" thickBot="1">
      <c r="B133" s="831" t="s">
        <v>811</v>
      </c>
      <c r="C133" s="836"/>
      <c r="F133" s="878"/>
      <c r="G133" s="835"/>
      <c r="H133" s="835"/>
      <c r="I133" s="760"/>
      <c r="J133" s="760"/>
      <c r="K133" s="760"/>
      <c r="L133" s="760"/>
      <c r="M133" s="760"/>
      <c r="N133" s="815"/>
      <c r="O133" s="760"/>
      <c r="P133" s="760"/>
      <c r="Q133" s="760"/>
      <c r="R133" s="760"/>
      <c r="S133" s="760"/>
      <c r="T133" s="760"/>
      <c r="U133" s="760"/>
      <c r="V133" s="760"/>
      <c r="W133" s="760"/>
      <c r="X133" s="760"/>
      <c r="Y133" s="760"/>
      <c r="Z133" s="760"/>
      <c r="AA133" s="760"/>
      <c r="AB133" s="760"/>
      <c r="AC133" s="760"/>
      <c r="AD133" s="760"/>
      <c r="AE133" s="760"/>
      <c r="AF133" s="760"/>
      <c r="AG133" s="760"/>
      <c r="AH133" s="760"/>
      <c r="AI133" s="760"/>
      <c r="AJ133" s="760"/>
      <c r="AK133" s="760"/>
      <c r="AL133" s="760"/>
      <c r="AM133" s="760"/>
      <c r="AN133" s="760"/>
      <c r="AO133" s="760"/>
      <c r="AP133" s="760"/>
      <c r="AQ133" s="760"/>
      <c r="AR133" s="760"/>
      <c r="AS133" s="760"/>
      <c r="AT133" s="760"/>
      <c r="AU133" s="760"/>
      <c r="AV133" s="760"/>
      <c r="AW133" s="760"/>
      <c r="AX133" s="760"/>
      <c r="AY133" s="760"/>
      <c r="AZ133" s="760"/>
      <c r="BA133" s="760"/>
      <c r="BB133" s="760"/>
      <c r="BC133" s="760"/>
      <c r="BD133" s="760"/>
      <c r="BE133" s="760"/>
      <c r="BF133" s="760"/>
      <c r="BG133" s="760"/>
      <c r="BH133" s="760"/>
      <c r="BI133" s="760"/>
      <c r="BJ133" s="760"/>
      <c r="BK133" s="760"/>
      <c r="BL133" s="760"/>
      <c r="BM133" s="760"/>
      <c r="BN133" s="760"/>
      <c r="BO133" s="760"/>
      <c r="BP133" s="760"/>
      <c r="BQ133" s="760"/>
      <c r="BR133" s="760"/>
      <c r="BS133" s="760"/>
      <c r="BT133" s="760"/>
      <c r="BU133" s="760"/>
      <c r="BV133" s="760"/>
      <c r="BW133" s="760"/>
      <c r="BX133" s="760"/>
      <c r="BY133" s="760"/>
      <c r="BZ133" s="760"/>
      <c r="CA133" s="760"/>
    </row>
    <row r="134" spans="1:79" ht="33.75" customHeight="1" thickBot="1">
      <c r="B134" s="879" t="s">
        <v>812</v>
      </c>
      <c r="C134" s="880" t="s">
        <v>813</v>
      </c>
      <c r="D134" s="881" t="s">
        <v>814</v>
      </c>
      <c r="E134" s="882" t="s">
        <v>815</v>
      </c>
      <c r="F134" s="1402" t="s">
        <v>816</v>
      </c>
      <c r="G134" s="864">
        <v>2</v>
      </c>
      <c r="H134" s="835"/>
      <c r="I134" s="760"/>
      <c r="J134" s="760"/>
      <c r="K134" s="760"/>
      <c r="L134" s="760"/>
      <c r="M134" s="760"/>
      <c r="N134" s="815"/>
      <c r="O134" s="760"/>
      <c r="P134" s="760"/>
      <c r="Q134" s="760"/>
      <c r="R134" s="760"/>
      <c r="S134" s="760"/>
      <c r="T134" s="760"/>
      <c r="U134" s="760"/>
      <c r="V134" s="760"/>
      <c r="W134" s="760"/>
      <c r="X134" s="760"/>
      <c r="Y134" s="760"/>
      <c r="Z134" s="760"/>
      <c r="AA134" s="760"/>
      <c r="AB134" s="760"/>
      <c r="AC134" s="760"/>
      <c r="AD134" s="760"/>
      <c r="AE134" s="760"/>
      <c r="AF134" s="760"/>
      <c r="AG134" s="760"/>
      <c r="AH134" s="760"/>
      <c r="AI134" s="760"/>
      <c r="AJ134" s="760"/>
      <c r="AK134" s="760"/>
      <c r="AL134" s="760"/>
      <c r="AM134" s="760"/>
      <c r="AN134" s="760"/>
      <c r="AO134" s="760"/>
      <c r="AP134" s="760"/>
      <c r="AQ134" s="760"/>
      <c r="AR134" s="760"/>
      <c r="AS134" s="760"/>
      <c r="AT134" s="760"/>
      <c r="AU134" s="760"/>
      <c r="AV134" s="760"/>
      <c r="AW134" s="760"/>
      <c r="AX134" s="760"/>
      <c r="AY134" s="760"/>
      <c r="AZ134" s="760"/>
      <c r="BA134" s="760"/>
      <c r="BB134" s="760"/>
      <c r="BC134" s="760"/>
      <c r="BD134" s="760"/>
      <c r="BE134" s="760"/>
      <c r="BF134" s="760"/>
      <c r="BG134" s="760"/>
      <c r="BH134" s="760"/>
      <c r="BI134" s="760"/>
      <c r="BJ134" s="760"/>
      <c r="BK134" s="760"/>
      <c r="BL134" s="760"/>
      <c r="BM134" s="760"/>
      <c r="BN134" s="760"/>
      <c r="BO134" s="760"/>
      <c r="BP134" s="760"/>
      <c r="BQ134" s="760"/>
      <c r="BR134" s="760"/>
      <c r="BS134" s="760"/>
      <c r="BT134" s="760"/>
      <c r="BU134" s="760"/>
      <c r="BV134" s="760"/>
      <c r="BW134" s="760"/>
      <c r="BX134" s="760"/>
      <c r="BY134" s="760"/>
      <c r="BZ134" s="760"/>
      <c r="CA134" s="760"/>
    </row>
    <row r="135" spans="1:79" ht="50.1" customHeight="1" thickTop="1" thickBot="1">
      <c r="B135" s="883" t="s">
        <v>870</v>
      </c>
      <c r="C135" s="884">
        <v>0</v>
      </c>
      <c r="D135" s="885">
        <v>2</v>
      </c>
      <c r="E135" s="886">
        <v>0</v>
      </c>
      <c r="F135" s="1403"/>
      <c r="G135" s="865"/>
      <c r="H135" s="865"/>
      <c r="I135" s="866"/>
      <c r="J135" s="760"/>
      <c r="K135" s="760"/>
      <c r="L135" s="760"/>
      <c r="M135" s="760"/>
      <c r="N135" s="815"/>
      <c r="O135" s="760"/>
      <c r="P135" s="760"/>
      <c r="Q135" s="760"/>
      <c r="R135" s="760"/>
      <c r="S135" s="760"/>
      <c r="T135" s="760"/>
      <c r="U135" s="760"/>
      <c r="V135" s="760"/>
      <c r="W135" s="760"/>
      <c r="X135" s="760"/>
      <c r="Y135" s="760"/>
      <c r="Z135" s="760"/>
      <c r="AA135" s="760"/>
      <c r="AB135" s="760"/>
      <c r="AC135" s="760"/>
      <c r="AD135" s="760"/>
      <c r="AE135" s="760"/>
      <c r="AF135" s="760"/>
      <c r="AG135" s="760"/>
      <c r="AH135" s="760"/>
      <c r="AI135" s="760"/>
      <c r="AJ135" s="760"/>
      <c r="AK135" s="760"/>
      <c r="AL135" s="760"/>
      <c r="AM135" s="760"/>
      <c r="AN135" s="760"/>
      <c r="AO135" s="760"/>
      <c r="AP135" s="760"/>
      <c r="AQ135" s="760"/>
      <c r="AR135" s="760"/>
      <c r="AS135" s="760"/>
      <c r="AT135" s="760"/>
      <c r="AU135" s="760"/>
      <c r="AV135" s="760"/>
      <c r="AW135" s="760"/>
      <c r="AX135" s="760"/>
      <c r="AY135" s="760"/>
      <c r="AZ135" s="760"/>
      <c r="BA135" s="760"/>
      <c r="BB135" s="760"/>
      <c r="BC135" s="760"/>
      <c r="BD135" s="760"/>
      <c r="BE135" s="760"/>
      <c r="BF135" s="760"/>
      <c r="BG135" s="760"/>
      <c r="BH135" s="760"/>
      <c r="BI135" s="760"/>
      <c r="BJ135" s="760"/>
      <c r="BK135" s="760"/>
      <c r="BL135" s="760"/>
      <c r="BM135" s="760"/>
      <c r="BN135" s="760"/>
      <c r="BO135" s="760"/>
      <c r="BP135" s="760"/>
      <c r="BQ135" s="760"/>
      <c r="BR135" s="760"/>
      <c r="BS135" s="760"/>
      <c r="BT135" s="760"/>
      <c r="BU135" s="760"/>
      <c r="BV135" s="760"/>
      <c r="BW135" s="760"/>
      <c r="BX135" s="760"/>
      <c r="BY135" s="760"/>
      <c r="BZ135" s="760"/>
      <c r="CA135" s="760"/>
    </row>
    <row r="136" spans="1:79" ht="39.950000000000003" customHeight="1" thickBot="1">
      <c r="B136" s="887" t="s">
        <v>871</v>
      </c>
      <c r="C136" s="888">
        <v>1</v>
      </c>
      <c r="D136" s="889">
        <v>2</v>
      </c>
      <c r="E136" s="888">
        <v>2</v>
      </c>
      <c r="F136" s="1403"/>
      <c r="G136" s="867"/>
      <c r="H136" s="867"/>
      <c r="I136" s="868"/>
      <c r="J136" s="760"/>
      <c r="K136" s="760"/>
      <c r="L136" s="760"/>
      <c r="M136" s="760"/>
      <c r="N136" s="815"/>
      <c r="O136" s="760"/>
      <c r="P136" s="760"/>
      <c r="Q136" s="760"/>
      <c r="R136" s="760"/>
      <c r="S136" s="760"/>
      <c r="T136" s="760"/>
      <c r="U136" s="760"/>
      <c r="V136" s="760"/>
      <c r="W136" s="760"/>
      <c r="X136" s="760"/>
      <c r="Y136" s="760"/>
      <c r="Z136" s="760"/>
      <c r="AA136" s="760"/>
      <c r="AB136" s="760"/>
      <c r="AC136" s="760"/>
      <c r="AD136" s="760"/>
      <c r="AE136" s="760"/>
      <c r="AF136" s="760"/>
      <c r="AG136" s="760"/>
      <c r="AH136" s="760"/>
      <c r="AI136" s="760"/>
      <c r="AJ136" s="760"/>
      <c r="AK136" s="760"/>
      <c r="AL136" s="760"/>
      <c r="AM136" s="760"/>
      <c r="AN136" s="760"/>
      <c r="AO136" s="760"/>
      <c r="AP136" s="760"/>
      <c r="AQ136" s="760"/>
      <c r="AR136" s="760"/>
      <c r="AS136" s="760"/>
      <c r="AT136" s="760"/>
      <c r="AU136" s="760"/>
      <c r="AV136" s="760"/>
      <c r="AW136" s="760"/>
      <c r="AX136" s="760"/>
      <c r="AY136" s="760"/>
      <c r="AZ136" s="760"/>
      <c r="BA136" s="760"/>
      <c r="BB136" s="760"/>
      <c r="BC136" s="760"/>
      <c r="BD136" s="760"/>
      <c r="BE136" s="760"/>
      <c r="BF136" s="760"/>
      <c r="BG136" s="760"/>
      <c r="BH136" s="760"/>
      <c r="BI136" s="760"/>
      <c r="BJ136" s="760"/>
      <c r="BK136" s="760"/>
      <c r="BL136" s="760"/>
      <c r="BM136" s="760"/>
      <c r="BN136" s="760"/>
      <c r="BO136" s="760"/>
      <c r="BP136" s="760"/>
      <c r="BQ136" s="760"/>
      <c r="BR136" s="760"/>
      <c r="BS136" s="760"/>
      <c r="BT136" s="760"/>
      <c r="BU136" s="760"/>
      <c r="BV136" s="760"/>
      <c r="BW136" s="760"/>
      <c r="BX136" s="760"/>
      <c r="BY136" s="760"/>
      <c r="BZ136" s="760"/>
      <c r="CA136" s="760"/>
    </row>
    <row r="137" spans="1:79" ht="44.45" customHeight="1" thickBot="1">
      <c r="B137" s="887" t="s">
        <v>872</v>
      </c>
      <c r="C137" s="890">
        <v>2</v>
      </c>
      <c r="D137" s="891">
        <v>2</v>
      </c>
      <c r="E137" s="890">
        <v>4</v>
      </c>
      <c r="F137" s="1404"/>
      <c r="G137" s="869"/>
      <c r="H137" s="869"/>
      <c r="I137" s="870"/>
      <c r="J137" s="760"/>
      <c r="K137" s="760"/>
      <c r="L137" s="760"/>
      <c r="M137" s="760"/>
      <c r="N137" s="815"/>
      <c r="O137" s="760"/>
      <c r="P137" s="760"/>
      <c r="Q137" s="760"/>
      <c r="R137" s="760"/>
      <c r="S137" s="760"/>
      <c r="T137" s="760"/>
      <c r="U137" s="760"/>
      <c r="V137" s="760"/>
      <c r="W137" s="760"/>
      <c r="X137" s="760"/>
      <c r="Y137" s="760"/>
      <c r="Z137" s="760"/>
      <c r="AA137" s="760"/>
      <c r="AB137" s="760"/>
      <c r="AC137" s="760"/>
      <c r="AD137" s="760"/>
      <c r="AE137" s="760"/>
      <c r="AF137" s="760"/>
      <c r="AG137" s="760"/>
      <c r="AH137" s="760"/>
      <c r="AI137" s="760"/>
      <c r="AJ137" s="760"/>
      <c r="AK137" s="760"/>
      <c r="AL137" s="760"/>
      <c r="AM137" s="760"/>
      <c r="AN137" s="760"/>
      <c r="AO137" s="760"/>
      <c r="AP137" s="760"/>
      <c r="AQ137" s="760"/>
      <c r="AR137" s="760"/>
      <c r="AS137" s="760"/>
      <c r="AT137" s="760"/>
      <c r="AU137" s="760"/>
      <c r="AV137" s="760"/>
      <c r="AW137" s="760"/>
      <c r="AX137" s="760"/>
      <c r="AY137" s="760"/>
      <c r="AZ137" s="760"/>
      <c r="BA137" s="760"/>
      <c r="BB137" s="760"/>
      <c r="BC137" s="760"/>
      <c r="BD137" s="760"/>
      <c r="BE137" s="760"/>
      <c r="BF137" s="760"/>
      <c r="BG137" s="760"/>
      <c r="BH137" s="760"/>
      <c r="BI137" s="760"/>
      <c r="BJ137" s="760"/>
      <c r="BK137" s="760"/>
      <c r="BL137" s="760"/>
      <c r="BM137" s="760"/>
      <c r="BN137" s="760"/>
      <c r="BO137" s="760"/>
      <c r="BP137" s="760"/>
      <c r="BQ137" s="760"/>
      <c r="BR137" s="760"/>
      <c r="BS137" s="760"/>
      <c r="BT137" s="760"/>
      <c r="BU137" s="760"/>
      <c r="BV137" s="760"/>
      <c r="BW137" s="760"/>
      <c r="BX137" s="760"/>
      <c r="BY137" s="760"/>
      <c r="BZ137" s="760"/>
      <c r="CA137" s="760"/>
    </row>
    <row r="138" spans="1:79" ht="9" customHeight="1">
      <c r="B138" s="862"/>
      <c r="C138" s="877"/>
      <c r="D138" s="877"/>
      <c r="E138" s="877"/>
      <c r="F138" s="878"/>
      <c r="G138" s="835"/>
      <c r="H138" s="835"/>
      <c r="I138" s="760"/>
      <c r="J138" s="760"/>
      <c r="K138" s="760"/>
      <c r="L138" s="760"/>
      <c r="M138" s="760"/>
      <c r="N138" s="815"/>
      <c r="O138" s="760"/>
      <c r="P138" s="760"/>
      <c r="Q138" s="760"/>
      <c r="R138" s="760"/>
      <c r="S138" s="760"/>
      <c r="T138" s="760"/>
      <c r="U138" s="760"/>
      <c r="V138" s="760"/>
      <c r="W138" s="760"/>
      <c r="X138" s="760"/>
      <c r="Y138" s="760"/>
      <c r="Z138" s="760"/>
      <c r="AA138" s="760"/>
      <c r="AB138" s="760"/>
      <c r="AC138" s="760"/>
      <c r="AD138" s="760"/>
      <c r="AE138" s="760"/>
      <c r="AF138" s="760"/>
      <c r="AG138" s="760"/>
      <c r="AH138" s="760"/>
      <c r="AI138" s="760"/>
      <c r="AJ138" s="760"/>
      <c r="AK138" s="760"/>
      <c r="AL138" s="760"/>
      <c r="AM138" s="760"/>
      <c r="AN138" s="760"/>
      <c r="AO138" s="760"/>
      <c r="AP138" s="760"/>
      <c r="AQ138" s="760"/>
      <c r="AR138" s="760"/>
      <c r="AS138" s="760"/>
      <c r="AT138" s="760"/>
      <c r="AU138" s="760"/>
      <c r="AV138" s="760"/>
      <c r="AW138" s="760"/>
      <c r="AX138" s="760"/>
      <c r="AY138" s="760"/>
      <c r="AZ138" s="760"/>
      <c r="BA138" s="760"/>
      <c r="BB138" s="760"/>
      <c r="BC138" s="760"/>
      <c r="BD138" s="760"/>
      <c r="BE138" s="760"/>
      <c r="BF138" s="760"/>
      <c r="BG138" s="760"/>
      <c r="BH138" s="760"/>
      <c r="BI138" s="760"/>
      <c r="BJ138" s="760"/>
      <c r="BK138" s="760"/>
      <c r="BL138" s="760"/>
      <c r="BM138" s="760"/>
      <c r="BN138" s="760"/>
      <c r="BO138" s="760"/>
      <c r="BP138" s="760"/>
      <c r="BQ138" s="760"/>
      <c r="BR138" s="760"/>
      <c r="BS138" s="760"/>
      <c r="BT138" s="760"/>
      <c r="BU138" s="760"/>
      <c r="BV138" s="760"/>
      <c r="BW138" s="760"/>
      <c r="BX138" s="760"/>
      <c r="BY138" s="760"/>
      <c r="BZ138" s="760"/>
      <c r="CA138" s="760"/>
    </row>
    <row r="139" spans="1:79" ht="11.1" customHeight="1">
      <c r="F139" s="878"/>
      <c r="I139" s="760"/>
      <c r="J139" s="760"/>
      <c r="K139" s="760"/>
      <c r="L139" s="760"/>
      <c r="M139" s="760"/>
      <c r="N139" s="815"/>
      <c r="O139" s="760"/>
      <c r="P139" s="760"/>
      <c r="Q139" s="760"/>
      <c r="R139" s="760"/>
      <c r="S139" s="760"/>
      <c r="T139" s="760"/>
      <c r="U139" s="760"/>
      <c r="V139" s="760"/>
      <c r="W139" s="760"/>
      <c r="X139" s="760"/>
      <c r="Y139" s="760"/>
      <c r="Z139" s="760"/>
      <c r="AA139" s="760"/>
      <c r="AB139" s="760"/>
      <c r="AC139" s="760"/>
      <c r="AD139" s="760"/>
      <c r="AE139" s="760"/>
      <c r="AF139" s="760"/>
      <c r="AG139" s="760"/>
      <c r="AH139" s="760"/>
      <c r="AI139" s="760"/>
      <c r="AJ139" s="760"/>
      <c r="AK139" s="760"/>
      <c r="AL139" s="760"/>
      <c r="AM139" s="760"/>
      <c r="AN139" s="760"/>
      <c r="AO139" s="760"/>
      <c r="AP139" s="760"/>
      <c r="AQ139" s="760"/>
      <c r="AR139" s="760"/>
      <c r="AS139" s="760"/>
      <c r="AT139" s="760"/>
      <c r="AU139" s="760"/>
      <c r="AV139" s="760"/>
      <c r="AW139" s="760"/>
      <c r="AX139" s="760"/>
      <c r="AY139" s="760"/>
      <c r="AZ139" s="760"/>
      <c r="BA139" s="760"/>
      <c r="BB139" s="760"/>
      <c r="BC139" s="760"/>
      <c r="BD139" s="760"/>
      <c r="BE139" s="760"/>
      <c r="BF139" s="760"/>
      <c r="BG139" s="760"/>
      <c r="BH139" s="760"/>
      <c r="BI139" s="760"/>
      <c r="BJ139" s="760"/>
      <c r="BK139" s="760"/>
      <c r="BL139" s="760"/>
      <c r="BM139" s="760"/>
      <c r="BN139" s="760"/>
      <c r="BO139" s="760"/>
      <c r="BP139" s="760"/>
      <c r="BQ139" s="760"/>
      <c r="BR139" s="760"/>
      <c r="BS139" s="760"/>
      <c r="BT139" s="760"/>
      <c r="BU139" s="760"/>
      <c r="BV139" s="760"/>
      <c r="BW139" s="760"/>
      <c r="BX139" s="760"/>
      <c r="BY139" s="760"/>
      <c r="BZ139" s="760"/>
      <c r="CA139" s="760"/>
    </row>
    <row r="140" spans="1:79" ht="12" customHeight="1" thickBot="1">
      <c r="F140" s="878"/>
      <c r="I140" s="727"/>
      <c r="J140" s="760"/>
      <c r="K140" s="760"/>
      <c r="L140" s="760"/>
      <c r="M140" s="760"/>
      <c r="N140" s="815"/>
      <c r="O140" s="760"/>
      <c r="P140" s="760"/>
      <c r="Q140" s="760"/>
      <c r="R140" s="760"/>
      <c r="S140" s="760"/>
      <c r="T140" s="760"/>
      <c r="U140" s="760"/>
      <c r="V140" s="760"/>
      <c r="W140" s="760"/>
      <c r="X140" s="760"/>
      <c r="Y140" s="760"/>
      <c r="Z140" s="760"/>
      <c r="AA140" s="760"/>
      <c r="AB140" s="760"/>
      <c r="AC140" s="760"/>
      <c r="AD140" s="760"/>
      <c r="AE140" s="760"/>
      <c r="AF140" s="760"/>
      <c r="AG140" s="760"/>
      <c r="AH140" s="760"/>
      <c r="AI140" s="760"/>
      <c r="AJ140" s="760"/>
      <c r="AK140" s="760"/>
      <c r="AL140" s="760"/>
      <c r="AM140" s="760"/>
      <c r="AN140" s="760"/>
      <c r="AO140" s="760"/>
      <c r="AP140" s="760"/>
      <c r="AQ140" s="760"/>
      <c r="AR140" s="760"/>
      <c r="AS140" s="760"/>
      <c r="AT140" s="760"/>
      <c r="AU140" s="760"/>
      <c r="AV140" s="760"/>
      <c r="AW140" s="760"/>
      <c r="AX140" s="760"/>
      <c r="AY140" s="760"/>
      <c r="AZ140" s="760"/>
      <c r="BA140" s="760"/>
      <c r="BB140" s="760"/>
      <c r="BC140" s="760"/>
      <c r="BD140" s="760"/>
      <c r="BE140" s="760"/>
      <c r="BF140" s="760"/>
      <c r="BG140" s="760"/>
      <c r="BH140" s="760"/>
      <c r="BI140" s="760"/>
      <c r="BJ140" s="760"/>
      <c r="BK140" s="760"/>
      <c r="BL140" s="760"/>
      <c r="BM140" s="760"/>
      <c r="BN140" s="760"/>
      <c r="BO140" s="760"/>
      <c r="BP140" s="760"/>
      <c r="BQ140" s="760"/>
      <c r="BR140" s="760"/>
      <c r="BS140" s="760"/>
      <c r="BT140" s="760"/>
      <c r="BU140" s="760"/>
      <c r="BV140" s="760"/>
      <c r="BW140" s="760"/>
      <c r="BX140" s="760"/>
      <c r="BY140" s="760"/>
      <c r="BZ140" s="760"/>
      <c r="CA140" s="760"/>
    </row>
    <row r="141" spans="1:79" s="823" customFormat="1" ht="23.25" customHeight="1" thickBot="1">
      <c r="A141" s="819"/>
      <c r="B141" s="1406"/>
      <c r="C141" s="1407"/>
      <c r="D141" s="1407"/>
      <c r="E141" s="1408"/>
      <c r="F141" s="820" t="s">
        <v>805</v>
      </c>
      <c r="G141" s="821"/>
      <c r="H141" s="820" t="s">
        <v>806</v>
      </c>
      <c r="I141" s="822"/>
      <c r="J141" s="760"/>
      <c r="K141" s="760"/>
      <c r="L141" s="760"/>
      <c r="M141" s="760"/>
      <c r="N141" s="815"/>
      <c r="O141" s="760"/>
      <c r="P141" s="760"/>
      <c r="Q141" s="760"/>
      <c r="R141" s="760"/>
      <c r="S141" s="760"/>
      <c r="T141" s="760"/>
      <c r="U141" s="760"/>
      <c r="V141" s="760"/>
      <c r="W141" s="760"/>
      <c r="X141" s="760"/>
      <c r="Y141" s="760"/>
      <c r="Z141" s="760"/>
      <c r="AA141" s="760"/>
      <c r="AB141" s="760"/>
      <c r="AC141" s="760"/>
      <c r="AD141" s="760"/>
      <c r="AE141" s="760"/>
      <c r="AF141" s="760"/>
      <c r="AG141" s="760"/>
      <c r="AH141" s="760"/>
      <c r="AI141" s="760"/>
      <c r="AJ141" s="760"/>
      <c r="AK141" s="760"/>
      <c r="AL141" s="760"/>
      <c r="AM141" s="760"/>
      <c r="AN141" s="760"/>
      <c r="AO141" s="760"/>
      <c r="AP141" s="760"/>
      <c r="AQ141" s="760"/>
      <c r="AR141" s="760"/>
      <c r="AS141" s="760"/>
      <c r="AT141" s="760"/>
      <c r="AU141" s="760"/>
      <c r="AV141" s="760"/>
      <c r="AW141" s="760"/>
      <c r="AX141" s="760"/>
      <c r="AY141" s="760"/>
      <c r="AZ141" s="760"/>
      <c r="BA141" s="760"/>
      <c r="BB141" s="760"/>
      <c r="BC141" s="760"/>
      <c r="BD141" s="760"/>
      <c r="BE141" s="760"/>
      <c r="BF141" s="760"/>
      <c r="BG141" s="760"/>
      <c r="BH141" s="760"/>
      <c r="BI141" s="760"/>
      <c r="BJ141" s="760"/>
      <c r="BK141" s="760"/>
      <c r="BL141" s="760"/>
      <c r="BM141" s="760"/>
      <c r="BN141" s="760"/>
      <c r="BO141" s="760"/>
      <c r="BP141" s="760"/>
      <c r="BQ141" s="760"/>
      <c r="BR141" s="760"/>
      <c r="BS141" s="760"/>
      <c r="BT141" s="760"/>
      <c r="BU141" s="760"/>
      <c r="BV141" s="760"/>
      <c r="BW141" s="760"/>
      <c r="BX141" s="760"/>
      <c r="BY141" s="760"/>
      <c r="BZ141" s="760"/>
      <c r="CA141" s="760"/>
    </row>
    <row r="142" spans="1:79" ht="39.950000000000003" customHeight="1" thickBot="1">
      <c r="B142" s="824" t="s">
        <v>873</v>
      </c>
      <c r="C142" s="825" t="s">
        <v>874</v>
      </c>
      <c r="D142" s="825"/>
      <c r="E142" s="826"/>
      <c r="F142" s="827">
        <v>6</v>
      </c>
      <c r="G142" s="828"/>
      <c r="H142" s="829">
        <v>18</v>
      </c>
      <c r="I142" s="830">
        <f>SUM(G147,G155,G163)</f>
        <v>12</v>
      </c>
      <c r="J142" s="760"/>
      <c r="K142" s="760"/>
      <c r="L142" s="760"/>
      <c r="M142" s="760"/>
      <c r="N142" s="815"/>
      <c r="O142" s="760"/>
      <c r="P142" s="760"/>
      <c r="Q142" s="760"/>
      <c r="R142" s="760"/>
      <c r="S142" s="760"/>
      <c r="T142" s="760"/>
      <c r="U142" s="760"/>
      <c r="V142" s="760"/>
      <c r="W142" s="760"/>
      <c r="X142" s="760"/>
      <c r="Y142" s="760"/>
      <c r="Z142" s="760"/>
      <c r="AA142" s="760"/>
      <c r="AB142" s="760"/>
      <c r="AC142" s="760"/>
      <c r="AD142" s="760"/>
      <c r="AE142" s="760"/>
      <c r="AF142" s="760"/>
      <c r="AG142" s="760"/>
      <c r="AH142" s="760"/>
      <c r="AI142" s="760"/>
      <c r="AJ142" s="760"/>
      <c r="AK142" s="760"/>
      <c r="AL142" s="760"/>
      <c r="AM142" s="760"/>
      <c r="AN142" s="760"/>
      <c r="AO142" s="760"/>
      <c r="AP142" s="760"/>
      <c r="AQ142" s="760"/>
      <c r="AR142" s="760"/>
      <c r="AS142" s="760"/>
      <c r="AT142" s="760"/>
      <c r="AU142" s="760"/>
      <c r="AV142" s="760"/>
      <c r="AW142" s="760"/>
      <c r="AX142" s="760"/>
      <c r="AY142" s="760"/>
      <c r="AZ142" s="760"/>
      <c r="BA142" s="760"/>
      <c r="BB142" s="760"/>
      <c r="BC142" s="760"/>
      <c r="BD142" s="760"/>
      <c r="BE142" s="760"/>
      <c r="BF142" s="760"/>
      <c r="BG142" s="760"/>
      <c r="BH142" s="760"/>
      <c r="BI142" s="760"/>
      <c r="BJ142" s="760"/>
      <c r="BK142" s="760"/>
      <c r="BL142" s="760"/>
      <c r="BM142" s="760"/>
      <c r="BN142" s="760"/>
      <c r="BO142" s="760"/>
      <c r="BP142" s="760"/>
      <c r="BQ142" s="760"/>
      <c r="BR142" s="760"/>
      <c r="BS142" s="760"/>
      <c r="BT142" s="760"/>
      <c r="BU142" s="760"/>
      <c r="BV142" s="760"/>
      <c r="BW142" s="760"/>
      <c r="BX142" s="760"/>
      <c r="BY142" s="760"/>
      <c r="BZ142" s="760"/>
      <c r="CA142" s="760"/>
    </row>
    <row r="143" spans="1:79" ht="6.75" customHeight="1">
      <c r="B143" s="831"/>
      <c r="C143" s="832"/>
      <c r="D143" s="832"/>
      <c r="E143" s="832"/>
      <c r="F143" s="878"/>
      <c r="G143" s="834"/>
      <c r="H143" s="834"/>
      <c r="I143" s="760"/>
      <c r="J143" s="760"/>
      <c r="K143" s="760"/>
      <c r="L143" s="760"/>
      <c r="M143" s="760"/>
      <c r="N143" s="815"/>
      <c r="O143" s="760"/>
      <c r="P143" s="760"/>
      <c r="Q143" s="760"/>
      <c r="R143" s="760"/>
      <c r="S143" s="760"/>
      <c r="T143" s="760"/>
      <c r="U143" s="760"/>
      <c r="V143" s="760"/>
      <c r="W143" s="760"/>
      <c r="X143" s="760"/>
      <c r="Y143" s="760"/>
      <c r="Z143" s="760"/>
      <c r="AA143" s="760"/>
      <c r="AB143" s="760"/>
      <c r="AC143" s="760"/>
      <c r="AD143" s="760"/>
      <c r="AE143" s="760"/>
      <c r="AF143" s="760"/>
      <c r="AG143" s="760"/>
      <c r="AH143" s="760"/>
      <c r="AI143" s="760"/>
      <c r="AJ143" s="760"/>
      <c r="AK143" s="760"/>
      <c r="AL143" s="760"/>
      <c r="AM143" s="760"/>
      <c r="AN143" s="760"/>
      <c r="AO143" s="760"/>
      <c r="AP143" s="760"/>
      <c r="AQ143" s="760"/>
      <c r="AR143" s="760"/>
      <c r="AS143" s="760"/>
      <c r="AT143" s="760"/>
      <c r="AU143" s="760"/>
      <c r="AV143" s="760"/>
      <c r="AW143" s="760"/>
      <c r="AX143" s="760"/>
      <c r="AY143" s="760"/>
      <c r="AZ143" s="760"/>
      <c r="BA143" s="760"/>
      <c r="BB143" s="760"/>
      <c r="BC143" s="760"/>
      <c r="BD143" s="760"/>
      <c r="BE143" s="760"/>
      <c r="BF143" s="760"/>
      <c r="BG143" s="760"/>
      <c r="BH143" s="760"/>
      <c r="BI143" s="760"/>
      <c r="BJ143" s="760"/>
      <c r="BK143" s="760"/>
      <c r="BL143" s="760"/>
      <c r="BM143" s="760"/>
      <c r="BN143" s="760"/>
      <c r="BO143" s="760"/>
      <c r="BP143" s="760"/>
      <c r="BQ143" s="760"/>
      <c r="BR143" s="760"/>
      <c r="BS143" s="760"/>
      <c r="BT143" s="760"/>
      <c r="BU143" s="760"/>
      <c r="BV143" s="760"/>
      <c r="BW143" s="760"/>
      <c r="BX143" s="760"/>
      <c r="BY143" s="760"/>
      <c r="BZ143" s="760"/>
      <c r="CA143" s="760"/>
    </row>
    <row r="144" spans="1:79" ht="18" customHeight="1">
      <c r="A144" s="724">
        <v>14</v>
      </c>
      <c r="B144" s="831" t="s">
        <v>875</v>
      </c>
      <c r="C144" s="832"/>
      <c r="D144" s="832"/>
      <c r="E144" s="832"/>
      <c r="F144" s="878"/>
      <c r="G144" s="835"/>
      <c r="H144" s="835"/>
      <c r="I144" s="760"/>
      <c r="J144" s="760"/>
      <c r="K144" s="760"/>
      <c r="L144" s="760"/>
      <c r="M144" s="760"/>
      <c r="N144" s="815"/>
      <c r="O144" s="760"/>
      <c r="P144" s="760"/>
      <c r="Q144" s="760"/>
      <c r="R144" s="760"/>
      <c r="S144" s="760"/>
      <c r="T144" s="760"/>
      <c r="U144" s="760"/>
      <c r="V144" s="760"/>
      <c r="W144" s="760"/>
      <c r="X144" s="760"/>
      <c r="Y144" s="760"/>
      <c r="Z144" s="760"/>
      <c r="AA144" s="760"/>
      <c r="AB144" s="760"/>
      <c r="AC144" s="760"/>
      <c r="AD144" s="760"/>
      <c r="AE144" s="760"/>
      <c r="AF144" s="760"/>
      <c r="AG144" s="760"/>
      <c r="AH144" s="760"/>
      <c r="AI144" s="760"/>
      <c r="AJ144" s="760"/>
      <c r="AK144" s="760"/>
      <c r="AL144" s="760"/>
      <c r="AM144" s="760"/>
      <c r="AN144" s="760"/>
      <c r="AO144" s="760"/>
      <c r="AP144" s="760"/>
      <c r="AQ144" s="760"/>
      <c r="AR144" s="760"/>
      <c r="AS144" s="760"/>
      <c r="AT144" s="760"/>
      <c r="AU144" s="760"/>
      <c r="AV144" s="760"/>
      <c r="AW144" s="760"/>
      <c r="AX144" s="760"/>
      <c r="AY144" s="760"/>
      <c r="AZ144" s="760"/>
      <c r="BA144" s="760"/>
      <c r="BB144" s="760"/>
      <c r="BC144" s="760"/>
      <c r="BD144" s="760"/>
      <c r="BE144" s="760"/>
      <c r="BF144" s="760"/>
      <c r="BG144" s="760"/>
      <c r="BH144" s="760"/>
      <c r="BI144" s="760"/>
      <c r="BJ144" s="760"/>
      <c r="BK144" s="760"/>
      <c r="BL144" s="760"/>
      <c r="BM144" s="760"/>
      <c r="BN144" s="760"/>
      <c r="BO144" s="760"/>
      <c r="BP144" s="760"/>
      <c r="BQ144" s="760"/>
      <c r="BR144" s="760"/>
      <c r="BS144" s="760"/>
      <c r="BT144" s="760"/>
      <c r="BU144" s="760"/>
      <c r="BV144" s="760"/>
      <c r="BW144" s="760"/>
      <c r="BX144" s="760"/>
      <c r="BY144" s="760"/>
      <c r="BZ144" s="760"/>
      <c r="CA144" s="760"/>
    </row>
    <row r="145" spans="1:79" ht="35.25" customHeight="1">
      <c r="B145" s="1399" t="s">
        <v>876</v>
      </c>
      <c r="C145" s="1400"/>
      <c r="D145" s="1400"/>
      <c r="E145" s="1401"/>
      <c r="F145" s="878"/>
      <c r="G145" s="835"/>
      <c r="H145" s="835"/>
      <c r="I145" s="760"/>
      <c r="J145" s="760"/>
      <c r="K145" s="760"/>
      <c r="L145" s="760"/>
      <c r="M145" s="760"/>
      <c r="N145" s="815"/>
      <c r="O145" s="760"/>
      <c r="P145" s="760"/>
      <c r="Q145" s="760"/>
      <c r="R145" s="760"/>
      <c r="S145" s="760"/>
      <c r="T145" s="760"/>
      <c r="U145" s="760"/>
      <c r="V145" s="760"/>
      <c r="W145" s="760"/>
      <c r="X145" s="760"/>
      <c r="Y145" s="760"/>
      <c r="Z145" s="760"/>
      <c r="AA145" s="760"/>
      <c r="AB145" s="760"/>
      <c r="AC145" s="760"/>
      <c r="AD145" s="760"/>
      <c r="AE145" s="760"/>
      <c r="AF145" s="760"/>
      <c r="AG145" s="760"/>
      <c r="AH145" s="760"/>
      <c r="AI145" s="760"/>
      <c r="AJ145" s="760"/>
      <c r="AK145" s="760"/>
      <c r="AL145" s="760"/>
      <c r="AM145" s="760"/>
      <c r="AN145" s="760"/>
      <c r="AO145" s="760"/>
      <c r="AP145" s="760"/>
      <c r="AQ145" s="760"/>
      <c r="AR145" s="760"/>
      <c r="AS145" s="760"/>
      <c r="AT145" s="760"/>
      <c r="AU145" s="760"/>
      <c r="AV145" s="760"/>
      <c r="AW145" s="760"/>
      <c r="AX145" s="760"/>
      <c r="AY145" s="760"/>
      <c r="AZ145" s="760"/>
      <c r="BA145" s="760"/>
      <c r="BB145" s="760"/>
      <c r="BC145" s="760"/>
      <c r="BD145" s="760"/>
      <c r="BE145" s="760"/>
      <c r="BF145" s="760"/>
      <c r="BG145" s="760"/>
      <c r="BH145" s="760"/>
      <c r="BI145" s="760"/>
      <c r="BJ145" s="760"/>
      <c r="BK145" s="760"/>
      <c r="BL145" s="760"/>
      <c r="BM145" s="760"/>
      <c r="BN145" s="760"/>
      <c r="BO145" s="760"/>
      <c r="BP145" s="760"/>
      <c r="BQ145" s="760"/>
      <c r="BR145" s="760"/>
      <c r="BS145" s="760"/>
      <c r="BT145" s="760"/>
      <c r="BU145" s="760"/>
      <c r="BV145" s="760"/>
      <c r="BW145" s="760"/>
      <c r="BX145" s="760"/>
      <c r="BY145" s="760"/>
      <c r="BZ145" s="760"/>
      <c r="CA145" s="760"/>
    </row>
    <row r="146" spans="1:79" ht="16.5" customHeight="1" thickBot="1">
      <c r="B146" s="831" t="s">
        <v>811</v>
      </c>
      <c r="C146" s="836"/>
      <c r="F146" s="878"/>
      <c r="G146" s="835"/>
      <c r="H146" s="835"/>
      <c r="I146" s="760"/>
      <c r="J146" s="760"/>
      <c r="K146" s="760"/>
      <c r="L146" s="760"/>
      <c r="M146" s="760"/>
      <c r="N146" s="815"/>
      <c r="O146" s="760"/>
      <c r="P146" s="760"/>
      <c r="Q146" s="760"/>
      <c r="R146" s="760"/>
      <c r="S146" s="760"/>
      <c r="T146" s="760"/>
      <c r="U146" s="760"/>
      <c r="V146" s="760"/>
      <c r="W146" s="760"/>
      <c r="X146" s="760"/>
      <c r="Y146" s="760"/>
      <c r="Z146" s="760"/>
      <c r="AA146" s="760"/>
      <c r="AB146" s="760"/>
      <c r="AC146" s="760"/>
      <c r="AD146" s="760"/>
      <c r="AE146" s="760"/>
      <c r="AF146" s="760"/>
      <c r="AG146" s="760"/>
      <c r="AH146" s="760"/>
      <c r="AI146" s="760"/>
      <c r="AJ146" s="760"/>
      <c r="AK146" s="760"/>
      <c r="AL146" s="760"/>
      <c r="AM146" s="760"/>
      <c r="AN146" s="760"/>
      <c r="AO146" s="760"/>
      <c r="AP146" s="760"/>
      <c r="AQ146" s="760"/>
      <c r="AR146" s="760"/>
      <c r="AS146" s="760"/>
      <c r="AT146" s="760"/>
      <c r="AU146" s="760"/>
      <c r="AV146" s="760"/>
      <c r="AW146" s="760"/>
      <c r="AX146" s="760"/>
      <c r="AY146" s="760"/>
      <c r="AZ146" s="760"/>
      <c r="BA146" s="760"/>
      <c r="BB146" s="760"/>
      <c r="BC146" s="760"/>
      <c r="BD146" s="760"/>
      <c r="BE146" s="760"/>
      <c r="BF146" s="760"/>
      <c r="BG146" s="760"/>
      <c r="BH146" s="760"/>
      <c r="BI146" s="760"/>
      <c r="BJ146" s="760"/>
      <c r="BK146" s="760"/>
      <c r="BL146" s="760"/>
      <c r="BM146" s="760"/>
      <c r="BN146" s="760"/>
      <c r="BO146" s="760"/>
      <c r="BP146" s="760"/>
      <c r="BQ146" s="760"/>
      <c r="BR146" s="760"/>
      <c r="BS146" s="760"/>
      <c r="BT146" s="760"/>
      <c r="BU146" s="760"/>
      <c r="BV146" s="760"/>
      <c r="BW146" s="760"/>
      <c r="BX146" s="760"/>
      <c r="BY146" s="760"/>
      <c r="BZ146" s="760"/>
      <c r="CA146" s="760"/>
    </row>
    <row r="147" spans="1:79" ht="33.75" customHeight="1" thickBot="1">
      <c r="B147" s="837" t="s">
        <v>812</v>
      </c>
      <c r="C147" s="838" t="s">
        <v>813</v>
      </c>
      <c r="D147" s="838" t="s">
        <v>814</v>
      </c>
      <c r="E147" s="839" t="s">
        <v>815</v>
      </c>
      <c r="F147" s="1402" t="s">
        <v>816</v>
      </c>
      <c r="G147" s="864">
        <v>6</v>
      </c>
      <c r="H147" s="835"/>
      <c r="I147" s="760"/>
      <c r="J147" s="760"/>
      <c r="K147" s="760"/>
      <c r="L147" s="760"/>
      <c r="M147" s="760"/>
      <c r="N147" s="815"/>
      <c r="O147" s="760"/>
      <c r="P147" s="760"/>
      <c r="Q147" s="760"/>
      <c r="R147" s="760"/>
      <c r="S147" s="760"/>
      <c r="T147" s="760"/>
      <c r="U147" s="760"/>
      <c r="V147" s="760"/>
      <c r="W147" s="760"/>
      <c r="X147" s="760"/>
      <c r="Y147" s="760"/>
      <c r="Z147" s="760"/>
      <c r="AA147" s="760"/>
      <c r="AB147" s="760"/>
      <c r="AC147" s="760"/>
      <c r="AD147" s="760"/>
      <c r="AE147" s="760"/>
      <c r="AF147" s="760"/>
      <c r="AG147" s="760"/>
      <c r="AH147" s="760"/>
      <c r="AI147" s="760"/>
      <c r="AJ147" s="760"/>
      <c r="AK147" s="760"/>
      <c r="AL147" s="760"/>
      <c r="AM147" s="760"/>
      <c r="AN147" s="760"/>
      <c r="AO147" s="760"/>
      <c r="AP147" s="760"/>
      <c r="AQ147" s="760"/>
      <c r="AR147" s="760"/>
      <c r="AS147" s="760"/>
      <c r="AT147" s="760"/>
      <c r="AU147" s="760"/>
      <c r="AV147" s="760"/>
      <c r="AW147" s="760"/>
      <c r="AX147" s="760"/>
      <c r="AY147" s="760"/>
      <c r="AZ147" s="760"/>
      <c r="BA147" s="760"/>
      <c r="BB147" s="760"/>
      <c r="BC147" s="760"/>
      <c r="BD147" s="760"/>
      <c r="BE147" s="760"/>
      <c r="BF147" s="760"/>
      <c r="BG147" s="760"/>
      <c r="BH147" s="760"/>
      <c r="BI147" s="760"/>
      <c r="BJ147" s="760"/>
      <c r="BK147" s="760"/>
      <c r="BL147" s="760"/>
      <c r="BM147" s="760"/>
      <c r="BN147" s="760"/>
      <c r="BO147" s="760"/>
      <c r="BP147" s="760"/>
      <c r="BQ147" s="760"/>
      <c r="BR147" s="760"/>
      <c r="BS147" s="760"/>
      <c r="BT147" s="760"/>
      <c r="BU147" s="760"/>
      <c r="BV147" s="760"/>
      <c r="BW147" s="760"/>
      <c r="BX147" s="760"/>
      <c r="BY147" s="760"/>
      <c r="BZ147" s="760"/>
      <c r="CA147" s="760"/>
    </row>
    <row r="148" spans="1:79" ht="26.45" customHeight="1">
      <c r="B148" s="844" t="s">
        <v>877</v>
      </c>
      <c r="C148" s="845">
        <v>1</v>
      </c>
      <c r="D148" s="846">
        <v>2</v>
      </c>
      <c r="E148" s="847">
        <v>2</v>
      </c>
      <c r="F148" s="1403"/>
      <c r="G148" s="865"/>
      <c r="H148" s="865"/>
      <c r="I148" s="866"/>
      <c r="J148" s="760"/>
      <c r="K148" s="760"/>
      <c r="L148" s="760"/>
      <c r="M148" s="760"/>
      <c r="N148" s="815"/>
      <c r="O148" s="760"/>
      <c r="P148" s="760"/>
      <c r="Q148" s="760"/>
      <c r="R148" s="760"/>
      <c r="S148" s="760"/>
      <c r="T148" s="760"/>
      <c r="U148" s="760"/>
      <c r="V148" s="760"/>
      <c r="W148" s="760"/>
      <c r="X148" s="760"/>
      <c r="Y148" s="760"/>
      <c r="Z148" s="760"/>
      <c r="AA148" s="760"/>
      <c r="AB148" s="760"/>
      <c r="AC148" s="760"/>
      <c r="AD148" s="760"/>
      <c r="AE148" s="760"/>
      <c r="AF148" s="760"/>
      <c r="AG148" s="760"/>
      <c r="AH148" s="760"/>
      <c r="AI148" s="760"/>
      <c r="AJ148" s="760"/>
      <c r="AK148" s="760"/>
      <c r="AL148" s="760"/>
      <c r="AM148" s="760"/>
      <c r="AN148" s="760"/>
      <c r="AO148" s="760"/>
      <c r="AP148" s="760"/>
      <c r="AQ148" s="760"/>
      <c r="AR148" s="760"/>
      <c r="AS148" s="760"/>
      <c r="AT148" s="760"/>
      <c r="AU148" s="760"/>
      <c r="AV148" s="760"/>
      <c r="AW148" s="760"/>
      <c r="AX148" s="760"/>
      <c r="AY148" s="760"/>
      <c r="AZ148" s="760"/>
      <c r="BA148" s="760"/>
      <c r="BB148" s="760"/>
      <c r="BC148" s="760"/>
      <c r="BD148" s="760"/>
      <c r="BE148" s="760"/>
      <c r="BF148" s="760"/>
      <c r="BG148" s="760"/>
      <c r="BH148" s="760"/>
      <c r="BI148" s="760"/>
      <c r="BJ148" s="760"/>
      <c r="BK148" s="760"/>
      <c r="BL148" s="760"/>
      <c r="BM148" s="760"/>
      <c r="BN148" s="760"/>
      <c r="BO148" s="760"/>
      <c r="BP148" s="760"/>
      <c r="BQ148" s="760"/>
      <c r="BR148" s="760"/>
      <c r="BS148" s="760"/>
      <c r="BT148" s="760"/>
      <c r="BU148" s="760"/>
      <c r="BV148" s="760"/>
      <c r="BW148" s="760"/>
      <c r="BX148" s="760"/>
      <c r="BY148" s="760"/>
      <c r="BZ148" s="760"/>
      <c r="CA148" s="760"/>
    </row>
    <row r="149" spans="1:79" ht="25.5" customHeight="1">
      <c r="B149" s="850" t="s">
        <v>878</v>
      </c>
      <c r="C149" s="851">
        <v>2</v>
      </c>
      <c r="D149" s="852">
        <v>2</v>
      </c>
      <c r="E149" s="853">
        <v>4</v>
      </c>
      <c r="F149" s="1403"/>
      <c r="G149" s="867"/>
      <c r="H149" s="867"/>
      <c r="I149" s="868"/>
      <c r="J149" s="760"/>
      <c r="K149" s="760"/>
      <c r="L149" s="760"/>
      <c r="M149" s="760"/>
      <c r="N149" s="815"/>
      <c r="O149" s="760"/>
      <c r="P149" s="760"/>
      <c r="Q149" s="760"/>
      <c r="R149" s="760"/>
      <c r="S149" s="760"/>
      <c r="T149" s="760"/>
      <c r="U149" s="760"/>
      <c r="V149" s="760"/>
      <c r="W149" s="760"/>
      <c r="X149" s="760"/>
      <c r="Y149" s="760"/>
      <c r="Z149" s="760"/>
      <c r="AA149" s="760"/>
      <c r="AB149" s="760"/>
      <c r="AC149" s="760"/>
      <c r="AD149" s="760"/>
      <c r="AE149" s="760"/>
      <c r="AF149" s="760"/>
      <c r="AG149" s="760"/>
      <c r="AH149" s="760"/>
      <c r="AI149" s="760"/>
      <c r="AJ149" s="760"/>
      <c r="AK149" s="760"/>
      <c r="AL149" s="760"/>
      <c r="AM149" s="760"/>
      <c r="AN149" s="760"/>
      <c r="AO149" s="760"/>
      <c r="AP149" s="760"/>
      <c r="AQ149" s="760"/>
      <c r="AR149" s="760"/>
      <c r="AS149" s="760"/>
      <c r="AT149" s="760"/>
      <c r="AU149" s="760"/>
      <c r="AV149" s="760"/>
      <c r="AW149" s="760"/>
      <c r="AX149" s="760"/>
      <c r="AY149" s="760"/>
      <c r="AZ149" s="760"/>
      <c r="BA149" s="760"/>
      <c r="BB149" s="760"/>
      <c r="BC149" s="760"/>
      <c r="BD149" s="760"/>
      <c r="BE149" s="760"/>
      <c r="BF149" s="760"/>
      <c r="BG149" s="760"/>
      <c r="BH149" s="760"/>
      <c r="BI149" s="760"/>
      <c r="BJ149" s="760"/>
      <c r="BK149" s="760"/>
      <c r="BL149" s="760"/>
      <c r="BM149" s="760"/>
      <c r="BN149" s="760"/>
      <c r="BO149" s="760"/>
      <c r="BP149" s="760"/>
      <c r="BQ149" s="760"/>
      <c r="BR149" s="760"/>
      <c r="BS149" s="760"/>
      <c r="BT149" s="760"/>
      <c r="BU149" s="760"/>
      <c r="BV149" s="760"/>
      <c r="BW149" s="760"/>
      <c r="BX149" s="760"/>
      <c r="BY149" s="760"/>
      <c r="BZ149" s="760"/>
      <c r="CA149" s="760"/>
    </row>
    <row r="150" spans="1:79" ht="41.45" customHeight="1" thickBot="1">
      <c r="B150" s="856" t="s">
        <v>879</v>
      </c>
      <c r="C150" s="857">
        <v>3</v>
      </c>
      <c r="D150" s="858">
        <v>2</v>
      </c>
      <c r="E150" s="859">
        <v>6</v>
      </c>
      <c r="F150" s="1404"/>
      <c r="G150" s="869"/>
      <c r="H150" s="869"/>
      <c r="I150" s="870"/>
      <c r="J150" s="760"/>
      <c r="K150" s="760"/>
      <c r="L150" s="760"/>
      <c r="M150" s="760"/>
      <c r="N150" s="815"/>
      <c r="O150" s="760"/>
      <c r="P150" s="760"/>
      <c r="Q150" s="760"/>
      <c r="R150" s="760"/>
      <c r="S150" s="760"/>
      <c r="T150" s="760"/>
      <c r="U150" s="760"/>
      <c r="V150" s="760"/>
      <c r="W150" s="760"/>
      <c r="X150" s="760"/>
      <c r="Y150" s="760"/>
      <c r="Z150" s="760"/>
      <c r="AA150" s="760"/>
      <c r="AB150" s="760"/>
      <c r="AC150" s="760"/>
      <c r="AD150" s="760"/>
      <c r="AE150" s="760"/>
      <c r="AF150" s="760"/>
      <c r="AG150" s="760"/>
      <c r="AH150" s="760"/>
      <c r="AI150" s="760"/>
      <c r="AJ150" s="760"/>
      <c r="AK150" s="760"/>
      <c r="AL150" s="760"/>
      <c r="AM150" s="760"/>
      <c r="AN150" s="760"/>
      <c r="AO150" s="760"/>
      <c r="AP150" s="760"/>
      <c r="AQ150" s="760"/>
      <c r="AR150" s="760"/>
      <c r="AS150" s="760"/>
      <c r="AT150" s="760"/>
      <c r="AU150" s="760"/>
      <c r="AV150" s="760"/>
      <c r="AW150" s="760"/>
      <c r="AX150" s="760"/>
      <c r="AY150" s="760"/>
      <c r="AZ150" s="760"/>
      <c r="BA150" s="760"/>
      <c r="BB150" s="760"/>
      <c r="BC150" s="760"/>
      <c r="BD150" s="760"/>
      <c r="BE150" s="760"/>
      <c r="BF150" s="760"/>
      <c r="BG150" s="760"/>
      <c r="BH150" s="760"/>
      <c r="BI150" s="760"/>
      <c r="BJ150" s="760"/>
      <c r="BK150" s="760"/>
      <c r="BL150" s="760"/>
      <c r="BM150" s="760"/>
      <c r="BN150" s="760"/>
      <c r="BO150" s="760"/>
      <c r="BP150" s="760"/>
      <c r="BQ150" s="760"/>
      <c r="BR150" s="760"/>
      <c r="BS150" s="760"/>
      <c r="BT150" s="760"/>
      <c r="BU150" s="760"/>
      <c r="BV150" s="760"/>
      <c r="BW150" s="760"/>
      <c r="BX150" s="760"/>
      <c r="BY150" s="760"/>
      <c r="BZ150" s="760"/>
      <c r="CA150" s="760"/>
    </row>
    <row r="151" spans="1:79" ht="9" customHeight="1">
      <c r="B151" s="862"/>
      <c r="C151" s="863"/>
      <c r="D151" s="863"/>
      <c r="E151" s="863"/>
      <c r="F151" s="878"/>
      <c r="G151" s="835"/>
      <c r="H151" s="835"/>
      <c r="I151" s="760"/>
      <c r="J151" s="760"/>
      <c r="K151" s="760"/>
      <c r="L151" s="760"/>
      <c r="M151" s="760"/>
      <c r="N151" s="815"/>
      <c r="O151" s="760"/>
      <c r="P151" s="760"/>
      <c r="Q151" s="760"/>
      <c r="R151" s="760"/>
      <c r="S151" s="760"/>
      <c r="T151" s="760"/>
      <c r="U151" s="760"/>
      <c r="V151" s="760"/>
      <c r="W151" s="760"/>
      <c r="X151" s="760"/>
      <c r="Y151" s="760"/>
      <c r="Z151" s="760"/>
      <c r="AA151" s="760"/>
      <c r="AB151" s="760"/>
      <c r="AC151" s="760"/>
      <c r="AD151" s="760"/>
      <c r="AE151" s="760"/>
      <c r="AF151" s="760"/>
      <c r="AG151" s="760"/>
      <c r="AH151" s="760"/>
      <c r="AI151" s="760"/>
      <c r="AJ151" s="760"/>
      <c r="AK151" s="760"/>
      <c r="AL151" s="760"/>
      <c r="AM151" s="760"/>
      <c r="AN151" s="760"/>
      <c r="AO151" s="760"/>
      <c r="AP151" s="760"/>
      <c r="AQ151" s="760"/>
      <c r="AR151" s="760"/>
      <c r="AS151" s="760"/>
      <c r="AT151" s="760"/>
      <c r="AU151" s="760"/>
      <c r="AV151" s="760"/>
      <c r="AW151" s="760"/>
      <c r="AX151" s="760"/>
      <c r="AY151" s="760"/>
      <c r="AZ151" s="760"/>
      <c r="BA151" s="760"/>
      <c r="BB151" s="760"/>
      <c r="BC151" s="760"/>
      <c r="BD151" s="760"/>
      <c r="BE151" s="760"/>
      <c r="BF151" s="760"/>
      <c r="BG151" s="760"/>
      <c r="BH151" s="760"/>
      <c r="BI151" s="760"/>
      <c r="BJ151" s="760"/>
      <c r="BK151" s="760"/>
      <c r="BL151" s="760"/>
      <c r="BM151" s="760"/>
      <c r="BN151" s="760"/>
      <c r="BO151" s="760"/>
      <c r="BP151" s="760"/>
      <c r="BQ151" s="760"/>
      <c r="BR151" s="760"/>
      <c r="BS151" s="760"/>
      <c r="BT151" s="760"/>
      <c r="BU151" s="760"/>
      <c r="BV151" s="760"/>
      <c r="BW151" s="760"/>
      <c r="BX151" s="760"/>
      <c r="BY151" s="760"/>
      <c r="BZ151" s="760"/>
      <c r="CA151" s="760"/>
    </row>
    <row r="152" spans="1:79" ht="18" customHeight="1">
      <c r="A152" s="724">
        <v>15</v>
      </c>
      <c r="B152" s="831" t="s">
        <v>880</v>
      </c>
      <c r="C152" s="832"/>
      <c r="D152" s="832"/>
      <c r="E152" s="832"/>
      <c r="F152" s="878"/>
      <c r="G152" s="835"/>
      <c r="H152" s="835"/>
      <c r="I152" s="760"/>
      <c r="J152" s="760"/>
      <c r="K152" s="760"/>
      <c r="L152" s="760"/>
      <c r="M152" s="760"/>
      <c r="N152" s="815"/>
      <c r="O152" s="760"/>
      <c r="P152" s="760"/>
      <c r="Q152" s="760"/>
      <c r="R152" s="760"/>
      <c r="S152" s="760"/>
      <c r="T152" s="760"/>
      <c r="U152" s="760"/>
      <c r="V152" s="760"/>
      <c r="W152" s="760"/>
      <c r="X152" s="760"/>
      <c r="Y152" s="760"/>
      <c r="Z152" s="760"/>
      <c r="AA152" s="760"/>
      <c r="AB152" s="760"/>
      <c r="AC152" s="760"/>
      <c r="AD152" s="760"/>
      <c r="AE152" s="760"/>
      <c r="AF152" s="760"/>
      <c r="AG152" s="760"/>
      <c r="AH152" s="760"/>
      <c r="AI152" s="760"/>
      <c r="AJ152" s="760"/>
      <c r="AK152" s="760"/>
      <c r="AL152" s="760"/>
      <c r="AM152" s="760"/>
      <c r="AN152" s="760"/>
      <c r="AO152" s="760"/>
      <c r="AP152" s="760"/>
      <c r="AQ152" s="760"/>
      <c r="AR152" s="760"/>
      <c r="AS152" s="760"/>
      <c r="AT152" s="760"/>
      <c r="AU152" s="760"/>
      <c r="AV152" s="760"/>
      <c r="AW152" s="760"/>
      <c r="AX152" s="760"/>
      <c r="AY152" s="760"/>
      <c r="AZ152" s="760"/>
      <c r="BA152" s="760"/>
      <c r="BB152" s="760"/>
      <c r="BC152" s="760"/>
      <c r="BD152" s="760"/>
      <c r="BE152" s="760"/>
      <c r="BF152" s="760"/>
      <c r="BG152" s="760"/>
      <c r="BH152" s="760"/>
      <c r="BI152" s="760"/>
      <c r="BJ152" s="760"/>
      <c r="BK152" s="760"/>
      <c r="BL152" s="760"/>
      <c r="BM152" s="760"/>
      <c r="BN152" s="760"/>
      <c r="BO152" s="760"/>
      <c r="BP152" s="760"/>
      <c r="BQ152" s="760"/>
      <c r="BR152" s="760"/>
      <c r="BS152" s="760"/>
      <c r="BT152" s="760"/>
      <c r="BU152" s="760"/>
      <c r="BV152" s="760"/>
      <c r="BW152" s="760"/>
      <c r="BX152" s="760"/>
      <c r="BY152" s="760"/>
      <c r="BZ152" s="760"/>
      <c r="CA152" s="760"/>
    </row>
    <row r="153" spans="1:79" ht="35.25" customHeight="1">
      <c r="B153" s="1399" t="s">
        <v>881</v>
      </c>
      <c r="C153" s="1400"/>
      <c r="D153" s="1400"/>
      <c r="E153" s="1401"/>
      <c r="F153" s="878"/>
      <c r="G153" s="835"/>
      <c r="H153" s="835"/>
      <c r="I153" s="760"/>
      <c r="J153" s="760"/>
      <c r="K153" s="760"/>
      <c r="L153" s="760"/>
      <c r="M153" s="760"/>
      <c r="N153" s="815"/>
      <c r="O153" s="760"/>
      <c r="P153" s="760"/>
      <c r="Q153" s="760"/>
      <c r="R153" s="760"/>
      <c r="S153" s="760"/>
      <c r="T153" s="760"/>
      <c r="U153" s="760"/>
      <c r="V153" s="760"/>
      <c r="W153" s="760"/>
      <c r="X153" s="760"/>
      <c r="Y153" s="760"/>
      <c r="Z153" s="760"/>
      <c r="AA153" s="760"/>
      <c r="AB153" s="760"/>
      <c r="AC153" s="760"/>
      <c r="AD153" s="760"/>
      <c r="AE153" s="760"/>
      <c r="AF153" s="760"/>
      <c r="AG153" s="760"/>
      <c r="AH153" s="760"/>
      <c r="AI153" s="760"/>
      <c r="AJ153" s="760"/>
      <c r="AK153" s="760"/>
      <c r="AL153" s="760"/>
      <c r="AM153" s="760"/>
      <c r="AN153" s="760"/>
      <c r="AO153" s="760"/>
      <c r="AP153" s="760"/>
      <c r="AQ153" s="760"/>
      <c r="AR153" s="760"/>
      <c r="AS153" s="760"/>
      <c r="AT153" s="760"/>
      <c r="AU153" s="760"/>
      <c r="AV153" s="760"/>
      <c r="AW153" s="760"/>
      <c r="AX153" s="760"/>
      <c r="AY153" s="760"/>
      <c r="AZ153" s="760"/>
      <c r="BA153" s="760"/>
      <c r="BB153" s="760"/>
      <c r="BC153" s="760"/>
      <c r="BD153" s="760"/>
      <c r="BE153" s="760"/>
      <c r="BF153" s="760"/>
      <c r="BG153" s="760"/>
      <c r="BH153" s="760"/>
      <c r="BI153" s="760"/>
      <c r="BJ153" s="760"/>
      <c r="BK153" s="760"/>
      <c r="BL153" s="760"/>
      <c r="BM153" s="760"/>
      <c r="BN153" s="760"/>
      <c r="BO153" s="760"/>
      <c r="BP153" s="760"/>
      <c r="BQ153" s="760"/>
      <c r="BR153" s="760"/>
      <c r="BS153" s="760"/>
      <c r="BT153" s="760"/>
      <c r="BU153" s="760"/>
      <c r="BV153" s="760"/>
      <c r="BW153" s="760"/>
      <c r="BX153" s="760"/>
      <c r="BY153" s="760"/>
      <c r="BZ153" s="760"/>
      <c r="CA153" s="760"/>
    </row>
    <row r="154" spans="1:79" ht="16.5" customHeight="1" thickBot="1">
      <c r="B154" s="831" t="s">
        <v>811</v>
      </c>
      <c r="C154" s="836"/>
      <c r="F154" s="878"/>
      <c r="G154" s="835"/>
      <c r="H154" s="835"/>
      <c r="I154" s="760"/>
      <c r="J154" s="760"/>
      <c r="K154" s="760"/>
      <c r="L154" s="760"/>
      <c r="M154" s="760"/>
      <c r="N154" s="815"/>
      <c r="O154" s="760"/>
      <c r="P154" s="760"/>
      <c r="Q154" s="760"/>
      <c r="R154" s="760"/>
      <c r="S154" s="760"/>
      <c r="T154" s="760"/>
      <c r="U154" s="760"/>
      <c r="V154" s="760"/>
      <c r="W154" s="760"/>
      <c r="X154" s="760"/>
      <c r="Y154" s="760"/>
      <c r="Z154" s="760"/>
      <c r="AA154" s="760"/>
      <c r="AB154" s="760"/>
      <c r="AC154" s="760"/>
      <c r="AD154" s="760"/>
      <c r="AE154" s="760"/>
      <c r="AF154" s="760"/>
      <c r="AG154" s="760"/>
      <c r="AH154" s="760"/>
      <c r="AI154" s="760"/>
      <c r="AJ154" s="760"/>
      <c r="AK154" s="760"/>
      <c r="AL154" s="760"/>
      <c r="AM154" s="760"/>
      <c r="AN154" s="760"/>
      <c r="AO154" s="760"/>
      <c r="AP154" s="760"/>
      <c r="AQ154" s="760"/>
      <c r="AR154" s="760"/>
      <c r="AS154" s="760"/>
      <c r="AT154" s="760"/>
      <c r="AU154" s="760"/>
      <c r="AV154" s="760"/>
      <c r="AW154" s="760"/>
      <c r="AX154" s="760"/>
      <c r="AY154" s="760"/>
      <c r="AZ154" s="760"/>
      <c r="BA154" s="760"/>
      <c r="BB154" s="760"/>
      <c r="BC154" s="760"/>
      <c r="BD154" s="760"/>
      <c r="BE154" s="760"/>
      <c r="BF154" s="760"/>
      <c r="BG154" s="760"/>
      <c r="BH154" s="760"/>
      <c r="BI154" s="760"/>
      <c r="BJ154" s="760"/>
      <c r="BK154" s="760"/>
      <c r="BL154" s="760"/>
      <c r="BM154" s="760"/>
      <c r="BN154" s="760"/>
      <c r="BO154" s="760"/>
      <c r="BP154" s="760"/>
      <c r="BQ154" s="760"/>
      <c r="BR154" s="760"/>
      <c r="BS154" s="760"/>
      <c r="BT154" s="760"/>
      <c r="BU154" s="760"/>
      <c r="BV154" s="760"/>
      <c r="BW154" s="760"/>
      <c r="BX154" s="760"/>
      <c r="BY154" s="760"/>
      <c r="BZ154" s="760"/>
      <c r="CA154" s="760"/>
    </row>
    <row r="155" spans="1:79" ht="33.75" customHeight="1" thickBot="1">
      <c r="B155" s="837" t="s">
        <v>812</v>
      </c>
      <c r="C155" s="838" t="s">
        <v>813</v>
      </c>
      <c r="D155" s="838" t="s">
        <v>814</v>
      </c>
      <c r="E155" s="839" t="s">
        <v>815</v>
      </c>
      <c r="F155" s="1402" t="s">
        <v>816</v>
      </c>
      <c r="G155" s="864">
        <v>2</v>
      </c>
      <c r="H155" s="835"/>
      <c r="I155" s="760"/>
      <c r="J155" s="760"/>
      <c r="K155" s="760"/>
      <c r="L155" s="760"/>
      <c r="M155" s="760"/>
      <c r="N155" s="815"/>
      <c r="O155" s="760"/>
      <c r="P155" s="760"/>
      <c r="Q155" s="760"/>
      <c r="R155" s="760"/>
      <c r="S155" s="760"/>
      <c r="T155" s="760"/>
      <c r="U155" s="760"/>
      <c r="V155" s="760"/>
      <c r="W155" s="760"/>
      <c r="X155" s="760"/>
      <c r="Y155" s="760"/>
      <c r="Z155" s="760"/>
      <c r="AA155" s="760"/>
      <c r="AB155" s="760"/>
      <c r="AC155" s="760"/>
      <c r="AD155" s="760"/>
      <c r="AE155" s="760"/>
      <c r="AF155" s="760"/>
      <c r="AG155" s="760"/>
      <c r="AH155" s="760"/>
      <c r="AI155" s="760"/>
      <c r="AJ155" s="760"/>
      <c r="AK155" s="760"/>
      <c r="AL155" s="760"/>
      <c r="AM155" s="760"/>
      <c r="AN155" s="760"/>
      <c r="AO155" s="760"/>
      <c r="AP155" s="760"/>
      <c r="AQ155" s="760"/>
      <c r="AR155" s="760"/>
      <c r="AS155" s="760"/>
      <c r="AT155" s="760"/>
      <c r="AU155" s="760"/>
      <c r="AV155" s="760"/>
      <c r="AW155" s="760"/>
      <c r="AX155" s="760"/>
      <c r="AY155" s="760"/>
      <c r="AZ155" s="760"/>
      <c r="BA155" s="760"/>
      <c r="BB155" s="760"/>
      <c r="BC155" s="760"/>
      <c r="BD155" s="760"/>
      <c r="BE155" s="760"/>
      <c r="BF155" s="760"/>
      <c r="BG155" s="760"/>
      <c r="BH155" s="760"/>
      <c r="BI155" s="760"/>
      <c r="BJ155" s="760"/>
      <c r="BK155" s="760"/>
      <c r="BL155" s="760"/>
      <c r="BM155" s="760"/>
      <c r="BN155" s="760"/>
      <c r="BO155" s="760"/>
      <c r="BP155" s="760"/>
      <c r="BQ155" s="760"/>
      <c r="BR155" s="760"/>
      <c r="BS155" s="760"/>
      <c r="BT155" s="760"/>
      <c r="BU155" s="760"/>
      <c r="BV155" s="760"/>
      <c r="BW155" s="760"/>
      <c r="BX155" s="760"/>
      <c r="BY155" s="760"/>
      <c r="BZ155" s="760"/>
      <c r="CA155" s="760"/>
    </row>
    <row r="156" spans="1:79" ht="68.099999999999994" customHeight="1">
      <c r="B156" s="844" t="s">
        <v>882</v>
      </c>
      <c r="C156" s="845">
        <v>1</v>
      </c>
      <c r="D156" s="846">
        <v>2</v>
      </c>
      <c r="E156" s="847">
        <v>2</v>
      </c>
      <c r="F156" s="1403"/>
      <c r="G156" s="865"/>
      <c r="H156" s="865"/>
      <c r="I156" s="866"/>
      <c r="J156" s="760"/>
      <c r="K156" s="760"/>
      <c r="L156" s="760"/>
      <c r="M156" s="760"/>
      <c r="N156" s="815"/>
      <c r="O156" s="760"/>
      <c r="P156" s="760"/>
      <c r="Q156" s="760"/>
      <c r="R156" s="760"/>
      <c r="S156" s="760"/>
      <c r="T156" s="760"/>
      <c r="U156" s="760"/>
      <c r="V156" s="760"/>
      <c r="W156" s="760"/>
      <c r="X156" s="760"/>
      <c r="Y156" s="760"/>
      <c r="Z156" s="760"/>
      <c r="AA156" s="760"/>
      <c r="AB156" s="760"/>
      <c r="AC156" s="760"/>
      <c r="AD156" s="760"/>
      <c r="AE156" s="760"/>
      <c r="AF156" s="760"/>
      <c r="AG156" s="760"/>
      <c r="AH156" s="760"/>
      <c r="AI156" s="760"/>
      <c r="AJ156" s="760"/>
      <c r="AK156" s="760"/>
      <c r="AL156" s="760"/>
      <c r="AM156" s="760"/>
      <c r="AN156" s="760"/>
      <c r="AO156" s="760"/>
      <c r="AP156" s="760"/>
      <c r="AQ156" s="760"/>
      <c r="AR156" s="760"/>
      <c r="AS156" s="760"/>
      <c r="AT156" s="760"/>
      <c r="AU156" s="760"/>
      <c r="AV156" s="760"/>
      <c r="AW156" s="760"/>
      <c r="AX156" s="760"/>
      <c r="AY156" s="760"/>
      <c r="AZ156" s="760"/>
      <c r="BA156" s="760"/>
      <c r="BB156" s="760"/>
      <c r="BC156" s="760"/>
      <c r="BD156" s="760"/>
      <c r="BE156" s="760"/>
      <c r="BF156" s="760"/>
      <c r="BG156" s="760"/>
      <c r="BH156" s="760"/>
      <c r="BI156" s="760"/>
      <c r="BJ156" s="760"/>
      <c r="BK156" s="760"/>
      <c r="BL156" s="760"/>
      <c r="BM156" s="760"/>
      <c r="BN156" s="760"/>
      <c r="BO156" s="760"/>
      <c r="BP156" s="760"/>
      <c r="BQ156" s="760"/>
      <c r="BR156" s="760"/>
      <c r="BS156" s="760"/>
      <c r="BT156" s="760"/>
      <c r="BU156" s="760"/>
      <c r="BV156" s="760"/>
      <c r="BW156" s="760"/>
      <c r="BX156" s="760"/>
      <c r="BY156" s="760"/>
      <c r="BZ156" s="760"/>
      <c r="CA156" s="760"/>
    </row>
    <row r="157" spans="1:79" ht="69" customHeight="1">
      <c r="B157" s="850" t="s">
        <v>883</v>
      </c>
      <c r="C157" s="851">
        <v>2</v>
      </c>
      <c r="D157" s="852">
        <v>2</v>
      </c>
      <c r="E157" s="853">
        <v>4</v>
      </c>
      <c r="F157" s="1403"/>
      <c r="G157" s="867"/>
      <c r="H157" s="867"/>
      <c r="I157" s="868"/>
      <c r="J157" s="760"/>
      <c r="K157" s="760"/>
      <c r="L157" s="760"/>
      <c r="M157" s="760"/>
      <c r="N157" s="815"/>
      <c r="O157" s="760"/>
      <c r="P157" s="760"/>
      <c r="Q157" s="760"/>
      <c r="R157" s="760"/>
      <c r="S157" s="760"/>
      <c r="T157" s="760"/>
      <c r="U157" s="760"/>
      <c r="V157" s="760"/>
      <c r="W157" s="760"/>
      <c r="X157" s="760"/>
      <c r="Y157" s="760"/>
      <c r="Z157" s="760"/>
      <c r="AA157" s="760"/>
      <c r="AB157" s="760"/>
      <c r="AC157" s="760"/>
      <c r="AD157" s="760"/>
      <c r="AE157" s="760"/>
      <c r="AF157" s="760"/>
      <c r="AG157" s="760"/>
      <c r="AH157" s="760"/>
      <c r="AI157" s="760"/>
      <c r="AJ157" s="760"/>
      <c r="AK157" s="760"/>
      <c r="AL157" s="760"/>
      <c r="AM157" s="760"/>
      <c r="AN157" s="760"/>
      <c r="AO157" s="760"/>
      <c r="AP157" s="760"/>
      <c r="AQ157" s="760"/>
      <c r="AR157" s="760"/>
      <c r="AS157" s="760"/>
      <c r="AT157" s="760"/>
      <c r="AU157" s="760"/>
      <c r="AV157" s="760"/>
      <c r="AW157" s="760"/>
      <c r="AX157" s="760"/>
      <c r="AY157" s="760"/>
      <c r="AZ157" s="760"/>
      <c r="BA157" s="760"/>
      <c r="BB157" s="760"/>
      <c r="BC157" s="760"/>
      <c r="BD157" s="760"/>
      <c r="BE157" s="760"/>
      <c r="BF157" s="760"/>
      <c r="BG157" s="760"/>
      <c r="BH157" s="760"/>
      <c r="BI157" s="760"/>
      <c r="BJ157" s="760"/>
      <c r="BK157" s="760"/>
      <c r="BL157" s="760"/>
      <c r="BM157" s="760"/>
      <c r="BN157" s="760"/>
      <c r="BO157" s="760"/>
      <c r="BP157" s="760"/>
      <c r="BQ157" s="760"/>
      <c r="BR157" s="760"/>
      <c r="BS157" s="760"/>
      <c r="BT157" s="760"/>
      <c r="BU157" s="760"/>
      <c r="BV157" s="760"/>
      <c r="BW157" s="760"/>
      <c r="BX157" s="760"/>
      <c r="BY157" s="760"/>
      <c r="BZ157" s="760"/>
      <c r="CA157" s="760"/>
    </row>
    <row r="158" spans="1:79" ht="71.45" customHeight="1" thickBot="1">
      <c r="B158" s="856" t="s">
        <v>884</v>
      </c>
      <c r="C158" s="857">
        <v>3</v>
      </c>
      <c r="D158" s="858">
        <v>2</v>
      </c>
      <c r="E158" s="859">
        <v>6</v>
      </c>
      <c r="F158" s="1404"/>
      <c r="G158" s="869"/>
      <c r="H158" s="869"/>
      <c r="I158" s="870"/>
      <c r="J158" s="760"/>
      <c r="K158" s="760"/>
      <c r="L158" s="760"/>
      <c r="M158" s="760"/>
      <c r="N158" s="815"/>
      <c r="O158" s="760"/>
      <c r="P158" s="760"/>
      <c r="Q158" s="760"/>
      <c r="R158" s="760"/>
      <c r="S158" s="760"/>
      <c r="T158" s="760"/>
      <c r="U158" s="760"/>
      <c r="V158" s="760"/>
      <c r="W158" s="760"/>
      <c r="X158" s="760"/>
      <c r="Y158" s="760"/>
      <c r="Z158" s="760"/>
      <c r="AA158" s="760"/>
      <c r="AB158" s="760"/>
      <c r="AC158" s="760"/>
      <c r="AD158" s="760"/>
      <c r="AE158" s="760"/>
      <c r="AF158" s="760"/>
      <c r="AG158" s="760"/>
      <c r="AH158" s="760"/>
      <c r="AI158" s="760"/>
      <c r="AJ158" s="760"/>
      <c r="AK158" s="760"/>
      <c r="AL158" s="760"/>
      <c r="AM158" s="760"/>
      <c r="AN158" s="760"/>
      <c r="AO158" s="760"/>
      <c r="AP158" s="760"/>
      <c r="AQ158" s="760"/>
      <c r="AR158" s="760"/>
      <c r="AS158" s="760"/>
      <c r="AT158" s="760"/>
      <c r="AU158" s="760"/>
      <c r="AV158" s="760"/>
      <c r="AW158" s="760"/>
      <c r="AX158" s="760"/>
      <c r="AY158" s="760"/>
      <c r="AZ158" s="760"/>
      <c r="BA158" s="760"/>
      <c r="BB158" s="760"/>
      <c r="BC158" s="760"/>
      <c r="BD158" s="760"/>
      <c r="BE158" s="760"/>
      <c r="BF158" s="760"/>
      <c r="BG158" s="760"/>
      <c r="BH158" s="760"/>
      <c r="BI158" s="760"/>
      <c r="BJ158" s="760"/>
      <c r="BK158" s="760"/>
      <c r="BL158" s="760"/>
      <c r="BM158" s="760"/>
      <c r="BN158" s="760"/>
      <c r="BO158" s="760"/>
      <c r="BP158" s="760"/>
      <c r="BQ158" s="760"/>
      <c r="BR158" s="760"/>
      <c r="BS158" s="760"/>
      <c r="BT158" s="760"/>
      <c r="BU158" s="760"/>
      <c r="BV158" s="760"/>
      <c r="BW158" s="760"/>
      <c r="BX158" s="760"/>
      <c r="BY158" s="760"/>
      <c r="BZ158" s="760"/>
      <c r="CA158" s="760"/>
    </row>
    <row r="159" spans="1:79" ht="9" customHeight="1">
      <c r="B159" s="862"/>
      <c r="C159" s="863"/>
      <c r="D159" s="863"/>
      <c r="E159" s="863"/>
      <c r="F159" s="878"/>
      <c r="G159" s="835"/>
      <c r="H159" s="835"/>
      <c r="I159" s="760"/>
      <c r="J159" s="760"/>
      <c r="K159" s="760"/>
      <c r="L159" s="760"/>
      <c r="M159" s="760"/>
      <c r="N159" s="815"/>
      <c r="O159" s="760"/>
      <c r="P159" s="760"/>
      <c r="Q159" s="760"/>
      <c r="R159" s="760"/>
      <c r="S159" s="760"/>
      <c r="T159" s="760"/>
      <c r="U159" s="760"/>
      <c r="V159" s="760"/>
      <c r="W159" s="760"/>
      <c r="X159" s="760"/>
      <c r="Y159" s="760"/>
      <c r="Z159" s="760"/>
      <c r="AA159" s="760"/>
      <c r="AB159" s="760"/>
      <c r="AC159" s="760"/>
      <c r="AD159" s="760"/>
      <c r="AE159" s="760"/>
      <c r="AF159" s="760"/>
      <c r="AG159" s="760"/>
      <c r="AH159" s="760"/>
      <c r="AI159" s="760"/>
      <c r="AJ159" s="760"/>
      <c r="AK159" s="760"/>
      <c r="AL159" s="760"/>
      <c r="AM159" s="760"/>
      <c r="AN159" s="760"/>
      <c r="AO159" s="760"/>
      <c r="AP159" s="760"/>
      <c r="AQ159" s="760"/>
      <c r="AR159" s="760"/>
      <c r="AS159" s="760"/>
      <c r="AT159" s="760"/>
      <c r="AU159" s="760"/>
      <c r="AV159" s="760"/>
      <c r="AW159" s="760"/>
      <c r="AX159" s="760"/>
      <c r="AY159" s="760"/>
      <c r="AZ159" s="760"/>
      <c r="BA159" s="760"/>
      <c r="BB159" s="760"/>
      <c r="BC159" s="760"/>
      <c r="BD159" s="760"/>
      <c r="BE159" s="760"/>
      <c r="BF159" s="760"/>
      <c r="BG159" s="760"/>
      <c r="BH159" s="760"/>
      <c r="BI159" s="760"/>
      <c r="BJ159" s="760"/>
      <c r="BK159" s="760"/>
      <c r="BL159" s="760"/>
      <c r="BM159" s="760"/>
      <c r="BN159" s="760"/>
      <c r="BO159" s="760"/>
      <c r="BP159" s="760"/>
      <c r="BQ159" s="760"/>
      <c r="BR159" s="760"/>
      <c r="BS159" s="760"/>
      <c r="BT159" s="760"/>
      <c r="BU159" s="760"/>
      <c r="BV159" s="760"/>
      <c r="BW159" s="760"/>
      <c r="BX159" s="760"/>
      <c r="BY159" s="760"/>
      <c r="BZ159" s="760"/>
      <c r="CA159" s="760"/>
    </row>
    <row r="160" spans="1:79" ht="18" customHeight="1">
      <c r="A160" s="724">
        <v>16</v>
      </c>
      <c r="B160" s="831" t="s">
        <v>885</v>
      </c>
      <c r="C160" s="832"/>
      <c r="D160" s="832"/>
      <c r="E160" s="832"/>
      <c r="F160" s="878"/>
      <c r="G160" s="835"/>
      <c r="H160" s="835"/>
      <c r="I160" s="760"/>
      <c r="J160" s="760"/>
      <c r="K160" s="760"/>
      <c r="L160" s="760"/>
      <c r="M160" s="760"/>
      <c r="N160" s="815"/>
      <c r="O160" s="760"/>
      <c r="P160" s="760"/>
      <c r="Q160" s="760"/>
      <c r="R160" s="760"/>
      <c r="S160" s="760"/>
      <c r="T160" s="760"/>
      <c r="U160" s="760"/>
      <c r="V160" s="760"/>
      <c r="W160" s="760"/>
      <c r="X160" s="760"/>
      <c r="Y160" s="760"/>
      <c r="Z160" s="760"/>
      <c r="AA160" s="760"/>
      <c r="AB160" s="760"/>
      <c r="AC160" s="760"/>
      <c r="AD160" s="760"/>
      <c r="AE160" s="760"/>
      <c r="AF160" s="760"/>
      <c r="AG160" s="760"/>
      <c r="AH160" s="760"/>
      <c r="AI160" s="760"/>
      <c r="AJ160" s="760"/>
      <c r="AK160" s="760"/>
      <c r="AL160" s="760"/>
      <c r="AM160" s="760"/>
      <c r="AN160" s="760"/>
      <c r="AO160" s="760"/>
      <c r="AP160" s="760"/>
      <c r="AQ160" s="760"/>
      <c r="AR160" s="760"/>
      <c r="AS160" s="760"/>
      <c r="AT160" s="760"/>
      <c r="AU160" s="760"/>
      <c r="AV160" s="760"/>
      <c r="AW160" s="760"/>
      <c r="AX160" s="760"/>
      <c r="AY160" s="760"/>
      <c r="AZ160" s="760"/>
      <c r="BA160" s="760"/>
      <c r="BB160" s="760"/>
      <c r="BC160" s="760"/>
      <c r="BD160" s="760"/>
      <c r="BE160" s="760"/>
      <c r="BF160" s="760"/>
      <c r="BG160" s="760"/>
      <c r="BH160" s="760"/>
      <c r="BI160" s="760"/>
      <c r="BJ160" s="760"/>
      <c r="BK160" s="760"/>
      <c r="BL160" s="760"/>
      <c r="BM160" s="760"/>
      <c r="BN160" s="760"/>
      <c r="BO160" s="760"/>
      <c r="BP160" s="760"/>
      <c r="BQ160" s="760"/>
      <c r="BR160" s="760"/>
      <c r="BS160" s="760"/>
      <c r="BT160" s="760"/>
      <c r="BU160" s="760"/>
      <c r="BV160" s="760"/>
      <c r="BW160" s="760"/>
      <c r="BX160" s="760"/>
      <c r="BY160" s="760"/>
      <c r="BZ160" s="760"/>
      <c r="CA160" s="760"/>
    </row>
    <row r="161" spans="1:79" ht="35.25" customHeight="1">
      <c r="B161" s="1399" t="s">
        <v>886</v>
      </c>
      <c r="C161" s="1400"/>
      <c r="D161" s="1400"/>
      <c r="E161" s="1401"/>
      <c r="F161" s="878"/>
      <c r="G161" s="835"/>
      <c r="H161" s="835"/>
      <c r="I161" s="760"/>
      <c r="J161" s="760"/>
      <c r="K161" s="760"/>
      <c r="L161" s="760"/>
      <c r="M161" s="760"/>
      <c r="N161" s="815"/>
      <c r="O161" s="760"/>
      <c r="P161" s="760"/>
      <c r="Q161" s="760"/>
      <c r="R161" s="760"/>
      <c r="S161" s="760"/>
      <c r="T161" s="760"/>
      <c r="U161" s="760"/>
      <c r="V161" s="760"/>
      <c r="W161" s="760"/>
      <c r="X161" s="760"/>
      <c r="Y161" s="760"/>
      <c r="Z161" s="760"/>
      <c r="AA161" s="760"/>
      <c r="AB161" s="760"/>
      <c r="AC161" s="760"/>
      <c r="AD161" s="760"/>
      <c r="AE161" s="760"/>
      <c r="AF161" s="760"/>
      <c r="AG161" s="760"/>
      <c r="AH161" s="760"/>
      <c r="AI161" s="760"/>
      <c r="AJ161" s="760"/>
      <c r="AK161" s="760"/>
      <c r="AL161" s="760"/>
      <c r="AM161" s="760"/>
      <c r="AN161" s="760"/>
      <c r="AO161" s="760"/>
      <c r="AP161" s="760"/>
      <c r="AQ161" s="760"/>
      <c r="AR161" s="760"/>
      <c r="AS161" s="760"/>
      <c r="AT161" s="760"/>
      <c r="AU161" s="760"/>
      <c r="AV161" s="760"/>
      <c r="AW161" s="760"/>
      <c r="AX161" s="760"/>
      <c r="AY161" s="760"/>
      <c r="AZ161" s="760"/>
      <c r="BA161" s="760"/>
      <c r="BB161" s="760"/>
      <c r="BC161" s="760"/>
      <c r="BD161" s="760"/>
      <c r="BE161" s="760"/>
      <c r="BF161" s="760"/>
      <c r="BG161" s="760"/>
      <c r="BH161" s="760"/>
      <c r="BI161" s="760"/>
      <c r="BJ161" s="760"/>
      <c r="BK161" s="760"/>
      <c r="BL161" s="760"/>
      <c r="BM161" s="760"/>
      <c r="BN161" s="760"/>
      <c r="BO161" s="760"/>
      <c r="BP161" s="760"/>
      <c r="BQ161" s="760"/>
      <c r="BR161" s="760"/>
      <c r="BS161" s="760"/>
      <c r="BT161" s="760"/>
      <c r="BU161" s="760"/>
      <c r="BV161" s="760"/>
      <c r="BW161" s="760"/>
      <c r="BX161" s="760"/>
      <c r="BY161" s="760"/>
      <c r="BZ161" s="760"/>
      <c r="CA161" s="760"/>
    </row>
    <row r="162" spans="1:79" ht="16.5" customHeight="1" thickBot="1">
      <c r="B162" s="831" t="s">
        <v>811</v>
      </c>
      <c r="C162" s="836"/>
      <c r="F162" s="878"/>
      <c r="G162" s="835"/>
      <c r="H162" s="835"/>
      <c r="I162" s="760"/>
      <c r="J162" s="760"/>
      <c r="K162" s="760"/>
      <c r="L162" s="760"/>
      <c r="M162" s="760"/>
      <c r="N162" s="815"/>
      <c r="O162" s="760"/>
      <c r="P162" s="760"/>
      <c r="Q162" s="760"/>
      <c r="R162" s="760"/>
      <c r="S162" s="760"/>
      <c r="T162" s="760"/>
      <c r="U162" s="760"/>
      <c r="V162" s="760"/>
      <c r="W162" s="760"/>
      <c r="X162" s="760"/>
      <c r="Y162" s="760"/>
      <c r="Z162" s="760"/>
      <c r="AA162" s="760"/>
      <c r="AB162" s="760"/>
      <c r="AC162" s="760"/>
      <c r="AD162" s="760"/>
      <c r="AE162" s="760"/>
      <c r="AF162" s="760"/>
      <c r="AG162" s="760"/>
      <c r="AH162" s="760"/>
      <c r="AI162" s="760"/>
      <c r="AJ162" s="760"/>
      <c r="AK162" s="760"/>
      <c r="AL162" s="760"/>
      <c r="AM162" s="760"/>
      <c r="AN162" s="760"/>
      <c r="AO162" s="760"/>
      <c r="AP162" s="760"/>
      <c r="AQ162" s="760"/>
      <c r="AR162" s="760"/>
      <c r="AS162" s="760"/>
      <c r="AT162" s="760"/>
      <c r="AU162" s="760"/>
      <c r="AV162" s="760"/>
      <c r="AW162" s="760"/>
      <c r="AX162" s="760"/>
      <c r="AY162" s="760"/>
      <c r="AZ162" s="760"/>
      <c r="BA162" s="760"/>
      <c r="BB162" s="760"/>
      <c r="BC162" s="760"/>
      <c r="BD162" s="760"/>
      <c r="BE162" s="760"/>
      <c r="BF162" s="760"/>
      <c r="BG162" s="760"/>
      <c r="BH162" s="760"/>
      <c r="BI162" s="760"/>
      <c r="BJ162" s="760"/>
      <c r="BK162" s="760"/>
      <c r="BL162" s="760"/>
      <c r="BM162" s="760"/>
      <c r="BN162" s="760"/>
      <c r="BO162" s="760"/>
      <c r="BP162" s="760"/>
      <c r="BQ162" s="760"/>
      <c r="BR162" s="760"/>
      <c r="BS162" s="760"/>
      <c r="BT162" s="760"/>
      <c r="BU162" s="760"/>
      <c r="BV162" s="760"/>
      <c r="BW162" s="760"/>
      <c r="BX162" s="760"/>
      <c r="BY162" s="760"/>
      <c r="BZ162" s="760"/>
      <c r="CA162" s="760"/>
    </row>
    <row r="163" spans="1:79" ht="33.75" customHeight="1" thickBot="1">
      <c r="B163" s="837" t="s">
        <v>812</v>
      </c>
      <c r="C163" s="838" t="s">
        <v>813</v>
      </c>
      <c r="D163" s="838" t="s">
        <v>814</v>
      </c>
      <c r="E163" s="839" t="s">
        <v>815</v>
      </c>
      <c r="F163" s="1402" t="s">
        <v>816</v>
      </c>
      <c r="G163" s="864">
        <v>4</v>
      </c>
      <c r="H163" s="835"/>
      <c r="I163" s="760"/>
      <c r="J163" s="760"/>
      <c r="K163" s="760"/>
      <c r="L163" s="760"/>
      <c r="M163" s="760"/>
      <c r="N163" s="815"/>
      <c r="O163" s="760"/>
      <c r="P163" s="760"/>
      <c r="Q163" s="760"/>
      <c r="R163" s="760"/>
      <c r="S163" s="760"/>
      <c r="T163" s="760"/>
      <c r="U163" s="760"/>
      <c r="V163" s="760"/>
      <c r="W163" s="760"/>
      <c r="X163" s="760"/>
      <c r="Y163" s="760"/>
      <c r="Z163" s="760"/>
      <c r="AA163" s="760"/>
      <c r="AB163" s="760"/>
      <c r="AC163" s="760"/>
      <c r="AD163" s="760"/>
      <c r="AE163" s="760"/>
      <c r="AF163" s="760"/>
      <c r="AG163" s="760"/>
      <c r="AH163" s="760"/>
      <c r="AI163" s="760"/>
      <c r="AJ163" s="760"/>
      <c r="AK163" s="760"/>
      <c r="AL163" s="760"/>
      <c r="AM163" s="760"/>
      <c r="AN163" s="760"/>
      <c r="AO163" s="760"/>
      <c r="AP163" s="760"/>
      <c r="AQ163" s="760"/>
      <c r="AR163" s="760"/>
      <c r="AS163" s="760"/>
      <c r="AT163" s="760"/>
      <c r="AU163" s="760"/>
      <c r="AV163" s="760"/>
      <c r="AW163" s="760"/>
      <c r="AX163" s="760"/>
      <c r="AY163" s="760"/>
      <c r="AZ163" s="760"/>
      <c r="BA163" s="760"/>
      <c r="BB163" s="760"/>
      <c r="BC163" s="760"/>
      <c r="BD163" s="760"/>
      <c r="BE163" s="760"/>
      <c r="BF163" s="760"/>
      <c r="BG163" s="760"/>
      <c r="BH163" s="760"/>
      <c r="BI163" s="760"/>
      <c r="BJ163" s="760"/>
      <c r="BK163" s="760"/>
      <c r="BL163" s="760"/>
      <c r="BM163" s="760"/>
      <c r="BN163" s="760"/>
      <c r="BO163" s="760"/>
      <c r="BP163" s="760"/>
      <c r="BQ163" s="760"/>
      <c r="BR163" s="760"/>
      <c r="BS163" s="760"/>
      <c r="BT163" s="760"/>
      <c r="BU163" s="760"/>
      <c r="BV163" s="760"/>
      <c r="BW163" s="760"/>
      <c r="BX163" s="760"/>
      <c r="BY163" s="760"/>
      <c r="BZ163" s="760"/>
      <c r="CA163" s="760"/>
    </row>
    <row r="164" spans="1:79" ht="27.95" customHeight="1">
      <c r="B164" s="844" t="s">
        <v>887</v>
      </c>
      <c r="C164" s="845">
        <v>1</v>
      </c>
      <c r="D164" s="846">
        <v>2</v>
      </c>
      <c r="E164" s="847">
        <v>2</v>
      </c>
      <c r="F164" s="1403"/>
      <c r="G164" s="865"/>
      <c r="H164" s="865"/>
      <c r="I164" s="866"/>
      <c r="J164" s="760"/>
      <c r="K164" s="760"/>
      <c r="L164" s="760"/>
      <c r="M164" s="760"/>
      <c r="N164" s="815"/>
      <c r="O164" s="760"/>
      <c r="P164" s="760"/>
      <c r="Q164" s="760"/>
      <c r="R164" s="760"/>
      <c r="S164" s="760"/>
      <c r="T164" s="760"/>
      <c r="U164" s="760"/>
      <c r="V164" s="760"/>
      <c r="W164" s="760"/>
      <c r="X164" s="760"/>
      <c r="Y164" s="760"/>
      <c r="Z164" s="760"/>
      <c r="AA164" s="760"/>
      <c r="AB164" s="760"/>
      <c r="AC164" s="760"/>
      <c r="AD164" s="760"/>
      <c r="AE164" s="760"/>
      <c r="AF164" s="760"/>
      <c r="AG164" s="760"/>
      <c r="AH164" s="760"/>
      <c r="AI164" s="760"/>
      <c r="AJ164" s="760"/>
      <c r="AK164" s="760"/>
      <c r="AL164" s="760"/>
      <c r="AM164" s="760"/>
      <c r="AN164" s="760"/>
      <c r="AO164" s="760"/>
      <c r="AP164" s="760"/>
      <c r="AQ164" s="760"/>
      <c r="AR164" s="760"/>
      <c r="AS164" s="760"/>
      <c r="AT164" s="760"/>
      <c r="AU164" s="760"/>
      <c r="AV164" s="760"/>
      <c r="AW164" s="760"/>
      <c r="AX164" s="760"/>
      <c r="AY164" s="760"/>
      <c r="AZ164" s="760"/>
      <c r="BA164" s="760"/>
      <c r="BB164" s="760"/>
      <c r="BC164" s="760"/>
      <c r="BD164" s="760"/>
      <c r="BE164" s="760"/>
      <c r="BF164" s="760"/>
      <c r="BG164" s="760"/>
      <c r="BH164" s="760"/>
      <c r="BI164" s="760"/>
      <c r="BJ164" s="760"/>
      <c r="BK164" s="760"/>
      <c r="BL164" s="760"/>
      <c r="BM164" s="760"/>
      <c r="BN164" s="760"/>
      <c r="BO164" s="760"/>
      <c r="BP164" s="760"/>
      <c r="BQ164" s="760"/>
      <c r="BR164" s="760"/>
      <c r="BS164" s="760"/>
      <c r="BT164" s="760"/>
      <c r="BU164" s="760"/>
      <c r="BV164" s="760"/>
      <c r="BW164" s="760"/>
      <c r="BX164" s="760"/>
      <c r="BY164" s="760"/>
      <c r="BZ164" s="760"/>
      <c r="CA164" s="760"/>
    </row>
    <row r="165" spans="1:79" ht="27" customHeight="1">
      <c r="B165" s="850" t="s">
        <v>888</v>
      </c>
      <c r="C165" s="851">
        <v>2</v>
      </c>
      <c r="D165" s="852">
        <v>2</v>
      </c>
      <c r="E165" s="853">
        <v>4</v>
      </c>
      <c r="F165" s="1403"/>
      <c r="G165" s="867"/>
      <c r="H165" s="867"/>
      <c r="I165" s="868"/>
      <c r="J165" s="760"/>
      <c r="K165" s="760"/>
      <c r="L165" s="760"/>
      <c r="M165" s="760"/>
      <c r="N165" s="815"/>
      <c r="O165" s="760"/>
      <c r="P165" s="760"/>
      <c r="Q165" s="760"/>
      <c r="R165" s="760"/>
      <c r="S165" s="760"/>
      <c r="T165" s="760"/>
      <c r="U165" s="760"/>
      <c r="V165" s="760"/>
      <c r="W165" s="760"/>
      <c r="X165" s="760"/>
      <c r="Y165" s="760"/>
      <c r="Z165" s="760"/>
      <c r="AA165" s="760"/>
      <c r="AB165" s="760"/>
      <c r="AC165" s="760"/>
      <c r="AD165" s="760"/>
      <c r="AE165" s="760"/>
      <c r="AF165" s="760"/>
      <c r="AG165" s="760"/>
      <c r="AH165" s="760"/>
      <c r="AI165" s="760"/>
      <c r="AJ165" s="760"/>
      <c r="AK165" s="760"/>
      <c r="AL165" s="760"/>
      <c r="AM165" s="760"/>
      <c r="AN165" s="760"/>
      <c r="AO165" s="760"/>
      <c r="AP165" s="760"/>
      <c r="AQ165" s="760"/>
      <c r="AR165" s="760"/>
      <c r="AS165" s="760"/>
      <c r="AT165" s="760"/>
      <c r="AU165" s="760"/>
      <c r="AV165" s="760"/>
      <c r="AW165" s="760"/>
      <c r="AX165" s="760"/>
      <c r="AY165" s="760"/>
      <c r="AZ165" s="760"/>
      <c r="BA165" s="760"/>
      <c r="BB165" s="760"/>
      <c r="BC165" s="760"/>
      <c r="BD165" s="760"/>
      <c r="BE165" s="760"/>
      <c r="BF165" s="760"/>
      <c r="BG165" s="760"/>
      <c r="BH165" s="760"/>
      <c r="BI165" s="760"/>
      <c r="BJ165" s="760"/>
      <c r="BK165" s="760"/>
      <c r="BL165" s="760"/>
      <c r="BM165" s="760"/>
      <c r="BN165" s="760"/>
      <c r="BO165" s="760"/>
      <c r="BP165" s="760"/>
      <c r="BQ165" s="760"/>
      <c r="BR165" s="760"/>
      <c r="BS165" s="760"/>
      <c r="BT165" s="760"/>
      <c r="BU165" s="760"/>
      <c r="BV165" s="760"/>
      <c r="BW165" s="760"/>
      <c r="BX165" s="760"/>
      <c r="BY165" s="760"/>
      <c r="BZ165" s="760"/>
      <c r="CA165" s="760"/>
    </row>
    <row r="166" spans="1:79" ht="41.1" customHeight="1" thickBot="1">
      <c r="B166" s="856" t="s">
        <v>889</v>
      </c>
      <c r="C166" s="857">
        <v>3</v>
      </c>
      <c r="D166" s="858">
        <v>2</v>
      </c>
      <c r="E166" s="859">
        <v>6</v>
      </c>
      <c r="F166" s="1404"/>
      <c r="G166" s="869"/>
      <c r="H166" s="869"/>
      <c r="I166" s="870"/>
      <c r="J166" s="760"/>
      <c r="K166" s="760"/>
      <c r="L166" s="760"/>
      <c r="M166" s="760"/>
      <c r="N166" s="815"/>
      <c r="O166" s="760"/>
      <c r="P166" s="760"/>
      <c r="Q166" s="760"/>
      <c r="R166" s="760"/>
      <c r="S166" s="760"/>
      <c r="T166" s="760"/>
      <c r="U166" s="760"/>
      <c r="V166" s="760"/>
      <c r="W166" s="760"/>
      <c r="X166" s="760"/>
      <c r="Y166" s="760"/>
      <c r="Z166" s="760"/>
      <c r="AA166" s="760"/>
      <c r="AB166" s="760"/>
      <c r="AC166" s="760"/>
      <c r="AD166" s="760"/>
      <c r="AE166" s="760"/>
      <c r="AF166" s="760"/>
      <c r="AG166" s="760"/>
      <c r="AH166" s="760"/>
      <c r="AI166" s="760"/>
      <c r="AJ166" s="760"/>
      <c r="AK166" s="760"/>
      <c r="AL166" s="760"/>
      <c r="AM166" s="760"/>
      <c r="AN166" s="760"/>
      <c r="AO166" s="760"/>
      <c r="AP166" s="760"/>
      <c r="AQ166" s="760"/>
      <c r="AR166" s="760"/>
      <c r="AS166" s="760"/>
      <c r="AT166" s="760"/>
      <c r="AU166" s="760"/>
      <c r="AV166" s="760"/>
      <c r="AW166" s="760"/>
      <c r="AX166" s="760"/>
      <c r="AY166" s="760"/>
      <c r="AZ166" s="760"/>
      <c r="BA166" s="760"/>
      <c r="BB166" s="760"/>
      <c r="BC166" s="760"/>
      <c r="BD166" s="760"/>
      <c r="BE166" s="760"/>
      <c r="BF166" s="760"/>
      <c r="BG166" s="760"/>
      <c r="BH166" s="760"/>
      <c r="BI166" s="760"/>
      <c r="BJ166" s="760"/>
      <c r="BK166" s="760"/>
      <c r="BL166" s="760"/>
      <c r="BM166" s="760"/>
      <c r="BN166" s="760"/>
      <c r="BO166" s="760"/>
      <c r="BP166" s="760"/>
      <c r="BQ166" s="760"/>
      <c r="BR166" s="760"/>
      <c r="BS166" s="760"/>
      <c r="BT166" s="760"/>
      <c r="BU166" s="760"/>
      <c r="BV166" s="760"/>
      <c r="BW166" s="760"/>
      <c r="BX166" s="760"/>
      <c r="BY166" s="760"/>
      <c r="BZ166" s="760"/>
      <c r="CA166" s="760"/>
    </row>
    <row r="167" spans="1:79" ht="9" customHeight="1">
      <c r="B167" s="862"/>
      <c r="C167" s="863"/>
      <c r="D167" s="863"/>
      <c r="E167" s="863"/>
      <c r="F167" s="878"/>
      <c r="G167" s="835"/>
      <c r="H167" s="835"/>
      <c r="I167" s="760"/>
      <c r="J167" s="760"/>
      <c r="K167" s="760"/>
      <c r="L167" s="760"/>
      <c r="M167" s="760"/>
      <c r="N167" s="815"/>
      <c r="O167" s="760"/>
      <c r="P167" s="760"/>
      <c r="Q167" s="760"/>
      <c r="R167" s="760"/>
      <c r="S167" s="760"/>
      <c r="T167" s="760"/>
      <c r="U167" s="760"/>
      <c r="V167" s="760"/>
      <c r="W167" s="760"/>
      <c r="X167" s="760"/>
      <c r="Y167" s="760"/>
      <c r="Z167" s="760"/>
      <c r="AA167" s="760"/>
      <c r="AB167" s="760"/>
      <c r="AC167" s="760"/>
      <c r="AD167" s="760"/>
      <c r="AE167" s="760"/>
      <c r="AF167" s="760"/>
      <c r="AG167" s="760"/>
      <c r="AH167" s="760"/>
      <c r="AI167" s="760"/>
      <c r="AJ167" s="760"/>
      <c r="AK167" s="760"/>
      <c r="AL167" s="760"/>
      <c r="AM167" s="760"/>
      <c r="AN167" s="760"/>
      <c r="AO167" s="760"/>
      <c r="AP167" s="760"/>
      <c r="AQ167" s="760"/>
      <c r="AR167" s="760"/>
      <c r="AS167" s="760"/>
      <c r="AT167" s="760"/>
      <c r="AU167" s="760"/>
      <c r="AV167" s="760"/>
      <c r="AW167" s="760"/>
      <c r="AX167" s="760"/>
      <c r="AY167" s="760"/>
      <c r="AZ167" s="760"/>
      <c r="BA167" s="760"/>
      <c r="BB167" s="760"/>
      <c r="BC167" s="760"/>
      <c r="BD167" s="760"/>
      <c r="BE167" s="760"/>
      <c r="BF167" s="760"/>
      <c r="BG167" s="760"/>
      <c r="BH167" s="760"/>
      <c r="BI167" s="760"/>
      <c r="BJ167" s="760"/>
      <c r="BK167" s="760"/>
      <c r="BL167" s="760"/>
      <c r="BM167" s="760"/>
      <c r="BN167" s="760"/>
      <c r="BO167" s="760"/>
      <c r="BP167" s="760"/>
      <c r="BQ167" s="760"/>
      <c r="BR167" s="760"/>
      <c r="BS167" s="760"/>
      <c r="BT167" s="760"/>
      <c r="BU167" s="760"/>
      <c r="BV167" s="760"/>
      <c r="BW167" s="760"/>
      <c r="BX167" s="760"/>
      <c r="BY167" s="760"/>
      <c r="BZ167" s="760"/>
      <c r="CA167" s="760"/>
    </row>
    <row r="168" spans="1:79">
      <c r="F168" s="878"/>
      <c r="I168" s="760"/>
      <c r="J168" s="760"/>
      <c r="K168" s="760"/>
      <c r="L168" s="760"/>
      <c r="M168" s="760"/>
      <c r="N168" s="815"/>
      <c r="O168" s="760"/>
      <c r="P168" s="760"/>
      <c r="Q168" s="760"/>
      <c r="R168" s="760"/>
      <c r="S168" s="760"/>
      <c r="T168" s="760"/>
      <c r="U168" s="760"/>
      <c r="V168" s="760"/>
      <c r="W168" s="760"/>
      <c r="X168" s="760"/>
      <c r="Y168" s="760"/>
      <c r="Z168" s="760"/>
      <c r="AA168" s="760"/>
      <c r="AB168" s="760"/>
      <c r="AC168" s="760"/>
      <c r="AD168" s="760"/>
      <c r="AE168" s="760"/>
      <c r="AF168" s="760"/>
      <c r="AG168" s="760"/>
      <c r="AH168" s="760"/>
      <c r="AI168" s="760"/>
      <c r="AJ168" s="760"/>
      <c r="AK168" s="760"/>
      <c r="AL168" s="760"/>
      <c r="AM168" s="760"/>
      <c r="AN168" s="760"/>
      <c r="AO168" s="760"/>
      <c r="AP168" s="760"/>
      <c r="AQ168" s="760"/>
      <c r="AR168" s="760"/>
      <c r="AS168" s="760"/>
      <c r="AT168" s="760"/>
      <c r="AU168" s="760"/>
      <c r="AV168" s="760"/>
      <c r="AW168" s="760"/>
      <c r="AX168" s="760"/>
      <c r="AY168" s="760"/>
      <c r="AZ168" s="760"/>
      <c r="BA168" s="760"/>
      <c r="BB168" s="760"/>
      <c r="BC168" s="760"/>
      <c r="BD168" s="760"/>
      <c r="BE168" s="760"/>
      <c r="BF168" s="760"/>
      <c r="BG168" s="760"/>
      <c r="BH168" s="760"/>
      <c r="BI168" s="760"/>
      <c r="BJ168" s="760"/>
      <c r="BK168" s="760"/>
      <c r="BL168" s="760"/>
      <c r="BM168" s="760"/>
      <c r="BN168" s="760"/>
      <c r="BO168" s="760"/>
      <c r="BP168" s="760"/>
      <c r="BQ168" s="760"/>
      <c r="BR168" s="760"/>
      <c r="BS168" s="760"/>
      <c r="BT168" s="760"/>
      <c r="BU168" s="760"/>
      <c r="BV168" s="760"/>
      <c r="BW168" s="760"/>
      <c r="BX168" s="760"/>
      <c r="BY168" s="760"/>
      <c r="BZ168" s="760"/>
      <c r="CA168" s="760"/>
    </row>
    <row r="169" spans="1:79">
      <c r="C169" s="892"/>
      <c r="D169" s="892"/>
      <c r="E169" s="892"/>
      <c r="F169" s="878"/>
      <c r="G169" s="728"/>
      <c r="I169" s="760"/>
      <c r="J169" s="760"/>
      <c r="K169" s="760"/>
      <c r="L169" s="760"/>
      <c r="M169" s="760"/>
      <c r="N169" s="815"/>
      <c r="O169" s="760"/>
      <c r="P169" s="760"/>
      <c r="Q169" s="760"/>
      <c r="R169" s="760"/>
      <c r="S169" s="760"/>
      <c r="T169" s="760"/>
      <c r="U169" s="760"/>
      <c r="V169" s="760"/>
      <c r="W169" s="760"/>
      <c r="X169" s="760"/>
      <c r="Y169" s="760"/>
      <c r="Z169" s="760"/>
      <c r="AA169" s="760"/>
      <c r="AB169" s="760"/>
      <c r="AC169" s="760"/>
      <c r="AD169" s="760"/>
      <c r="AE169" s="760"/>
      <c r="AF169" s="760"/>
      <c r="AG169" s="760"/>
      <c r="AH169" s="760"/>
      <c r="AI169" s="760"/>
      <c r="AJ169" s="760"/>
      <c r="AK169" s="760"/>
      <c r="AL169" s="760"/>
      <c r="AM169" s="760"/>
      <c r="AN169" s="760"/>
      <c r="AO169" s="760"/>
      <c r="AP169" s="760"/>
      <c r="AQ169" s="760"/>
      <c r="AR169" s="760"/>
      <c r="AS169" s="760"/>
      <c r="AT169" s="760"/>
      <c r="AU169" s="760"/>
      <c r="AV169" s="760"/>
      <c r="AW169" s="760"/>
      <c r="AX169" s="760"/>
      <c r="AY169" s="760"/>
      <c r="AZ169" s="760"/>
      <c r="BA169" s="760"/>
      <c r="BB169" s="760"/>
      <c r="BC169" s="760"/>
      <c r="BD169" s="760"/>
      <c r="BE169" s="760"/>
      <c r="BF169" s="760"/>
      <c r="BG169" s="760"/>
      <c r="BH169" s="760"/>
      <c r="BI169" s="760"/>
      <c r="BJ169" s="760"/>
      <c r="BK169" s="760"/>
      <c r="BL169" s="760"/>
      <c r="BM169" s="760"/>
      <c r="BN169" s="760"/>
      <c r="BO169" s="760"/>
      <c r="BP169" s="760"/>
      <c r="BQ169" s="760"/>
      <c r="BR169" s="760"/>
      <c r="BS169" s="760"/>
      <c r="BT169" s="760"/>
      <c r="BU169" s="760"/>
      <c r="BV169" s="760"/>
      <c r="BW169" s="760"/>
      <c r="BX169" s="760"/>
      <c r="BY169" s="760"/>
      <c r="BZ169" s="760"/>
      <c r="CA169" s="760"/>
    </row>
    <row r="170" spans="1:79" ht="6.75" customHeight="1" thickBot="1">
      <c r="F170" s="878"/>
      <c r="I170" s="727"/>
      <c r="J170" s="760"/>
      <c r="K170" s="760"/>
      <c r="L170" s="760"/>
      <c r="M170" s="760"/>
      <c r="N170" s="815"/>
      <c r="O170" s="760"/>
      <c r="P170" s="760"/>
      <c r="Q170" s="760"/>
      <c r="R170" s="760"/>
      <c r="S170" s="760"/>
      <c r="T170" s="760"/>
      <c r="U170" s="760"/>
      <c r="V170" s="760"/>
      <c r="W170" s="760"/>
      <c r="X170" s="760"/>
      <c r="Y170" s="760"/>
      <c r="Z170" s="760"/>
      <c r="AA170" s="760"/>
      <c r="AB170" s="760"/>
      <c r="AC170" s="760"/>
      <c r="AD170" s="760"/>
      <c r="AE170" s="760"/>
      <c r="AF170" s="760"/>
      <c r="AG170" s="760"/>
      <c r="AH170" s="760"/>
      <c r="AI170" s="760"/>
      <c r="AJ170" s="760"/>
      <c r="AK170" s="760"/>
      <c r="AL170" s="760"/>
      <c r="AM170" s="760"/>
      <c r="AN170" s="760"/>
      <c r="AO170" s="760"/>
      <c r="AP170" s="760"/>
      <c r="AQ170" s="760"/>
      <c r="AR170" s="760"/>
      <c r="AS170" s="760"/>
      <c r="AT170" s="760"/>
      <c r="AU170" s="760"/>
      <c r="AV170" s="760"/>
      <c r="AW170" s="760"/>
      <c r="AX170" s="760"/>
      <c r="AY170" s="760"/>
      <c r="AZ170" s="760"/>
      <c r="BA170" s="760"/>
      <c r="BB170" s="760"/>
      <c r="BC170" s="760"/>
      <c r="BD170" s="760"/>
      <c r="BE170" s="760"/>
      <c r="BF170" s="760"/>
      <c r="BG170" s="760"/>
      <c r="BH170" s="760"/>
      <c r="BI170" s="760"/>
      <c r="BJ170" s="760"/>
      <c r="BK170" s="760"/>
      <c r="BL170" s="760"/>
      <c r="BM170" s="760"/>
      <c r="BN170" s="760"/>
      <c r="BO170" s="760"/>
      <c r="BP170" s="760"/>
      <c r="BQ170" s="760"/>
      <c r="BR170" s="760"/>
      <c r="BS170" s="760"/>
      <c r="BT170" s="760"/>
      <c r="BU170" s="760"/>
      <c r="BV170" s="760"/>
      <c r="BW170" s="760"/>
      <c r="BX170" s="760"/>
      <c r="BY170" s="760"/>
      <c r="BZ170" s="760"/>
      <c r="CA170" s="760"/>
    </row>
    <row r="171" spans="1:79" s="823" customFormat="1" ht="23.25" customHeight="1" thickBot="1">
      <c r="A171" s="819"/>
      <c r="B171" s="1406"/>
      <c r="C171" s="1407"/>
      <c r="D171" s="1407"/>
      <c r="E171" s="1408"/>
      <c r="F171" s="820" t="s">
        <v>805</v>
      </c>
      <c r="G171" s="821"/>
      <c r="H171" s="820" t="s">
        <v>806</v>
      </c>
      <c r="I171" s="822"/>
      <c r="J171" s="760"/>
      <c r="K171" s="760"/>
      <c r="L171" s="760"/>
      <c r="M171" s="760"/>
      <c r="N171" s="815"/>
      <c r="O171" s="760"/>
      <c r="P171" s="760"/>
      <c r="Q171" s="760"/>
      <c r="R171" s="760"/>
      <c r="S171" s="760"/>
      <c r="T171" s="760"/>
      <c r="U171" s="760"/>
      <c r="V171" s="760"/>
      <c r="W171" s="760"/>
      <c r="X171" s="760"/>
      <c r="Y171" s="760"/>
      <c r="Z171" s="760"/>
      <c r="AA171" s="760"/>
      <c r="AB171" s="760"/>
      <c r="AC171" s="760"/>
      <c r="AD171" s="760"/>
      <c r="AE171" s="760"/>
      <c r="AF171" s="760"/>
      <c r="AG171" s="760"/>
      <c r="AH171" s="760"/>
      <c r="AI171" s="760"/>
      <c r="AJ171" s="760"/>
      <c r="AK171" s="760"/>
      <c r="AL171" s="760"/>
      <c r="AM171" s="760"/>
      <c r="AN171" s="760"/>
      <c r="AO171" s="760"/>
      <c r="AP171" s="760"/>
      <c r="AQ171" s="760"/>
      <c r="AR171" s="760"/>
      <c r="AS171" s="760"/>
      <c r="AT171" s="760"/>
      <c r="AU171" s="760"/>
      <c r="AV171" s="760"/>
      <c r="AW171" s="760"/>
      <c r="AX171" s="760"/>
      <c r="AY171" s="760"/>
      <c r="AZ171" s="760"/>
      <c r="BA171" s="760"/>
      <c r="BB171" s="760"/>
      <c r="BC171" s="760"/>
      <c r="BD171" s="760"/>
      <c r="BE171" s="760"/>
      <c r="BF171" s="760"/>
      <c r="BG171" s="760"/>
      <c r="BH171" s="760"/>
      <c r="BI171" s="760"/>
      <c r="BJ171" s="760"/>
      <c r="BK171" s="760"/>
      <c r="BL171" s="760"/>
      <c r="BM171" s="760"/>
      <c r="BN171" s="760"/>
      <c r="BO171" s="760"/>
      <c r="BP171" s="760"/>
      <c r="BQ171" s="760"/>
      <c r="BR171" s="760"/>
      <c r="BS171" s="760"/>
      <c r="BT171" s="760"/>
      <c r="BU171" s="760"/>
      <c r="BV171" s="760"/>
      <c r="BW171" s="760"/>
      <c r="BX171" s="760"/>
      <c r="BY171" s="760"/>
      <c r="BZ171" s="760"/>
      <c r="CA171" s="760"/>
    </row>
    <row r="172" spans="1:79" ht="42" customHeight="1" thickBot="1">
      <c r="B172" s="824" t="s">
        <v>890</v>
      </c>
      <c r="C172" s="825" t="s">
        <v>891</v>
      </c>
      <c r="D172" s="825"/>
      <c r="E172" s="826"/>
      <c r="F172" s="827">
        <v>0</v>
      </c>
      <c r="G172" s="828"/>
      <c r="H172" s="829">
        <v>25</v>
      </c>
      <c r="I172" s="830">
        <f>SUM(G177,G185,G193,G201,G211,G220)</f>
        <v>12</v>
      </c>
      <c r="J172" s="760"/>
      <c r="K172" s="760"/>
      <c r="L172" s="760"/>
      <c r="M172" s="760"/>
      <c r="N172" s="815"/>
      <c r="O172" s="760"/>
      <c r="P172" s="760"/>
      <c r="Q172" s="760"/>
      <c r="R172" s="760"/>
      <c r="S172" s="760"/>
      <c r="T172" s="760"/>
      <c r="U172" s="760"/>
      <c r="V172" s="760"/>
      <c r="W172" s="760"/>
      <c r="X172" s="760"/>
      <c r="Y172" s="760"/>
      <c r="Z172" s="760"/>
      <c r="AA172" s="760"/>
      <c r="AB172" s="760"/>
      <c r="AC172" s="760"/>
      <c r="AD172" s="760"/>
      <c r="AE172" s="760"/>
      <c r="AF172" s="760"/>
      <c r="AG172" s="760"/>
      <c r="AH172" s="760"/>
      <c r="AI172" s="760"/>
      <c r="AJ172" s="760"/>
      <c r="AK172" s="760"/>
      <c r="AL172" s="760"/>
      <c r="AM172" s="760"/>
      <c r="AN172" s="760"/>
      <c r="AO172" s="760"/>
      <c r="AP172" s="760"/>
      <c r="AQ172" s="760"/>
      <c r="AR172" s="760"/>
      <c r="AS172" s="760"/>
      <c r="AT172" s="760"/>
      <c r="AU172" s="760"/>
      <c r="AV172" s="760"/>
      <c r="AW172" s="760"/>
      <c r="AX172" s="760"/>
      <c r="AY172" s="760"/>
      <c r="AZ172" s="760"/>
      <c r="BA172" s="760"/>
      <c r="BB172" s="760"/>
      <c r="BC172" s="760"/>
      <c r="BD172" s="760"/>
      <c r="BE172" s="760"/>
      <c r="BF172" s="760"/>
      <c r="BG172" s="760"/>
      <c r="BH172" s="760"/>
      <c r="BI172" s="760"/>
      <c r="BJ172" s="760"/>
      <c r="BK172" s="760"/>
      <c r="BL172" s="760"/>
      <c r="BM172" s="760"/>
      <c r="BN172" s="760"/>
      <c r="BO172" s="760"/>
      <c r="BP172" s="760"/>
      <c r="BQ172" s="760"/>
      <c r="BR172" s="760"/>
      <c r="BS172" s="760"/>
      <c r="BT172" s="760"/>
      <c r="BU172" s="760"/>
      <c r="BV172" s="760"/>
      <c r="BW172" s="760"/>
      <c r="BX172" s="760"/>
      <c r="BY172" s="760"/>
      <c r="BZ172" s="760"/>
      <c r="CA172" s="760"/>
    </row>
    <row r="173" spans="1:79" ht="6.75" customHeight="1">
      <c r="B173" s="831"/>
      <c r="C173" s="832"/>
      <c r="D173" s="832"/>
      <c r="E173" s="832"/>
      <c r="F173" s="878"/>
      <c r="G173" s="834"/>
      <c r="H173" s="834"/>
      <c r="I173" s="760"/>
      <c r="J173" s="760"/>
      <c r="K173" s="760"/>
      <c r="L173" s="760"/>
      <c r="M173" s="760"/>
      <c r="N173" s="815"/>
      <c r="O173" s="760"/>
      <c r="P173" s="760"/>
      <c r="Q173" s="760"/>
      <c r="R173" s="760"/>
      <c r="S173" s="760"/>
      <c r="T173" s="760"/>
      <c r="U173" s="760"/>
      <c r="V173" s="760"/>
      <c r="W173" s="760"/>
      <c r="X173" s="760"/>
      <c r="Y173" s="760"/>
      <c r="Z173" s="760"/>
      <c r="AA173" s="760"/>
      <c r="AB173" s="760"/>
      <c r="AC173" s="760"/>
      <c r="AD173" s="760"/>
      <c r="AE173" s="760"/>
      <c r="AF173" s="760"/>
      <c r="AG173" s="760"/>
      <c r="AH173" s="760"/>
      <c r="AI173" s="760"/>
      <c r="AJ173" s="760"/>
      <c r="AK173" s="760"/>
      <c r="AL173" s="760"/>
      <c r="AM173" s="760"/>
      <c r="AN173" s="760"/>
      <c r="AO173" s="760"/>
      <c r="AP173" s="760"/>
      <c r="AQ173" s="760"/>
      <c r="AR173" s="760"/>
      <c r="AS173" s="760"/>
      <c r="AT173" s="760"/>
      <c r="AU173" s="760"/>
      <c r="AV173" s="760"/>
      <c r="AW173" s="760"/>
      <c r="AX173" s="760"/>
      <c r="AY173" s="760"/>
      <c r="AZ173" s="760"/>
      <c r="BA173" s="760"/>
      <c r="BB173" s="760"/>
      <c r="BC173" s="760"/>
      <c r="BD173" s="760"/>
      <c r="BE173" s="760"/>
      <c r="BF173" s="760"/>
      <c r="BG173" s="760"/>
      <c r="BH173" s="760"/>
      <c r="BI173" s="760"/>
      <c r="BJ173" s="760"/>
      <c r="BK173" s="760"/>
      <c r="BL173" s="760"/>
      <c r="BM173" s="760"/>
      <c r="BN173" s="760"/>
      <c r="BO173" s="760"/>
      <c r="BP173" s="760"/>
      <c r="BQ173" s="760"/>
      <c r="BR173" s="760"/>
      <c r="BS173" s="760"/>
      <c r="BT173" s="760"/>
      <c r="BU173" s="760"/>
      <c r="BV173" s="760"/>
      <c r="BW173" s="760"/>
      <c r="BX173" s="760"/>
      <c r="BY173" s="760"/>
      <c r="BZ173" s="760"/>
      <c r="CA173" s="760"/>
    </row>
    <row r="174" spans="1:79" ht="18" customHeight="1">
      <c r="A174" s="724">
        <v>17</v>
      </c>
      <c r="B174" s="831" t="s">
        <v>892</v>
      </c>
      <c r="C174" s="832"/>
      <c r="D174" s="832"/>
      <c r="E174" s="832"/>
      <c r="F174" s="878"/>
      <c r="G174" s="835"/>
      <c r="H174" s="835"/>
      <c r="I174" s="760"/>
      <c r="J174" s="760"/>
      <c r="K174" s="760"/>
      <c r="L174" s="760"/>
      <c r="M174" s="760"/>
      <c r="N174" s="815"/>
      <c r="O174" s="760"/>
      <c r="P174" s="760"/>
      <c r="Q174" s="760"/>
      <c r="R174" s="760"/>
      <c r="S174" s="760"/>
      <c r="T174" s="760"/>
      <c r="U174" s="760"/>
      <c r="V174" s="760"/>
      <c r="W174" s="760"/>
      <c r="X174" s="760"/>
      <c r="Y174" s="760"/>
      <c r="Z174" s="760"/>
      <c r="AA174" s="760"/>
      <c r="AB174" s="760"/>
      <c r="AC174" s="760"/>
      <c r="AD174" s="760"/>
      <c r="AE174" s="760"/>
      <c r="AF174" s="760"/>
      <c r="AG174" s="760"/>
      <c r="AH174" s="760"/>
      <c r="AI174" s="760"/>
      <c r="AJ174" s="760"/>
      <c r="AK174" s="760"/>
      <c r="AL174" s="760"/>
      <c r="AM174" s="760"/>
      <c r="AN174" s="760"/>
      <c r="AO174" s="760"/>
      <c r="AP174" s="760"/>
      <c r="AQ174" s="760"/>
      <c r="AR174" s="760"/>
      <c r="AS174" s="760"/>
      <c r="AT174" s="760"/>
      <c r="AU174" s="760"/>
      <c r="AV174" s="760"/>
      <c r="AW174" s="760"/>
      <c r="AX174" s="760"/>
      <c r="AY174" s="760"/>
      <c r="AZ174" s="760"/>
      <c r="BA174" s="760"/>
      <c r="BB174" s="760"/>
      <c r="BC174" s="760"/>
      <c r="BD174" s="760"/>
      <c r="BE174" s="760"/>
      <c r="BF174" s="760"/>
      <c r="BG174" s="760"/>
      <c r="BH174" s="760"/>
      <c r="BI174" s="760"/>
      <c r="BJ174" s="760"/>
      <c r="BK174" s="760"/>
      <c r="BL174" s="760"/>
      <c r="BM174" s="760"/>
      <c r="BN174" s="760"/>
      <c r="BO174" s="760"/>
      <c r="BP174" s="760"/>
      <c r="BQ174" s="760"/>
      <c r="BR174" s="760"/>
      <c r="BS174" s="760"/>
      <c r="BT174" s="760"/>
      <c r="BU174" s="760"/>
      <c r="BV174" s="760"/>
      <c r="BW174" s="760"/>
      <c r="BX174" s="760"/>
      <c r="BY174" s="760"/>
      <c r="BZ174" s="760"/>
      <c r="CA174" s="760"/>
    </row>
    <row r="175" spans="1:79" ht="35.25" customHeight="1">
      <c r="B175" s="1399" t="s">
        <v>893</v>
      </c>
      <c r="C175" s="1400"/>
      <c r="D175" s="1400"/>
      <c r="E175" s="1401"/>
      <c r="F175" s="878"/>
      <c r="G175" s="835"/>
      <c r="H175" s="835"/>
      <c r="I175" s="760"/>
      <c r="J175" s="760"/>
      <c r="K175" s="760"/>
      <c r="L175" s="760"/>
      <c r="M175" s="760"/>
      <c r="N175" s="815"/>
      <c r="O175" s="760"/>
      <c r="P175" s="760"/>
      <c r="Q175" s="760"/>
      <c r="R175" s="760"/>
      <c r="S175" s="760"/>
      <c r="T175" s="760"/>
      <c r="U175" s="760"/>
      <c r="V175" s="760"/>
      <c r="W175" s="760"/>
      <c r="X175" s="760"/>
      <c r="Y175" s="760"/>
      <c r="Z175" s="760"/>
      <c r="AA175" s="760"/>
      <c r="AB175" s="760"/>
      <c r="AC175" s="760"/>
      <c r="AD175" s="760"/>
      <c r="AE175" s="760"/>
      <c r="AF175" s="760"/>
      <c r="AG175" s="760"/>
      <c r="AH175" s="760"/>
      <c r="AI175" s="760"/>
      <c r="AJ175" s="760"/>
      <c r="AK175" s="760"/>
      <c r="AL175" s="760"/>
      <c r="AM175" s="760"/>
      <c r="AN175" s="760"/>
      <c r="AO175" s="760"/>
      <c r="AP175" s="760"/>
      <c r="AQ175" s="760"/>
      <c r="AR175" s="760"/>
      <c r="AS175" s="760"/>
      <c r="AT175" s="760"/>
      <c r="AU175" s="760"/>
      <c r="AV175" s="760"/>
      <c r="AW175" s="760"/>
      <c r="AX175" s="760"/>
      <c r="AY175" s="760"/>
      <c r="AZ175" s="760"/>
      <c r="BA175" s="760"/>
      <c r="BB175" s="760"/>
      <c r="BC175" s="760"/>
      <c r="BD175" s="760"/>
      <c r="BE175" s="760"/>
      <c r="BF175" s="760"/>
      <c r="BG175" s="760"/>
      <c r="BH175" s="760"/>
      <c r="BI175" s="760"/>
      <c r="BJ175" s="760"/>
      <c r="BK175" s="760"/>
      <c r="BL175" s="760"/>
      <c r="BM175" s="760"/>
      <c r="BN175" s="760"/>
      <c r="BO175" s="760"/>
      <c r="BP175" s="760"/>
      <c r="BQ175" s="760"/>
      <c r="BR175" s="760"/>
      <c r="BS175" s="760"/>
      <c r="BT175" s="760"/>
      <c r="BU175" s="760"/>
      <c r="BV175" s="760"/>
      <c r="BW175" s="760"/>
      <c r="BX175" s="760"/>
      <c r="BY175" s="760"/>
      <c r="BZ175" s="760"/>
      <c r="CA175" s="760"/>
    </row>
    <row r="176" spans="1:79" ht="16.5" customHeight="1" thickBot="1">
      <c r="B176" s="831" t="s">
        <v>811</v>
      </c>
      <c r="C176" s="836"/>
      <c r="F176" s="878"/>
      <c r="G176" s="835"/>
      <c r="H176" s="835"/>
      <c r="I176" s="760"/>
      <c r="J176" s="760"/>
      <c r="K176" s="760"/>
      <c r="L176" s="760"/>
      <c r="M176" s="760"/>
      <c r="N176" s="815"/>
      <c r="O176" s="760"/>
      <c r="P176" s="760"/>
      <c r="Q176" s="760"/>
      <c r="R176" s="760"/>
      <c r="S176" s="760"/>
      <c r="T176" s="760"/>
      <c r="U176" s="760"/>
      <c r="V176" s="760"/>
      <c r="W176" s="760"/>
      <c r="X176" s="760"/>
      <c r="Y176" s="760"/>
      <c r="Z176" s="760"/>
      <c r="AA176" s="760"/>
      <c r="AB176" s="760"/>
      <c r="AC176" s="760"/>
      <c r="AD176" s="760"/>
      <c r="AE176" s="760"/>
      <c r="AF176" s="760"/>
      <c r="AG176" s="760"/>
      <c r="AH176" s="760"/>
      <c r="AI176" s="760"/>
      <c r="AJ176" s="760"/>
      <c r="AK176" s="760"/>
      <c r="AL176" s="760"/>
      <c r="AM176" s="760"/>
      <c r="AN176" s="760"/>
      <c r="AO176" s="760"/>
      <c r="AP176" s="760"/>
      <c r="AQ176" s="760"/>
      <c r="AR176" s="760"/>
      <c r="AS176" s="760"/>
      <c r="AT176" s="760"/>
      <c r="AU176" s="760"/>
      <c r="AV176" s="760"/>
      <c r="AW176" s="760"/>
      <c r="AX176" s="760"/>
      <c r="AY176" s="760"/>
      <c r="AZ176" s="760"/>
      <c r="BA176" s="760"/>
      <c r="BB176" s="760"/>
      <c r="BC176" s="760"/>
      <c r="BD176" s="760"/>
      <c r="BE176" s="760"/>
      <c r="BF176" s="760"/>
      <c r="BG176" s="760"/>
      <c r="BH176" s="760"/>
      <c r="BI176" s="760"/>
      <c r="BJ176" s="760"/>
      <c r="BK176" s="760"/>
      <c r="BL176" s="760"/>
      <c r="BM176" s="760"/>
      <c r="BN176" s="760"/>
      <c r="BO176" s="760"/>
      <c r="BP176" s="760"/>
      <c r="BQ176" s="760"/>
      <c r="BR176" s="760"/>
      <c r="BS176" s="760"/>
      <c r="BT176" s="760"/>
      <c r="BU176" s="760"/>
      <c r="BV176" s="760"/>
      <c r="BW176" s="760"/>
      <c r="BX176" s="760"/>
      <c r="BY176" s="760"/>
      <c r="BZ176" s="760"/>
      <c r="CA176" s="760"/>
    </row>
    <row r="177" spans="1:79" ht="33.75" customHeight="1" thickBot="1">
      <c r="B177" s="837" t="s">
        <v>812</v>
      </c>
      <c r="C177" s="838" t="s">
        <v>813</v>
      </c>
      <c r="D177" s="838" t="s">
        <v>814</v>
      </c>
      <c r="E177" s="839" t="s">
        <v>815</v>
      </c>
      <c r="F177" s="1402" t="s">
        <v>816</v>
      </c>
      <c r="G177" s="864">
        <v>2</v>
      </c>
      <c r="H177" s="835"/>
      <c r="I177" s="760"/>
      <c r="J177" s="760"/>
      <c r="K177" s="760"/>
      <c r="L177" s="760"/>
      <c r="M177" s="760"/>
      <c r="N177" s="815"/>
      <c r="O177" s="760"/>
      <c r="P177" s="760"/>
      <c r="Q177" s="760"/>
      <c r="R177" s="760"/>
      <c r="S177" s="760"/>
      <c r="T177" s="760"/>
      <c r="U177" s="760"/>
      <c r="V177" s="760"/>
      <c r="W177" s="760"/>
      <c r="X177" s="760"/>
      <c r="Y177" s="760"/>
      <c r="Z177" s="760"/>
      <c r="AA177" s="760"/>
      <c r="AB177" s="760"/>
      <c r="AC177" s="760"/>
      <c r="AD177" s="760"/>
      <c r="AE177" s="760"/>
      <c r="AF177" s="760"/>
      <c r="AG177" s="760"/>
      <c r="AH177" s="760"/>
      <c r="AI177" s="760"/>
      <c r="AJ177" s="760"/>
      <c r="AK177" s="760"/>
      <c r="AL177" s="760"/>
      <c r="AM177" s="760"/>
      <c r="AN177" s="760"/>
      <c r="AO177" s="760"/>
      <c r="AP177" s="760"/>
      <c r="AQ177" s="760"/>
      <c r="AR177" s="760"/>
      <c r="AS177" s="760"/>
      <c r="AT177" s="760"/>
      <c r="AU177" s="760"/>
      <c r="AV177" s="760"/>
      <c r="AW177" s="760"/>
      <c r="AX177" s="760"/>
      <c r="AY177" s="760"/>
      <c r="AZ177" s="760"/>
      <c r="BA177" s="760"/>
      <c r="BB177" s="760"/>
      <c r="BC177" s="760"/>
      <c r="BD177" s="760"/>
      <c r="BE177" s="760"/>
      <c r="BF177" s="760"/>
      <c r="BG177" s="760"/>
      <c r="BH177" s="760"/>
      <c r="BI177" s="760"/>
      <c r="BJ177" s="760"/>
      <c r="BK177" s="760"/>
      <c r="BL177" s="760"/>
      <c r="BM177" s="760"/>
      <c r="BN177" s="760"/>
      <c r="BO177" s="760"/>
      <c r="BP177" s="760"/>
      <c r="BQ177" s="760"/>
      <c r="BR177" s="760"/>
      <c r="BS177" s="760"/>
      <c r="BT177" s="760"/>
      <c r="BU177" s="760"/>
      <c r="BV177" s="760"/>
      <c r="BW177" s="760"/>
      <c r="BX177" s="760"/>
      <c r="BY177" s="760"/>
      <c r="BZ177" s="760"/>
      <c r="CA177" s="760"/>
    </row>
    <row r="178" spans="1:79" ht="21" customHeight="1">
      <c r="B178" s="844" t="s">
        <v>818</v>
      </c>
      <c r="C178" s="845">
        <v>0</v>
      </c>
      <c r="D178" s="846">
        <v>2</v>
      </c>
      <c r="E178" s="847">
        <v>0</v>
      </c>
      <c r="F178" s="1403"/>
      <c r="G178" s="865"/>
      <c r="H178" s="865"/>
      <c r="I178" s="866"/>
      <c r="J178" s="760"/>
      <c r="K178" s="760"/>
      <c r="L178" s="760"/>
      <c r="M178" s="760"/>
      <c r="N178" s="815"/>
      <c r="O178" s="760"/>
      <c r="P178" s="760"/>
      <c r="Q178" s="760"/>
      <c r="R178" s="760"/>
      <c r="S178" s="760"/>
      <c r="T178" s="760"/>
      <c r="U178" s="760"/>
      <c r="V178" s="760"/>
      <c r="W178" s="760"/>
      <c r="X178" s="760"/>
      <c r="Y178" s="760"/>
      <c r="Z178" s="760"/>
      <c r="AA178" s="760"/>
      <c r="AB178" s="760"/>
      <c r="AC178" s="760"/>
      <c r="AD178" s="760"/>
      <c r="AE178" s="760"/>
      <c r="AF178" s="760"/>
      <c r="AG178" s="760"/>
      <c r="AH178" s="760"/>
      <c r="AI178" s="760"/>
      <c r="AJ178" s="760"/>
      <c r="AK178" s="760"/>
      <c r="AL178" s="760"/>
      <c r="AM178" s="760"/>
      <c r="AN178" s="760"/>
      <c r="AO178" s="760"/>
      <c r="AP178" s="760"/>
      <c r="AQ178" s="760"/>
      <c r="AR178" s="760"/>
      <c r="AS178" s="760"/>
      <c r="AT178" s="760"/>
      <c r="AU178" s="760"/>
      <c r="AV178" s="760"/>
      <c r="AW178" s="760"/>
      <c r="AX178" s="760"/>
      <c r="AY178" s="760"/>
      <c r="AZ178" s="760"/>
      <c r="BA178" s="760"/>
      <c r="BB178" s="760"/>
      <c r="BC178" s="760"/>
      <c r="BD178" s="760"/>
      <c r="BE178" s="760"/>
      <c r="BF178" s="760"/>
      <c r="BG178" s="760"/>
      <c r="BH178" s="760"/>
      <c r="BI178" s="760"/>
      <c r="BJ178" s="760"/>
      <c r="BK178" s="760"/>
      <c r="BL178" s="760"/>
      <c r="BM178" s="760"/>
      <c r="BN178" s="760"/>
      <c r="BO178" s="760"/>
      <c r="BP178" s="760"/>
      <c r="BQ178" s="760"/>
      <c r="BR178" s="760"/>
      <c r="BS178" s="760"/>
      <c r="BT178" s="760"/>
      <c r="BU178" s="760"/>
      <c r="BV178" s="760"/>
      <c r="BW178" s="760"/>
      <c r="BX178" s="760"/>
      <c r="BY178" s="760"/>
      <c r="BZ178" s="760"/>
      <c r="CA178" s="760"/>
    </row>
    <row r="179" spans="1:79" ht="20.25" customHeight="1">
      <c r="B179" s="850" t="s">
        <v>820</v>
      </c>
      <c r="C179" s="851">
        <v>1</v>
      </c>
      <c r="D179" s="852">
        <v>2</v>
      </c>
      <c r="E179" s="853">
        <v>2</v>
      </c>
      <c r="F179" s="1403"/>
      <c r="G179" s="867"/>
      <c r="H179" s="867"/>
      <c r="I179" s="868"/>
      <c r="J179" s="760"/>
      <c r="K179" s="760"/>
      <c r="L179" s="760"/>
      <c r="M179" s="760"/>
      <c r="N179" s="815"/>
      <c r="O179" s="760"/>
      <c r="P179" s="760"/>
      <c r="Q179" s="760"/>
      <c r="R179" s="760"/>
      <c r="S179" s="760"/>
      <c r="T179" s="760"/>
      <c r="U179" s="760"/>
      <c r="V179" s="760"/>
      <c r="W179" s="760"/>
      <c r="X179" s="760"/>
      <c r="Y179" s="760"/>
      <c r="Z179" s="760"/>
      <c r="AA179" s="760"/>
      <c r="AB179" s="760"/>
      <c r="AC179" s="760"/>
      <c r="AD179" s="760"/>
      <c r="AE179" s="760"/>
      <c r="AF179" s="760"/>
      <c r="AG179" s="760"/>
      <c r="AH179" s="760"/>
      <c r="AI179" s="760"/>
      <c r="AJ179" s="760"/>
      <c r="AK179" s="760"/>
      <c r="AL179" s="760"/>
      <c r="AM179" s="760"/>
      <c r="AN179" s="760"/>
      <c r="AO179" s="760"/>
      <c r="AP179" s="760"/>
      <c r="AQ179" s="760"/>
      <c r="AR179" s="760"/>
      <c r="AS179" s="760"/>
      <c r="AT179" s="760"/>
      <c r="AU179" s="760"/>
      <c r="AV179" s="760"/>
      <c r="AW179" s="760"/>
      <c r="AX179" s="760"/>
      <c r="AY179" s="760"/>
      <c r="AZ179" s="760"/>
      <c r="BA179" s="760"/>
      <c r="BB179" s="760"/>
      <c r="BC179" s="760"/>
      <c r="BD179" s="760"/>
      <c r="BE179" s="760"/>
      <c r="BF179" s="760"/>
      <c r="BG179" s="760"/>
      <c r="BH179" s="760"/>
      <c r="BI179" s="760"/>
      <c r="BJ179" s="760"/>
      <c r="BK179" s="760"/>
      <c r="BL179" s="760"/>
      <c r="BM179" s="760"/>
      <c r="BN179" s="760"/>
      <c r="BO179" s="760"/>
      <c r="BP179" s="760"/>
      <c r="BQ179" s="760"/>
      <c r="BR179" s="760"/>
      <c r="BS179" s="760"/>
      <c r="BT179" s="760"/>
      <c r="BU179" s="760"/>
      <c r="BV179" s="760"/>
      <c r="BW179" s="760"/>
      <c r="BX179" s="760"/>
      <c r="BY179" s="760"/>
      <c r="BZ179" s="760"/>
      <c r="CA179" s="760"/>
    </row>
    <row r="180" spans="1:79" ht="20.25" customHeight="1" thickBot="1">
      <c r="B180" s="856" t="s">
        <v>822</v>
      </c>
      <c r="C180" s="857">
        <v>2</v>
      </c>
      <c r="D180" s="858">
        <v>2</v>
      </c>
      <c r="E180" s="859">
        <v>4</v>
      </c>
      <c r="F180" s="1404"/>
      <c r="G180" s="869"/>
      <c r="H180" s="869"/>
      <c r="I180" s="870"/>
      <c r="J180" s="760"/>
      <c r="K180" s="760"/>
      <c r="L180" s="760"/>
      <c r="M180" s="760"/>
      <c r="N180" s="815"/>
      <c r="O180" s="760"/>
      <c r="P180" s="760"/>
      <c r="Q180" s="760"/>
      <c r="R180" s="760"/>
      <c r="S180" s="760"/>
      <c r="T180" s="760"/>
      <c r="U180" s="760"/>
      <c r="V180" s="760"/>
      <c r="W180" s="760"/>
      <c r="X180" s="760"/>
      <c r="Y180" s="760"/>
      <c r="Z180" s="760"/>
      <c r="AA180" s="760"/>
      <c r="AB180" s="760"/>
      <c r="AC180" s="760"/>
      <c r="AD180" s="760"/>
      <c r="AE180" s="760"/>
      <c r="AF180" s="760"/>
      <c r="AG180" s="760"/>
      <c r="AH180" s="760"/>
      <c r="AI180" s="760"/>
      <c r="AJ180" s="760"/>
      <c r="AK180" s="760"/>
      <c r="AL180" s="760"/>
      <c r="AM180" s="760"/>
      <c r="AN180" s="760"/>
      <c r="AO180" s="760"/>
      <c r="AP180" s="760"/>
      <c r="AQ180" s="760"/>
      <c r="AR180" s="760"/>
      <c r="AS180" s="760"/>
      <c r="AT180" s="760"/>
      <c r="AU180" s="760"/>
      <c r="AV180" s="760"/>
      <c r="AW180" s="760"/>
      <c r="AX180" s="760"/>
      <c r="AY180" s="760"/>
      <c r="AZ180" s="760"/>
      <c r="BA180" s="760"/>
      <c r="BB180" s="760"/>
      <c r="BC180" s="760"/>
      <c r="BD180" s="760"/>
      <c r="BE180" s="760"/>
      <c r="BF180" s="760"/>
      <c r="BG180" s="760"/>
      <c r="BH180" s="760"/>
      <c r="BI180" s="760"/>
      <c r="BJ180" s="760"/>
      <c r="BK180" s="760"/>
      <c r="BL180" s="760"/>
      <c r="BM180" s="760"/>
      <c r="BN180" s="760"/>
      <c r="BO180" s="760"/>
      <c r="BP180" s="760"/>
      <c r="BQ180" s="760"/>
      <c r="BR180" s="760"/>
      <c r="BS180" s="760"/>
      <c r="BT180" s="760"/>
      <c r="BU180" s="760"/>
      <c r="BV180" s="760"/>
      <c r="BW180" s="760"/>
      <c r="BX180" s="760"/>
      <c r="BY180" s="760"/>
      <c r="BZ180" s="760"/>
      <c r="CA180" s="760"/>
    </row>
    <row r="181" spans="1:79" ht="9" customHeight="1">
      <c r="B181" s="862"/>
      <c r="C181" s="863"/>
      <c r="D181" s="863"/>
      <c r="E181" s="863"/>
      <c r="F181" s="878"/>
      <c r="G181" s="835"/>
      <c r="H181" s="835"/>
      <c r="I181" s="760"/>
      <c r="J181" s="760"/>
      <c r="K181" s="760"/>
      <c r="L181" s="760"/>
      <c r="M181" s="760"/>
      <c r="N181" s="815"/>
      <c r="O181" s="760"/>
      <c r="P181" s="760"/>
      <c r="Q181" s="760"/>
      <c r="R181" s="760"/>
      <c r="S181" s="760"/>
      <c r="T181" s="760"/>
      <c r="U181" s="760"/>
      <c r="V181" s="760"/>
      <c r="W181" s="760"/>
      <c r="X181" s="760"/>
      <c r="Y181" s="760"/>
      <c r="Z181" s="760"/>
      <c r="AA181" s="760"/>
      <c r="AB181" s="760"/>
      <c r="AC181" s="760"/>
      <c r="AD181" s="760"/>
      <c r="AE181" s="760"/>
      <c r="AF181" s="760"/>
      <c r="AG181" s="760"/>
      <c r="AH181" s="760"/>
      <c r="AI181" s="760"/>
      <c r="AJ181" s="760"/>
      <c r="AK181" s="760"/>
      <c r="AL181" s="760"/>
      <c r="AM181" s="760"/>
      <c r="AN181" s="760"/>
      <c r="AO181" s="760"/>
      <c r="AP181" s="760"/>
      <c r="AQ181" s="760"/>
      <c r="AR181" s="760"/>
      <c r="AS181" s="760"/>
      <c r="AT181" s="760"/>
      <c r="AU181" s="760"/>
      <c r="AV181" s="760"/>
      <c r="AW181" s="760"/>
      <c r="AX181" s="760"/>
      <c r="AY181" s="760"/>
      <c r="AZ181" s="760"/>
      <c r="BA181" s="760"/>
      <c r="BB181" s="760"/>
      <c r="BC181" s="760"/>
      <c r="BD181" s="760"/>
      <c r="BE181" s="760"/>
      <c r="BF181" s="760"/>
      <c r="BG181" s="760"/>
      <c r="BH181" s="760"/>
      <c r="BI181" s="760"/>
      <c r="BJ181" s="760"/>
      <c r="BK181" s="760"/>
      <c r="BL181" s="760"/>
      <c r="BM181" s="760"/>
      <c r="BN181" s="760"/>
      <c r="BO181" s="760"/>
      <c r="BP181" s="760"/>
      <c r="BQ181" s="760"/>
      <c r="BR181" s="760"/>
      <c r="BS181" s="760"/>
      <c r="BT181" s="760"/>
      <c r="BU181" s="760"/>
      <c r="BV181" s="760"/>
      <c r="BW181" s="760"/>
      <c r="BX181" s="760"/>
      <c r="BY181" s="760"/>
      <c r="BZ181" s="760"/>
      <c r="CA181" s="760"/>
    </row>
    <row r="182" spans="1:79" ht="18" customHeight="1">
      <c r="A182" s="724">
        <v>18</v>
      </c>
      <c r="B182" s="831" t="s">
        <v>894</v>
      </c>
      <c r="C182" s="832"/>
      <c r="D182" s="832"/>
      <c r="E182" s="832"/>
      <c r="F182" s="878"/>
      <c r="G182" s="835"/>
      <c r="H182" s="835"/>
      <c r="I182" s="760"/>
      <c r="J182" s="760"/>
      <c r="K182" s="760"/>
      <c r="L182" s="760"/>
      <c r="M182" s="760"/>
      <c r="N182" s="815"/>
      <c r="O182" s="760"/>
      <c r="P182" s="760"/>
      <c r="Q182" s="760"/>
      <c r="R182" s="760"/>
      <c r="S182" s="760"/>
      <c r="T182" s="760"/>
      <c r="U182" s="760"/>
      <c r="V182" s="760"/>
      <c r="W182" s="760"/>
      <c r="X182" s="760"/>
      <c r="Y182" s="760"/>
      <c r="Z182" s="760"/>
      <c r="AA182" s="760"/>
      <c r="AB182" s="760"/>
      <c r="AC182" s="760"/>
      <c r="AD182" s="760"/>
      <c r="AE182" s="760"/>
      <c r="AF182" s="760"/>
      <c r="AG182" s="760"/>
      <c r="AH182" s="760"/>
      <c r="AI182" s="760"/>
      <c r="AJ182" s="760"/>
      <c r="AK182" s="760"/>
      <c r="AL182" s="760"/>
      <c r="AM182" s="760"/>
      <c r="AN182" s="760"/>
      <c r="AO182" s="760"/>
      <c r="AP182" s="760"/>
      <c r="AQ182" s="760"/>
      <c r="AR182" s="760"/>
      <c r="AS182" s="760"/>
      <c r="AT182" s="760"/>
      <c r="AU182" s="760"/>
      <c r="AV182" s="760"/>
      <c r="AW182" s="760"/>
      <c r="AX182" s="760"/>
      <c r="AY182" s="760"/>
      <c r="AZ182" s="760"/>
      <c r="BA182" s="760"/>
      <c r="BB182" s="760"/>
      <c r="BC182" s="760"/>
      <c r="BD182" s="760"/>
      <c r="BE182" s="760"/>
      <c r="BF182" s="760"/>
      <c r="BG182" s="760"/>
      <c r="BH182" s="760"/>
      <c r="BI182" s="760"/>
      <c r="BJ182" s="760"/>
      <c r="BK182" s="760"/>
      <c r="BL182" s="760"/>
      <c r="BM182" s="760"/>
      <c r="BN182" s="760"/>
      <c r="BO182" s="760"/>
      <c r="BP182" s="760"/>
      <c r="BQ182" s="760"/>
      <c r="BR182" s="760"/>
      <c r="BS182" s="760"/>
      <c r="BT182" s="760"/>
      <c r="BU182" s="760"/>
      <c r="BV182" s="760"/>
      <c r="BW182" s="760"/>
      <c r="BX182" s="760"/>
      <c r="BY182" s="760"/>
      <c r="BZ182" s="760"/>
      <c r="CA182" s="760"/>
    </row>
    <row r="183" spans="1:79" ht="35.25" customHeight="1">
      <c r="B183" s="1399" t="s">
        <v>895</v>
      </c>
      <c r="C183" s="1400"/>
      <c r="D183" s="1400"/>
      <c r="E183" s="1401"/>
      <c r="F183" s="878"/>
      <c r="G183" s="835"/>
      <c r="H183" s="835"/>
      <c r="I183" s="760"/>
      <c r="J183" s="760"/>
      <c r="K183" s="760"/>
      <c r="L183" s="760"/>
      <c r="M183" s="760"/>
      <c r="N183" s="815"/>
      <c r="O183" s="760"/>
      <c r="P183" s="760"/>
      <c r="Q183" s="760"/>
      <c r="R183" s="760"/>
      <c r="S183" s="760"/>
      <c r="T183" s="760"/>
      <c r="U183" s="760"/>
      <c r="V183" s="760"/>
      <c r="W183" s="760"/>
      <c r="X183" s="760"/>
      <c r="Y183" s="760"/>
      <c r="Z183" s="760"/>
      <c r="AA183" s="760"/>
      <c r="AB183" s="760"/>
      <c r="AC183" s="760"/>
      <c r="AD183" s="760"/>
      <c r="AE183" s="760"/>
      <c r="AF183" s="760"/>
      <c r="AG183" s="760"/>
      <c r="AH183" s="760"/>
      <c r="AI183" s="760"/>
      <c r="AJ183" s="760"/>
      <c r="AK183" s="760"/>
      <c r="AL183" s="760"/>
      <c r="AM183" s="760"/>
      <c r="AN183" s="760"/>
      <c r="AO183" s="760"/>
      <c r="AP183" s="760"/>
      <c r="AQ183" s="760"/>
      <c r="AR183" s="760"/>
      <c r="AS183" s="760"/>
      <c r="AT183" s="760"/>
      <c r="AU183" s="760"/>
      <c r="AV183" s="760"/>
      <c r="AW183" s="760"/>
      <c r="AX183" s="760"/>
      <c r="AY183" s="760"/>
      <c r="AZ183" s="760"/>
      <c r="BA183" s="760"/>
      <c r="BB183" s="760"/>
      <c r="BC183" s="760"/>
      <c r="BD183" s="760"/>
      <c r="BE183" s="760"/>
      <c r="BF183" s="760"/>
      <c r="BG183" s="760"/>
      <c r="BH183" s="760"/>
      <c r="BI183" s="760"/>
      <c r="BJ183" s="760"/>
      <c r="BK183" s="760"/>
      <c r="BL183" s="760"/>
      <c r="BM183" s="760"/>
      <c r="BN183" s="760"/>
      <c r="BO183" s="760"/>
      <c r="BP183" s="760"/>
      <c r="BQ183" s="760"/>
      <c r="BR183" s="760"/>
      <c r="BS183" s="760"/>
      <c r="BT183" s="760"/>
      <c r="BU183" s="760"/>
      <c r="BV183" s="760"/>
      <c r="BW183" s="760"/>
      <c r="BX183" s="760"/>
      <c r="BY183" s="760"/>
      <c r="BZ183" s="760"/>
      <c r="CA183" s="760"/>
    </row>
    <row r="184" spans="1:79" ht="16.5" customHeight="1" thickBot="1">
      <c r="B184" s="831" t="s">
        <v>811</v>
      </c>
      <c r="C184" s="836"/>
      <c r="F184" s="878"/>
      <c r="G184" s="835"/>
      <c r="H184" s="835"/>
      <c r="I184" s="760"/>
      <c r="J184" s="760"/>
      <c r="K184" s="760"/>
      <c r="L184" s="760"/>
      <c r="M184" s="760"/>
      <c r="N184" s="815"/>
      <c r="O184" s="760"/>
      <c r="P184" s="760"/>
      <c r="Q184" s="760"/>
      <c r="R184" s="760"/>
      <c r="S184" s="760"/>
      <c r="T184" s="760"/>
      <c r="U184" s="760"/>
      <c r="V184" s="760"/>
      <c r="W184" s="760"/>
      <c r="X184" s="760"/>
      <c r="Y184" s="760"/>
      <c r="Z184" s="760"/>
      <c r="AA184" s="760"/>
      <c r="AB184" s="760"/>
      <c r="AC184" s="760"/>
      <c r="AD184" s="760"/>
      <c r="AE184" s="760"/>
      <c r="AF184" s="760"/>
      <c r="AG184" s="760"/>
      <c r="AH184" s="760"/>
      <c r="AI184" s="760"/>
      <c r="AJ184" s="760"/>
      <c r="AK184" s="760"/>
      <c r="AL184" s="760"/>
      <c r="AM184" s="760"/>
      <c r="AN184" s="760"/>
      <c r="AO184" s="760"/>
      <c r="AP184" s="760"/>
      <c r="AQ184" s="760"/>
      <c r="AR184" s="760"/>
      <c r="AS184" s="760"/>
      <c r="AT184" s="760"/>
      <c r="AU184" s="760"/>
      <c r="AV184" s="760"/>
      <c r="AW184" s="760"/>
      <c r="AX184" s="760"/>
      <c r="AY184" s="760"/>
      <c r="AZ184" s="760"/>
      <c r="BA184" s="760"/>
      <c r="BB184" s="760"/>
      <c r="BC184" s="760"/>
      <c r="BD184" s="760"/>
      <c r="BE184" s="760"/>
      <c r="BF184" s="760"/>
      <c r="BG184" s="760"/>
      <c r="BH184" s="760"/>
      <c r="BI184" s="760"/>
      <c r="BJ184" s="760"/>
      <c r="BK184" s="760"/>
      <c r="BL184" s="760"/>
      <c r="BM184" s="760"/>
      <c r="BN184" s="760"/>
      <c r="BO184" s="760"/>
      <c r="BP184" s="760"/>
      <c r="BQ184" s="760"/>
      <c r="BR184" s="760"/>
      <c r="BS184" s="760"/>
      <c r="BT184" s="760"/>
      <c r="BU184" s="760"/>
      <c r="BV184" s="760"/>
      <c r="BW184" s="760"/>
      <c r="BX184" s="760"/>
      <c r="BY184" s="760"/>
      <c r="BZ184" s="760"/>
      <c r="CA184" s="760"/>
    </row>
    <row r="185" spans="1:79" ht="33.75" customHeight="1" thickBot="1">
      <c r="B185" s="837" t="s">
        <v>812</v>
      </c>
      <c r="C185" s="838" t="s">
        <v>813</v>
      </c>
      <c r="D185" s="838" t="s">
        <v>814</v>
      </c>
      <c r="E185" s="839" t="s">
        <v>815</v>
      </c>
      <c r="F185" s="1402" t="s">
        <v>816</v>
      </c>
      <c r="G185" s="864">
        <v>3</v>
      </c>
      <c r="H185" s="835"/>
      <c r="I185" s="760"/>
      <c r="J185" s="760"/>
      <c r="K185" s="760"/>
      <c r="L185" s="760"/>
      <c r="M185" s="760"/>
      <c r="N185" s="815"/>
      <c r="O185" s="760"/>
      <c r="P185" s="760"/>
      <c r="Q185" s="760"/>
      <c r="R185" s="760"/>
      <c r="S185" s="760"/>
      <c r="T185" s="760"/>
      <c r="U185" s="760"/>
      <c r="V185" s="760"/>
      <c r="W185" s="760"/>
      <c r="X185" s="760"/>
      <c r="Y185" s="760"/>
      <c r="Z185" s="760"/>
      <c r="AA185" s="760"/>
      <c r="AB185" s="760"/>
      <c r="AC185" s="760"/>
      <c r="AD185" s="760"/>
      <c r="AE185" s="760"/>
      <c r="AF185" s="760"/>
      <c r="AG185" s="760"/>
      <c r="AH185" s="760"/>
      <c r="AI185" s="760"/>
      <c r="AJ185" s="760"/>
      <c r="AK185" s="760"/>
      <c r="AL185" s="760"/>
      <c r="AM185" s="760"/>
      <c r="AN185" s="760"/>
      <c r="AO185" s="760"/>
      <c r="AP185" s="760"/>
      <c r="AQ185" s="760"/>
      <c r="AR185" s="760"/>
      <c r="AS185" s="760"/>
      <c r="AT185" s="760"/>
      <c r="AU185" s="760"/>
      <c r="AV185" s="760"/>
      <c r="AW185" s="760"/>
      <c r="AX185" s="760"/>
      <c r="AY185" s="760"/>
      <c r="AZ185" s="760"/>
      <c r="BA185" s="760"/>
      <c r="BB185" s="760"/>
      <c r="BC185" s="760"/>
      <c r="BD185" s="760"/>
      <c r="BE185" s="760"/>
      <c r="BF185" s="760"/>
      <c r="BG185" s="760"/>
      <c r="BH185" s="760"/>
      <c r="BI185" s="760"/>
      <c r="BJ185" s="760"/>
      <c r="BK185" s="760"/>
      <c r="BL185" s="760"/>
      <c r="BM185" s="760"/>
      <c r="BN185" s="760"/>
      <c r="BO185" s="760"/>
      <c r="BP185" s="760"/>
      <c r="BQ185" s="760"/>
      <c r="BR185" s="760"/>
      <c r="BS185" s="760"/>
      <c r="BT185" s="760"/>
      <c r="BU185" s="760"/>
      <c r="BV185" s="760"/>
      <c r="BW185" s="760"/>
      <c r="BX185" s="760"/>
      <c r="BY185" s="760"/>
      <c r="BZ185" s="760"/>
      <c r="CA185" s="760"/>
    </row>
    <row r="186" spans="1:79" ht="21" customHeight="1">
      <c r="B186" s="844" t="s">
        <v>818</v>
      </c>
      <c r="C186" s="845">
        <v>0</v>
      </c>
      <c r="D186" s="846">
        <v>3</v>
      </c>
      <c r="E186" s="847">
        <v>0</v>
      </c>
      <c r="F186" s="1403"/>
      <c r="G186" s="865"/>
      <c r="H186" s="865"/>
      <c r="I186" s="866"/>
      <c r="J186" s="760"/>
      <c r="K186" s="760"/>
      <c r="L186" s="760"/>
      <c r="M186" s="760"/>
      <c r="N186" s="815"/>
      <c r="O186" s="760"/>
      <c r="P186" s="760"/>
      <c r="Q186" s="760"/>
      <c r="R186" s="760"/>
      <c r="S186" s="760"/>
      <c r="T186" s="760"/>
      <c r="U186" s="760"/>
      <c r="V186" s="760"/>
      <c r="W186" s="760"/>
      <c r="X186" s="760"/>
      <c r="Y186" s="760"/>
      <c r="Z186" s="760"/>
      <c r="AA186" s="760"/>
      <c r="AB186" s="760"/>
      <c r="AC186" s="760"/>
      <c r="AD186" s="760"/>
      <c r="AE186" s="760"/>
      <c r="AF186" s="760"/>
      <c r="AG186" s="760"/>
      <c r="AH186" s="760"/>
      <c r="AI186" s="760"/>
      <c r="AJ186" s="760"/>
      <c r="AK186" s="760"/>
      <c r="AL186" s="760"/>
      <c r="AM186" s="760"/>
      <c r="AN186" s="760"/>
      <c r="AO186" s="760"/>
      <c r="AP186" s="760"/>
      <c r="AQ186" s="760"/>
      <c r="AR186" s="760"/>
      <c r="AS186" s="760"/>
      <c r="AT186" s="760"/>
      <c r="AU186" s="760"/>
      <c r="AV186" s="760"/>
      <c r="AW186" s="760"/>
      <c r="AX186" s="760"/>
      <c r="AY186" s="760"/>
      <c r="AZ186" s="760"/>
      <c r="BA186" s="760"/>
      <c r="BB186" s="760"/>
      <c r="BC186" s="760"/>
      <c r="BD186" s="760"/>
      <c r="BE186" s="760"/>
      <c r="BF186" s="760"/>
      <c r="BG186" s="760"/>
      <c r="BH186" s="760"/>
      <c r="BI186" s="760"/>
      <c r="BJ186" s="760"/>
      <c r="BK186" s="760"/>
      <c r="BL186" s="760"/>
      <c r="BM186" s="760"/>
      <c r="BN186" s="760"/>
      <c r="BO186" s="760"/>
      <c r="BP186" s="760"/>
      <c r="BQ186" s="760"/>
      <c r="BR186" s="760"/>
      <c r="BS186" s="760"/>
      <c r="BT186" s="760"/>
      <c r="BU186" s="760"/>
      <c r="BV186" s="760"/>
      <c r="BW186" s="760"/>
      <c r="BX186" s="760"/>
      <c r="BY186" s="760"/>
      <c r="BZ186" s="760"/>
      <c r="CA186" s="760"/>
    </row>
    <row r="187" spans="1:79" ht="20.25" customHeight="1">
      <c r="B187" s="850" t="s">
        <v>820</v>
      </c>
      <c r="C187" s="851">
        <v>1</v>
      </c>
      <c r="D187" s="852">
        <v>3</v>
      </c>
      <c r="E187" s="853">
        <v>3</v>
      </c>
      <c r="F187" s="1403"/>
      <c r="G187" s="867"/>
      <c r="H187" s="867"/>
      <c r="I187" s="868"/>
      <c r="J187" s="760"/>
      <c r="K187" s="760"/>
      <c r="L187" s="760"/>
      <c r="M187" s="760"/>
      <c r="N187" s="815"/>
      <c r="O187" s="760"/>
      <c r="P187" s="760"/>
      <c r="Q187" s="760"/>
      <c r="R187" s="760"/>
      <c r="S187" s="760"/>
      <c r="T187" s="760"/>
      <c r="U187" s="760"/>
      <c r="V187" s="760"/>
      <c r="W187" s="760"/>
      <c r="X187" s="760"/>
      <c r="Y187" s="760"/>
      <c r="Z187" s="760"/>
      <c r="AA187" s="760"/>
      <c r="AB187" s="760"/>
      <c r="AC187" s="760"/>
      <c r="AD187" s="760"/>
      <c r="AE187" s="760"/>
      <c r="AF187" s="760"/>
      <c r="AG187" s="760"/>
      <c r="AH187" s="760"/>
      <c r="AI187" s="760"/>
      <c r="AJ187" s="760"/>
      <c r="AK187" s="760"/>
      <c r="AL187" s="760"/>
      <c r="AM187" s="760"/>
      <c r="AN187" s="760"/>
      <c r="AO187" s="760"/>
      <c r="AP187" s="760"/>
      <c r="AQ187" s="760"/>
      <c r="AR187" s="760"/>
      <c r="AS187" s="760"/>
      <c r="AT187" s="760"/>
      <c r="AU187" s="760"/>
      <c r="AV187" s="760"/>
      <c r="AW187" s="760"/>
      <c r="AX187" s="760"/>
      <c r="AY187" s="760"/>
      <c r="AZ187" s="760"/>
      <c r="BA187" s="760"/>
      <c r="BB187" s="760"/>
      <c r="BC187" s="760"/>
      <c r="BD187" s="760"/>
      <c r="BE187" s="760"/>
      <c r="BF187" s="760"/>
      <c r="BG187" s="760"/>
      <c r="BH187" s="760"/>
      <c r="BI187" s="760"/>
      <c r="BJ187" s="760"/>
      <c r="BK187" s="760"/>
      <c r="BL187" s="760"/>
      <c r="BM187" s="760"/>
      <c r="BN187" s="760"/>
      <c r="BO187" s="760"/>
      <c r="BP187" s="760"/>
      <c r="BQ187" s="760"/>
      <c r="BR187" s="760"/>
      <c r="BS187" s="760"/>
      <c r="BT187" s="760"/>
      <c r="BU187" s="760"/>
      <c r="BV187" s="760"/>
      <c r="BW187" s="760"/>
      <c r="BX187" s="760"/>
      <c r="BY187" s="760"/>
      <c r="BZ187" s="760"/>
      <c r="CA187" s="760"/>
    </row>
    <row r="188" spans="1:79" ht="20.25" customHeight="1" thickBot="1">
      <c r="B188" s="856" t="s">
        <v>822</v>
      </c>
      <c r="C188" s="857">
        <v>2</v>
      </c>
      <c r="D188" s="858">
        <v>3</v>
      </c>
      <c r="E188" s="859">
        <v>6</v>
      </c>
      <c r="F188" s="1404"/>
      <c r="G188" s="869"/>
      <c r="H188" s="869"/>
      <c r="I188" s="870"/>
      <c r="J188" s="760"/>
      <c r="K188" s="760"/>
      <c r="L188" s="760"/>
      <c r="M188" s="760"/>
      <c r="N188" s="815"/>
      <c r="O188" s="760"/>
      <c r="P188" s="760"/>
      <c r="Q188" s="760"/>
      <c r="R188" s="760"/>
      <c r="S188" s="760"/>
      <c r="T188" s="760"/>
      <c r="U188" s="760"/>
      <c r="V188" s="760"/>
      <c r="W188" s="760"/>
      <c r="X188" s="760"/>
      <c r="Y188" s="760"/>
      <c r="Z188" s="760"/>
      <c r="AA188" s="760"/>
      <c r="AB188" s="760"/>
      <c r="AC188" s="760"/>
      <c r="AD188" s="760"/>
      <c r="AE188" s="760"/>
      <c r="AF188" s="760"/>
      <c r="AG188" s="760"/>
      <c r="AH188" s="760"/>
      <c r="AI188" s="760"/>
      <c r="AJ188" s="760"/>
      <c r="AK188" s="760"/>
      <c r="AL188" s="760"/>
      <c r="AM188" s="760"/>
      <c r="AN188" s="760"/>
      <c r="AO188" s="760"/>
      <c r="AP188" s="760"/>
      <c r="AQ188" s="760"/>
      <c r="AR188" s="760"/>
      <c r="AS188" s="760"/>
      <c r="AT188" s="760"/>
      <c r="AU188" s="760"/>
      <c r="AV188" s="760"/>
      <c r="AW188" s="760"/>
      <c r="AX188" s="760"/>
      <c r="AY188" s="760"/>
      <c r="AZ188" s="760"/>
      <c r="BA188" s="760"/>
      <c r="BB188" s="760"/>
      <c r="BC188" s="760"/>
      <c r="BD188" s="760"/>
      <c r="BE188" s="760"/>
      <c r="BF188" s="760"/>
      <c r="BG188" s="760"/>
      <c r="BH188" s="760"/>
      <c r="BI188" s="760"/>
      <c r="BJ188" s="760"/>
      <c r="BK188" s="760"/>
      <c r="BL188" s="760"/>
      <c r="BM188" s="760"/>
      <c r="BN188" s="760"/>
      <c r="BO188" s="760"/>
      <c r="BP188" s="760"/>
      <c r="BQ188" s="760"/>
      <c r="BR188" s="760"/>
      <c r="BS188" s="760"/>
      <c r="BT188" s="760"/>
      <c r="BU188" s="760"/>
      <c r="BV188" s="760"/>
      <c r="BW188" s="760"/>
      <c r="BX188" s="760"/>
      <c r="BY188" s="760"/>
      <c r="BZ188" s="760"/>
      <c r="CA188" s="760"/>
    </row>
    <row r="189" spans="1:79" ht="9" customHeight="1">
      <c r="B189" s="862"/>
      <c r="C189" s="863"/>
      <c r="D189" s="863"/>
      <c r="E189" s="863"/>
      <c r="F189" s="878"/>
      <c r="G189" s="835"/>
      <c r="H189" s="835"/>
      <c r="I189" s="760"/>
      <c r="J189" s="760"/>
      <c r="K189" s="760"/>
      <c r="L189" s="760"/>
      <c r="M189" s="760"/>
      <c r="N189" s="815"/>
      <c r="O189" s="760"/>
      <c r="P189" s="760"/>
      <c r="Q189" s="760"/>
      <c r="R189" s="760"/>
      <c r="S189" s="760"/>
      <c r="T189" s="760"/>
      <c r="U189" s="760"/>
      <c r="V189" s="760"/>
      <c r="W189" s="760"/>
      <c r="X189" s="760"/>
      <c r="Y189" s="760"/>
      <c r="Z189" s="760"/>
      <c r="AA189" s="760"/>
      <c r="AB189" s="760"/>
      <c r="AC189" s="760"/>
      <c r="AD189" s="760"/>
      <c r="AE189" s="760"/>
      <c r="AF189" s="760"/>
      <c r="AG189" s="760"/>
      <c r="AH189" s="760"/>
      <c r="AI189" s="760"/>
      <c r="AJ189" s="760"/>
      <c r="AK189" s="760"/>
      <c r="AL189" s="760"/>
      <c r="AM189" s="760"/>
      <c r="AN189" s="760"/>
      <c r="AO189" s="760"/>
      <c r="AP189" s="760"/>
      <c r="AQ189" s="760"/>
      <c r="AR189" s="760"/>
      <c r="AS189" s="760"/>
      <c r="AT189" s="760"/>
      <c r="AU189" s="760"/>
      <c r="AV189" s="760"/>
      <c r="AW189" s="760"/>
      <c r="AX189" s="760"/>
      <c r="AY189" s="760"/>
      <c r="AZ189" s="760"/>
      <c r="BA189" s="760"/>
      <c r="BB189" s="760"/>
      <c r="BC189" s="760"/>
      <c r="BD189" s="760"/>
      <c r="BE189" s="760"/>
      <c r="BF189" s="760"/>
      <c r="BG189" s="760"/>
      <c r="BH189" s="760"/>
      <c r="BI189" s="760"/>
      <c r="BJ189" s="760"/>
      <c r="BK189" s="760"/>
      <c r="BL189" s="760"/>
      <c r="BM189" s="760"/>
      <c r="BN189" s="760"/>
      <c r="BO189" s="760"/>
      <c r="BP189" s="760"/>
      <c r="BQ189" s="760"/>
      <c r="BR189" s="760"/>
      <c r="BS189" s="760"/>
      <c r="BT189" s="760"/>
      <c r="BU189" s="760"/>
      <c r="BV189" s="760"/>
      <c r="BW189" s="760"/>
      <c r="BX189" s="760"/>
      <c r="BY189" s="760"/>
      <c r="BZ189" s="760"/>
      <c r="CA189" s="760"/>
    </row>
    <row r="190" spans="1:79" ht="18" customHeight="1">
      <c r="A190" s="724">
        <v>19</v>
      </c>
      <c r="B190" s="831" t="s">
        <v>896</v>
      </c>
      <c r="C190" s="832"/>
      <c r="D190" s="832"/>
      <c r="E190" s="832"/>
      <c r="F190" s="878"/>
      <c r="G190" s="835"/>
      <c r="H190" s="835"/>
      <c r="I190" s="760"/>
      <c r="J190" s="760"/>
      <c r="K190" s="760"/>
      <c r="L190" s="760"/>
      <c r="M190" s="760"/>
      <c r="N190" s="815"/>
      <c r="O190" s="760"/>
      <c r="P190" s="760"/>
      <c r="Q190" s="760"/>
      <c r="R190" s="760"/>
      <c r="S190" s="760"/>
      <c r="T190" s="760"/>
      <c r="U190" s="760"/>
      <c r="V190" s="760"/>
      <c r="W190" s="760"/>
      <c r="X190" s="760"/>
      <c r="Y190" s="760"/>
      <c r="Z190" s="760"/>
      <c r="AA190" s="760"/>
      <c r="AB190" s="760"/>
      <c r="AC190" s="760"/>
      <c r="AD190" s="760"/>
      <c r="AE190" s="760"/>
      <c r="AF190" s="760"/>
      <c r="AG190" s="760"/>
      <c r="AH190" s="760"/>
      <c r="AI190" s="760"/>
      <c r="AJ190" s="760"/>
      <c r="AK190" s="760"/>
      <c r="AL190" s="760"/>
      <c r="AM190" s="760"/>
      <c r="AN190" s="760"/>
      <c r="AO190" s="760"/>
      <c r="AP190" s="760"/>
      <c r="AQ190" s="760"/>
      <c r="AR190" s="760"/>
      <c r="AS190" s="760"/>
      <c r="AT190" s="760"/>
      <c r="AU190" s="760"/>
      <c r="AV190" s="760"/>
      <c r="AW190" s="760"/>
      <c r="AX190" s="760"/>
      <c r="AY190" s="760"/>
      <c r="AZ190" s="760"/>
      <c r="BA190" s="760"/>
      <c r="BB190" s="760"/>
      <c r="BC190" s="760"/>
      <c r="BD190" s="760"/>
      <c r="BE190" s="760"/>
      <c r="BF190" s="760"/>
      <c r="BG190" s="760"/>
      <c r="BH190" s="760"/>
      <c r="BI190" s="760"/>
      <c r="BJ190" s="760"/>
      <c r="BK190" s="760"/>
      <c r="BL190" s="760"/>
      <c r="BM190" s="760"/>
      <c r="BN190" s="760"/>
      <c r="BO190" s="760"/>
      <c r="BP190" s="760"/>
      <c r="BQ190" s="760"/>
      <c r="BR190" s="760"/>
      <c r="BS190" s="760"/>
      <c r="BT190" s="760"/>
      <c r="BU190" s="760"/>
      <c r="BV190" s="760"/>
      <c r="BW190" s="760"/>
      <c r="BX190" s="760"/>
      <c r="BY190" s="760"/>
      <c r="BZ190" s="760"/>
      <c r="CA190" s="760"/>
    </row>
    <row r="191" spans="1:79" ht="35.25" customHeight="1">
      <c r="B191" s="1399" t="s">
        <v>897</v>
      </c>
      <c r="C191" s="1400"/>
      <c r="D191" s="1400"/>
      <c r="E191" s="1401"/>
      <c r="F191" s="878"/>
      <c r="G191" s="835"/>
      <c r="H191" s="835"/>
      <c r="I191" s="760"/>
      <c r="J191" s="760"/>
      <c r="K191" s="760"/>
      <c r="L191" s="760"/>
      <c r="M191" s="760"/>
      <c r="N191" s="815"/>
      <c r="O191" s="760"/>
      <c r="P191" s="760"/>
      <c r="Q191" s="760"/>
      <c r="R191" s="760"/>
      <c r="S191" s="760"/>
      <c r="T191" s="760"/>
      <c r="U191" s="760"/>
      <c r="V191" s="760"/>
      <c r="W191" s="760"/>
      <c r="X191" s="760"/>
      <c r="Y191" s="760"/>
      <c r="Z191" s="760"/>
      <c r="AA191" s="760"/>
      <c r="AB191" s="760"/>
      <c r="AC191" s="760"/>
      <c r="AD191" s="760"/>
      <c r="AE191" s="760"/>
      <c r="AF191" s="760"/>
      <c r="AG191" s="760"/>
      <c r="AH191" s="760"/>
      <c r="AI191" s="760"/>
      <c r="AJ191" s="760"/>
      <c r="AK191" s="760"/>
      <c r="AL191" s="760"/>
      <c r="AM191" s="760"/>
      <c r="AN191" s="760"/>
      <c r="AO191" s="760"/>
      <c r="AP191" s="760"/>
      <c r="AQ191" s="760"/>
      <c r="AR191" s="760"/>
      <c r="AS191" s="760"/>
      <c r="AT191" s="760"/>
      <c r="AU191" s="760"/>
      <c r="AV191" s="760"/>
      <c r="AW191" s="760"/>
      <c r="AX191" s="760"/>
      <c r="AY191" s="760"/>
      <c r="AZ191" s="760"/>
      <c r="BA191" s="760"/>
      <c r="BB191" s="760"/>
      <c r="BC191" s="760"/>
      <c r="BD191" s="760"/>
      <c r="BE191" s="760"/>
      <c r="BF191" s="760"/>
      <c r="BG191" s="760"/>
      <c r="BH191" s="760"/>
      <c r="BI191" s="760"/>
      <c r="BJ191" s="760"/>
      <c r="BK191" s="760"/>
      <c r="BL191" s="760"/>
      <c r="BM191" s="760"/>
      <c r="BN191" s="760"/>
      <c r="BO191" s="760"/>
      <c r="BP191" s="760"/>
      <c r="BQ191" s="760"/>
      <c r="BR191" s="760"/>
      <c r="BS191" s="760"/>
      <c r="BT191" s="760"/>
      <c r="BU191" s="760"/>
      <c r="BV191" s="760"/>
      <c r="BW191" s="760"/>
      <c r="BX191" s="760"/>
      <c r="BY191" s="760"/>
      <c r="BZ191" s="760"/>
      <c r="CA191" s="760"/>
    </row>
    <row r="192" spans="1:79" ht="16.5" customHeight="1" thickBot="1">
      <c r="B192" s="831" t="s">
        <v>811</v>
      </c>
      <c r="C192" s="836"/>
      <c r="F192" s="878"/>
      <c r="G192" s="835"/>
      <c r="H192" s="835"/>
      <c r="I192" s="760"/>
      <c r="J192" s="760"/>
      <c r="K192" s="760"/>
      <c r="L192" s="760"/>
      <c r="M192" s="760"/>
      <c r="N192" s="815"/>
      <c r="O192" s="760"/>
      <c r="P192" s="760"/>
      <c r="Q192" s="760"/>
      <c r="R192" s="760"/>
      <c r="S192" s="760"/>
      <c r="T192" s="760"/>
      <c r="U192" s="760"/>
      <c r="V192" s="760"/>
      <c r="W192" s="760"/>
      <c r="X192" s="760"/>
      <c r="Y192" s="760"/>
      <c r="Z192" s="760"/>
      <c r="AA192" s="760"/>
      <c r="AB192" s="760"/>
      <c r="AC192" s="760"/>
      <c r="AD192" s="760"/>
      <c r="AE192" s="760"/>
      <c r="AF192" s="760"/>
      <c r="AG192" s="760"/>
      <c r="AH192" s="760"/>
      <c r="AI192" s="760"/>
      <c r="AJ192" s="760"/>
      <c r="AK192" s="760"/>
      <c r="AL192" s="760"/>
      <c r="AM192" s="760"/>
      <c r="AN192" s="760"/>
      <c r="AO192" s="760"/>
      <c r="AP192" s="760"/>
      <c r="AQ192" s="760"/>
      <c r="AR192" s="760"/>
      <c r="AS192" s="760"/>
      <c r="AT192" s="760"/>
      <c r="AU192" s="760"/>
      <c r="AV192" s="760"/>
      <c r="AW192" s="760"/>
      <c r="AX192" s="760"/>
      <c r="AY192" s="760"/>
      <c r="AZ192" s="760"/>
      <c r="BA192" s="760"/>
      <c r="BB192" s="760"/>
      <c r="BC192" s="760"/>
      <c r="BD192" s="760"/>
      <c r="BE192" s="760"/>
      <c r="BF192" s="760"/>
      <c r="BG192" s="760"/>
      <c r="BH192" s="760"/>
      <c r="BI192" s="760"/>
      <c r="BJ192" s="760"/>
      <c r="BK192" s="760"/>
      <c r="BL192" s="760"/>
      <c r="BM192" s="760"/>
      <c r="BN192" s="760"/>
      <c r="BO192" s="760"/>
      <c r="BP192" s="760"/>
      <c r="BQ192" s="760"/>
      <c r="BR192" s="760"/>
      <c r="BS192" s="760"/>
      <c r="BT192" s="760"/>
      <c r="BU192" s="760"/>
      <c r="BV192" s="760"/>
      <c r="BW192" s="760"/>
      <c r="BX192" s="760"/>
      <c r="BY192" s="760"/>
      <c r="BZ192" s="760"/>
      <c r="CA192" s="760"/>
    </row>
    <row r="193" spans="1:79" ht="33.75" customHeight="1" thickBot="1">
      <c r="B193" s="837" t="s">
        <v>812</v>
      </c>
      <c r="C193" s="838" t="s">
        <v>813</v>
      </c>
      <c r="D193" s="838" t="s">
        <v>814</v>
      </c>
      <c r="E193" s="839" t="s">
        <v>815</v>
      </c>
      <c r="F193" s="1402" t="s">
        <v>816</v>
      </c>
      <c r="G193" s="864">
        <v>2</v>
      </c>
      <c r="H193" s="835"/>
      <c r="I193" s="760"/>
      <c r="J193" s="760"/>
      <c r="K193" s="760"/>
      <c r="L193" s="760"/>
      <c r="M193" s="760"/>
      <c r="N193" s="815"/>
      <c r="O193" s="760"/>
      <c r="P193" s="760"/>
      <c r="Q193" s="760"/>
      <c r="R193" s="760"/>
      <c r="S193" s="760"/>
      <c r="T193" s="760"/>
      <c r="U193" s="760"/>
      <c r="V193" s="760"/>
      <c r="W193" s="760"/>
      <c r="X193" s="760"/>
      <c r="Y193" s="760"/>
      <c r="Z193" s="760"/>
      <c r="AA193" s="760"/>
      <c r="AB193" s="760"/>
      <c r="AC193" s="760"/>
      <c r="AD193" s="760"/>
      <c r="AE193" s="760"/>
      <c r="AF193" s="760"/>
      <c r="AG193" s="760"/>
      <c r="AH193" s="760"/>
      <c r="AI193" s="760"/>
      <c r="AJ193" s="760"/>
      <c r="AK193" s="760"/>
      <c r="AL193" s="760"/>
      <c r="AM193" s="760"/>
      <c r="AN193" s="760"/>
      <c r="AO193" s="760"/>
      <c r="AP193" s="760"/>
      <c r="AQ193" s="760"/>
      <c r="AR193" s="760"/>
      <c r="AS193" s="760"/>
      <c r="AT193" s="760"/>
      <c r="AU193" s="760"/>
      <c r="AV193" s="760"/>
      <c r="AW193" s="760"/>
      <c r="AX193" s="760"/>
      <c r="AY193" s="760"/>
      <c r="AZ193" s="760"/>
      <c r="BA193" s="760"/>
      <c r="BB193" s="760"/>
      <c r="BC193" s="760"/>
      <c r="BD193" s="760"/>
      <c r="BE193" s="760"/>
      <c r="BF193" s="760"/>
      <c r="BG193" s="760"/>
      <c r="BH193" s="760"/>
      <c r="BI193" s="760"/>
      <c r="BJ193" s="760"/>
      <c r="BK193" s="760"/>
      <c r="BL193" s="760"/>
      <c r="BM193" s="760"/>
      <c r="BN193" s="760"/>
      <c r="BO193" s="760"/>
      <c r="BP193" s="760"/>
      <c r="BQ193" s="760"/>
      <c r="BR193" s="760"/>
      <c r="BS193" s="760"/>
      <c r="BT193" s="760"/>
      <c r="BU193" s="760"/>
      <c r="BV193" s="760"/>
      <c r="BW193" s="760"/>
      <c r="BX193" s="760"/>
      <c r="BY193" s="760"/>
      <c r="BZ193" s="760"/>
      <c r="CA193" s="760"/>
    </row>
    <row r="194" spans="1:79" ht="21" customHeight="1">
      <c r="B194" s="844" t="s">
        <v>898</v>
      </c>
      <c r="C194" s="845">
        <v>0</v>
      </c>
      <c r="D194" s="846">
        <v>2</v>
      </c>
      <c r="E194" s="847">
        <v>0</v>
      </c>
      <c r="F194" s="1403"/>
      <c r="G194" s="865"/>
      <c r="H194" s="865"/>
      <c r="I194" s="866"/>
      <c r="J194" s="760"/>
      <c r="K194" s="760"/>
      <c r="L194" s="760"/>
      <c r="M194" s="760"/>
      <c r="N194" s="815"/>
      <c r="O194" s="760"/>
      <c r="P194" s="760"/>
      <c r="Q194" s="760"/>
      <c r="R194" s="760"/>
      <c r="S194" s="760"/>
      <c r="T194" s="760"/>
      <c r="U194" s="760"/>
      <c r="V194" s="760"/>
      <c r="W194" s="760"/>
      <c r="X194" s="760"/>
      <c r="Y194" s="760"/>
      <c r="Z194" s="760"/>
      <c r="AA194" s="760"/>
      <c r="AB194" s="760"/>
      <c r="AC194" s="760"/>
      <c r="AD194" s="760"/>
      <c r="AE194" s="760"/>
      <c r="AF194" s="760"/>
      <c r="AG194" s="760"/>
      <c r="AH194" s="760"/>
      <c r="AI194" s="760"/>
      <c r="AJ194" s="760"/>
      <c r="AK194" s="760"/>
      <c r="AL194" s="760"/>
      <c r="AM194" s="760"/>
      <c r="AN194" s="760"/>
      <c r="AO194" s="760"/>
      <c r="AP194" s="760"/>
      <c r="AQ194" s="760"/>
      <c r="AR194" s="760"/>
      <c r="AS194" s="760"/>
      <c r="AT194" s="760"/>
      <c r="AU194" s="760"/>
      <c r="AV194" s="760"/>
      <c r="AW194" s="760"/>
      <c r="AX194" s="760"/>
      <c r="AY194" s="760"/>
      <c r="AZ194" s="760"/>
      <c r="BA194" s="760"/>
      <c r="BB194" s="760"/>
      <c r="BC194" s="760"/>
      <c r="BD194" s="760"/>
      <c r="BE194" s="760"/>
      <c r="BF194" s="760"/>
      <c r="BG194" s="760"/>
      <c r="BH194" s="760"/>
      <c r="BI194" s="760"/>
      <c r="BJ194" s="760"/>
      <c r="BK194" s="760"/>
      <c r="BL194" s="760"/>
      <c r="BM194" s="760"/>
      <c r="BN194" s="760"/>
      <c r="BO194" s="760"/>
      <c r="BP194" s="760"/>
      <c r="BQ194" s="760"/>
      <c r="BR194" s="760"/>
      <c r="BS194" s="760"/>
      <c r="BT194" s="760"/>
      <c r="BU194" s="760"/>
      <c r="BV194" s="760"/>
      <c r="BW194" s="760"/>
      <c r="BX194" s="760"/>
      <c r="BY194" s="760"/>
      <c r="BZ194" s="760"/>
      <c r="CA194" s="760"/>
    </row>
    <row r="195" spans="1:79" ht="50.1" customHeight="1">
      <c r="B195" s="850" t="s">
        <v>899</v>
      </c>
      <c r="C195" s="851">
        <v>1</v>
      </c>
      <c r="D195" s="852">
        <v>2</v>
      </c>
      <c r="E195" s="853">
        <v>2</v>
      </c>
      <c r="F195" s="1403"/>
      <c r="G195" s="867"/>
      <c r="H195" s="867"/>
      <c r="I195" s="868"/>
      <c r="J195" s="760"/>
      <c r="K195" s="760"/>
      <c r="L195" s="760"/>
      <c r="M195" s="760"/>
      <c r="N195" s="815"/>
      <c r="O195" s="760"/>
      <c r="P195" s="760"/>
      <c r="Q195" s="760"/>
      <c r="R195" s="760"/>
      <c r="S195" s="760"/>
      <c r="T195" s="760"/>
      <c r="U195" s="760"/>
      <c r="V195" s="760"/>
      <c r="W195" s="760"/>
      <c r="X195" s="760"/>
      <c r="Y195" s="760"/>
      <c r="Z195" s="760"/>
      <c r="AA195" s="760"/>
      <c r="AB195" s="760"/>
      <c r="AC195" s="760"/>
      <c r="AD195" s="760"/>
      <c r="AE195" s="760"/>
      <c r="AF195" s="760"/>
      <c r="AG195" s="760"/>
      <c r="AH195" s="760"/>
      <c r="AI195" s="760"/>
      <c r="AJ195" s="760"/>
      <c r="AK195" s="760"/>
      <c r="AL195" s="760"/>
      <c r="AM195" s="760"/>
      <c r="AN195" s="760"/>
      <c r="AO195" s="760"/>
      <c r="AP195" s="760"/>
      <c r="AQ195" s="760"/>
      <c r="AR195" s="760"/>
      <c r="AS195" s="760"/>
      <c r="AT195" s="760"/>
      <c r="AU195" s="760"/>
      <c r="AV195" s="760"/>
      <c r="AW195" s="760"/>
      <c r="AX195" s="760"/>
      <c r="AY195" s="760"/>
      <c r="AZ195" s="760"/>
      <c r="BA195" s="760"/>
      <c r="BB195" s="760"/>
      <c r="BC195" s="760"/>
      <c r="BD195" s="760"/>
      <c r="BE195" s="760"/>
      <c r="BF195" s="760"/>
      <c r="BG195" s="760"/>
      <c r="BH195" s="760"/>
      <c r="BI195" s="760"/>
      <c r="BJ195" s="760"/>
      <c r="BK195" s="760"/>
      <c r="BL195" s="760"/>
      <c r="BM195" s="760"/>
      <c r="BN195" s="760"/>
      <c r="BO195" s="760"/>
      <c r="BP195" s="760"/>
      <c r="BQ195" s="760"/>
      <c r="BR195" s="760"/>
      <c r="BS195" s="760"/>
      <c r="BT195" s="760"/>
      <c r="BU195" s="760"/>
      <c r="BV195" s="760"/>
      <c r="BW195" s="760"/>
      <c r="BX195" s="760"/>
      <c r="BY195" s="760"/>
      <c r="BZ195" s="760"/>
      <c r="CA195" s="760"/>
    </row>
    <row r="196" spans="1:79" ht="37.5" customHeight="1" thickBot="1">
      <c r="B196" s="856" t="s">
        <v>900</v>
      </c>
      <c r="C196" s="857">
        <v>2</v>
      </c>
      <c r="D196" s="858">
        <v>2</v>
      </c>
      <c r="E196" s="859">
        <v>4</v>
      </c>
      <c r="F196" s="1404"/>
      <c r="G196" s="869"/>
      <c r="H196" s="869"/>
      <c r="I196" s="870"/>
      <c r="J196" s="760"/>
      <c r="K196" s="760"/>
      <c r="L196" s="760"/>
      <c r="M196" s="760"/>
      <c r="N196" s="815"/>
      <c r="O196" s="760"/>
      <c r="P196" s="760"/>
      <c r="Q196" s="760"/>
      <c r="R196" s="760"/>
      <c r="S196" s="760"/>
      <c r="T196" s="760"/>
      <c r="U196" s="760"/>
      <c r="V196" s="760"/>
      <c r="W196" s="760"/>
      <c r="X196" s="760"/>
      <c r="Y196" s="760"/>
      <c r="Z196" s="760"/>
      <c r="AA196" s="760"/>
      <c r="AB196" s="760"/>
      <c r="AC196" s="760"/>
      <c r="AD196" s="760"/>
      <c r="AE196" s="760"/>
      <c r="AF196" s="760"/>
      <c r="AG196" s="760"/>
      <c r="AH196" s="760"/>
      <c r="AI196" s="760"/>
      <c r="AJ196" s="760"/>
      <c r="AK196" s="760"/>
      <c r="AL196" s="760"/>
      <c r="AM196" s="760"/>
      <c r="AN196" s="760"/>
      <c r="AO196" s="760"/>
      <c r="AP196" s="760"/>
      <c r="AQ196" s="760"/>
      <c r="AR196" s="760"/>
      <c r="AS196" s="760"/>
      <c r="AT196" s="760"/>
      <c r="AU196" s="760"/>
      <c r="AV196" s="760"/>
      <c r="AW196" s="760"/>
      <c r="AX196" s="760"/>
      <c r="AY196" s="760"/>
      <c r="AZ196" s="760"/>
      <c r="BA196" s="760"/>
      <c r="BB196" s="760"/>
      <c r="BC196" s="760"/>
      <c r="BD196" s="760"/>
      <c r="BE196" s="760"/>
      <c r="BF196" s="760"/>
      <c r="BG196" s="760"/>
      <c r="BH196" s="760"/>
      <c r="BI196" s="760"/>
      <c r="BJ196" s="760"/>
      <c r="BK196" s="760"/>
      <c r="BL196" s="760"/>
      <c r="BM196" s="760"/>
      <c r="BN196" s="760"/>
      <c r="BO196" s="760"/>
      <c r="BP196" s="760"/>
      <c r="BQ196" s="760"/>
      <c r="BR196" s="760"/>
      <c r="BS196" s="760"/>
      <c r="BT196" s="760"/>
      <c r="BU196" s="760"/>
      <c r="BV196" s="760"/>
      <c r="BW196" s="760"/>
      <c r="BX196" s="760"/>
      <c r="BY196" s="760"/>
      <c r="BZ196" s="760"/>
      <c r="CA196" s="760"/>
    </row>
    <row r="197" spans="1:79" ht="9" customHeight="1">
      <c r="B197" s="862"/>
      <c r="C197" s="863"/>
      <c r="D197" s="863"/>
      <c r="E197" s="863"/>
      <c r="F197" s="878"/>
      <c r="G197" s="835"/>
      <c r="H197" s="835"/>
      <c r="I197" s="760"/>
      <c r="J197" s="760"/>
      <c r="K197" s="760"/>
      <c r="L197" s="760"/>
      <c r="M197" s="760"/>
      <c r="N197" s="815"/>
      <c r="O197" s="760"/>
      <c r="P197" s="760"/>
      <c r="Q197" s="760"/>
      <c r="R197" s="760"/>
      <c r="S197" s="760"/>
      <c r="T197" s="760"/>
      <c r="U197" s="760"/>
      <c r="V197" s="760"/>
      <c r="W197" s="760"/>
      <c r="X197" s="760"/>
      <c r="Y197" s="760"/>
      <c r="Z197" s="760"/>
      <c r="AA197" s="760"/>
      <c r="AB197" s="760"/>
      <c r="AC197" s="760"/>
      <c r="AD197" s="760"/>
      <c r="AE197" s="760"/>
      <c r="AF197" s="760"/>
      <c r="AG197" s="760"/>
      <c r="AH197" s="760"/>
      <c r="AI197" s="760"/>
      <c r="AJ197" s="760"/>
      <c r="AK197" s="760"/>
      <c r="AL197" s="760"/>
      <c r="AM197" s="760"/>
      <c r="AN197" s="760"/>
      <c r="AO197" s="760"/>
      <c r="AP197" s="760"/>
      <c r="AQ197" s="760"/>
      <c r="AR197" s="760"/>
      <c r="AS197" s="760"/>
      <c r="AT197" s="760"/>
      <c r="AU197" s="760"/>
      <c r="AV197" s="760"/>
      <c r="AW197" s="760"/>
      <c r="AX197" s="760"/>
      <c r="AY197" s="760"/>
      <c r="AZ197" s="760"/>
      <c r="BA197" s="760"/>
      <c r="BB197" s="760"/>
      <c r="BC197" s="760"/>
      <c r="BD197" s="760"/>
      <c r="BE197" s="760"/>
      <c r="BF197" s="760"/>
      <c r="BG197" s="760"/>
      <c r="BH197" s="760"/>
      <c r="BI197" s="760"/>
      <c r="BJ197" s="760"/>
      <c r="BK197" s="760"/>
      <c r="BL197" s="760"/>
      <c r="BM197" s="760"/>
      <c r="BN197" s="760"/>
      <c r="BO197" s="760"/>
      <c r="BP197" s="760"/>
      <c r="BQ197" s="760"/>
      <c r="BR197" s="760"/>
      <c r="BS197" s="760"/>
      <c r="BT197" s="760"/>
      <c r="BU197" s="760"/>
      <c r="BV197" s="760"/>
      <c r="BW197" s="760"/>
      <c r="BX197" s="760"/>
      <c r="BY197" s="760"/>
      <c r="BZ197" s="760"/>
      <c r="CA197" s="760"/>
    </row>
    <row r="198" spans="1:79" ht="18" customHeight="1">
      <c r="A198" s="724">
        <v>20</v>
      </c>
      <c r="B198" s="831" t="s">
        <v>901</v>
      </c>
      <c r="C198" s="832"/>
      <c r="D198" s="832"/>
      <c r="E198" s="832"/>
      <c r="F198" s="878"/>
      <c r="G198" s="835"/>
      <c r="H198" s="835"/>
      <c r="I198" s="760"/>
      <c r="J198" s="760"/>
      <c r="K198" s="760"/>
      <c r="L198" s="760"/>
      <c r="M198" s="760"/>
      <c r="N198" s="815"/>
      <c r="O198" s="760"/>
      <c r="P198" s="760"/>
      <c r="Q198" s="760"/>
      <c r="R198" s="760"/>
      <c r="S198" s="760"/>
      <c r="T198" s="760"/>
      <c r="U198" s="760"/>
      <c r="V198" s="760"/>
      <c r="W198" s="760"/>
      <c r="X198" s="760"/>
      <c r="Y198" s="760"/>
      <c r="Z198" s="760"/>
      <c r="AA198" s="760"/>
      <c r="AB198" s="760"/>
      <c r="AC198" s="760"/>
      <c r="AD198" s="760"/>
      <c r="AE198" s="760"/>
      <c r="AF198" s="760"/>
      <c r="AG198" s="760"/>
      <c r="AH198" s="760"/>
      <c r="AI198" s="760"/>
      <c r="AJ198" s="760"/>
      <c r="AK198" s="760"/>
      <c r="AL198" s="760"/>
      <c r="AM198" s="760"/>
      <c r="AN198" s="760"/>
      <c r="AO198" s="760"/>
      <c r="AP198" s="760"/>
      <c r="AQ198" s="760"/>
      <c r="AR198" s="760"/>
      <c r="AS198" s="760"/>
      <c r="AT198" s="760"/>
      <c r="AU198" s="760"/>
      <c r="AV198" s="760"/>
      <c r="AW198" s="760"/>
      <c r="AX198" s="760"/>
      <c r="AY198" s="760"/>
      <c r="AZ198" s="760"/>
      <c r="BA198" s="760"/>
      <c r="BB198" s="760"/>
      <c r="BC198" s="760"/>
      <c r="BD198" s="760"/>
      <c r="BE198" s="760"/>
      <c r="BF198" s="760"/>
      <c r="BG198" s="760"/>
      <c r="BH198" s="760"/>
      <c r="BI198" s="760"/>
      <c r="BJ198" s="760"/>
      <c r="BK198" s="760"/>
      <c r="BL198" s="760"/>
      <c r="BM198" s="760"/>
      <c r="BN198" s="760"/>
      <c r="BO198" s="760"/>
      <c r="BP198" s="760"/>
      <c r="BQ198" s="760"/>
      <c r="BR198" s="760"/>
      <c r="BS198" s="760"/>
      <c r="BT198" s="760"/>
      <c r="BU198" s="760"/>
      <c r="BV198" s="760"/>
      <c r="BW198" s="760"/>
      <c r="BX198" s="760"/>
      <c r="BY198" s="760"/>
      <c r="BZ198" s="760"/>
      <c r="CA198" s="760"/>
    </row>
    <row r="199" spans="1:79" ht="35.25" customHeight="1">
      <c r="B199" s="1399" t="s">
        <v>902</v>
      </c>
      <c r="C199" s="1400"/>
      <c r="D199" s="1400"/>
      <c r="E199" s="1401"/>
      <c r="F199" s="878"/>
      <c r="G199" s="835"/>
      <c r="H199" s="835"/>
      <c r="I199" s="760"/>
      <c r="J199" s="760"/>
      <c r="K199" s="760"/>
      <c r="L199" s="760"/>
      <c r="M199" s="760"/>
      <c r="N199" s="815"/>
      <c r="O199" s="760"/>
      <c r="P199" s="760"/>
      <c r="Q199" s="760"/>
      <c r="R199" s="760"/>
      <c r="S199" s="760"/>
      <c r="T199" s="760"/>
      <c r="U199" s="760"/>
      <c r="V199" s="760"/>
      <c r="W199" s="760"/>
      <c r="X199" s="760"/>
      <c r="Y199" s="760"/>
      <c r="Z199" s="760"/>
      <c r="AA199" s="760"/>
      <c r="AB199" s="760"/>
      <c r="AC199" s="760"/>
      <c r="AD199" s="760"/>
      <c r="AE199" s="760"/>
      <c r="AF199" s="760"/>
      <c r="AG199" s="760"/>
      <c r="AH199" s="760"/>
      <c r="AI199" s="760"/>
      <c r="AJ199" s="760"/>
      <c r="AK199" s="760"/>
      <c r="AL199" s="760"/>
      <c r="AM199" s="760"/>
      <c r="AN199" s="760"/>
      <c r="AO199" s="760"/>
      <c r="AP199" s="760"/>
      <c r="AQ199" s="760"/>
      <c r="AR199" s="760"/>
      <c r="AS199" s="760"/>
      <c r="AT199" s="760"/>
      <c r="AU199" s="760"/>
      <c r="AV199" s="760"/>
      <c r="AW199" s="760"/>
      <c r="AX199" s="760"/>
      <c r="AY199" s="760"/>
      <c r="AZ199" s="760"/>
      <c r="BA199" s="760"/>
      <c r="BB199" s="760"/>
      <c r="BC199" s="760"/>
      <c r="BD199" s="760"/>
      <c r="BE199" s="760"/>
      <c r="BF199" s="760"/>
      <c r="BG199" s="760"/>
      <c r="BH199" s="760"/>
      <c r="BI199" s="760"/>
      <c r="BJ199" s="760"/>
      <c r="BK199" s="760"/>
      <c r="BL199" s="760"/>
      <c r="BM199" s="760"/>
      <c r="BN199" s="760"/>
      <c r="BO199" s="760"/>
      <c r="BP199" s="760"/>
      <c r="BQ199" s="760"/>
      <c r="BR199" s="760"/>
      <c r="BS199" s="760"/>
      <c r="BT199" s="760"/>
      <c r="BU199" s="760"/>
      <c r="BV199" s="760"/>
      <c r="BW199" s="760"/>
      <c r="BX199" s="760"/>
      <c r="BY199" s="760"/>
      <c r="BZ199" s="760"/>
      <c r="CA199" s="760"/>
    </row>
    <row r="200" spans="1:79" ht="16.5" customHeight="1" thickBot="1">
      <c r="B200" s="831" t="s">
        <v>811</v>
      </c>
      <c r="C200" s="836"/>
      <c r="F200" s="878"/>
      <c r="G200" s="835"/>
      <c r="H200" s="835"/>
      <c r="I200" s="760"/>
      <c r="J200" s="760"/>
      <c r="K200" s="760"/>
      <c r="L200" s="760"/>
      <c r="M200" s="760"/>
      <c r="N200" s="815"/>
      <c r="O200" s="760"/>
      <c r="P200" s="760"/>
      <c r="Q200" s="760"/>
      <c r="R200" s="760"/>
      <c r="S200" s="760"/>
      <c r="T200" s="760"/>
      <c r="U200" s="760"/>
      <c r="V200" s="760"/>
      <c r="W200" s="760"/>
      <c r="X200" s="760"/>
      <c r="Y200" s="760"/>
      <c r="Z200" s="760"/>
      <c r="AA200" s="760"/>
      <c r="AB200" s="760"/>
      <c r="AC200" s="760"/>
      <c r="AD200" s="760"/>
      <c r="AE200" s="760"/>
      <c r="AF200" s="760"/>
      <c r="AG200" s="760"/>
      <c r="AH200" s="760"/>
      <c r="AI200" s="760"/>
      <c r="AJ200" s="760"/>
      <c r="AK200" s="760"/>
      <c r="AL200" s="760"/>
      <c r="AM200" s="760"/>
      <c r="AN200" s="760"/>
      <c r="AO200" s="760"/>
      <c r="AP200" s="760"/>
      <c r="AQ200" s="760"/>
      <c r="AR200" s="760"/>
      <c r="AS200" s="760"/>
      <c r="AT200" s="760"/>
      <c r="AU200" s="760"/>
      <c r="AV200" s="760"/>
      <c r="AW200" s="760"/>
      <c r="AX200" s="760"/>
      <c r="AY200" s="760"/>
      <c r="AZ200" s="760"/>
      <c r="BA200" s="760"/>
      <c r="BB200" s="760"/>
      <c r="BC200" s="760"/>
      <c r="BD200" s="760"/>
      <c r="BE200" s="760"/>
      <c r="BF200" s="760"/>
      <c r="BG200" s="760"/>
      <c r="BH200" s="760"/>
      <c r="BI200" s="760"/>
      <c r="BJ200" s="760"/>
      <c r="BK200" s="760"/>
      <c r="BL200" s="760"/>
      <c r="BM200" s="760"/>
      <c r="BN200" s="760"/>
      <c r="BO200" s="760"/>
      <c r="BP200" s="760"/>
      <c r="BQ200" s="760"/>
      <c r="BR200" s="760"/>
      <c r="BS200" s="760"/>
      <c r="BT200" s="760"/>
      <c r="BU200" s="760"/>
      <c r="BV200" s="760"/>
      <c r="BW200" s="760"/>
      <c r="BX200" s="760"/>
      <c r="BY200" s="760"/>
      <c r="BZ200" s="760"/>
      <c r="CA200" s="760"/>
    </row>
    <row r="201" spans="1:79" ht="33.75" customHeight="1" thickBot="1">
      <c r="B201" s="837" t="s">
        <v>812</v>
      </c>
      <c r="C201" s="838" t="s">
        <v>813</v>
      </c>
      <c r="D201" s="838" t="s">
        <v>814</v>
      </c>
      <c r="E201" s="839" t="s">
        <v>815</v>
      </c>
      <c r="F201" s="1402" t="s">
        <v>816</v>
      </c>
      <c r="G201" s="840">
        <v>3</v>
      </c>
      <c r="H201" s="835"/>
      <c r="I201" s="760"/>
      <c r="J201" s="760"/>
      <c r="K201" s="760"/>
      <c r="L201" s="760"/>
      <c r="M201" s="760"/>
      <c r="N201" s="815"/>
      <c r="O201" s="760"/>
      <c r="P201" s="760"/>
      <c r="Q201" s="760"/>
      <c r="R201" s="760"/>
      <c r="S201" s="760"/>
      <c r="T201" s="760"/>
      <c r="U201" s="760"/>
      <c r="V201" s="760"/>
      <c r="W201" s="760"/>
      <c r="X201" s="760"/>
      <c r="Y201" s="760"/>
      <c r="Z201" s="760"/>
      <c r="AA201" s="760"/>
      <c r="AB201" s="760"/>
      <c r="AC201" s="760"/>
      <c r="AD201" s="760"/>
      <c r="AE201" s="760"/>
      <c r="AF201" s="760"/>
      <c r="AG201" s="760"/>
      <c r="AH201" s="760"/>
      <c r="AI201" s="760"/>
      <c r="AJ201" s="760"/>
      <c r="AK201" s="760"/>
      <c r="AL201" s="760"/>
      <c r="AM201" s="760"/>
      <c r="AN201" s="760"/>
      <c r="AO201" s="760"/>
      <c r="AP201" s="760"/>
      <c r="AQ201" s="760"/>
      <c r="AR201" s="760"/>
      <c r="AS201" s="760"/>
      <c r="AT201" s="760"/>
      <c r="AU201" s="760"/>
      <c r="AV201" s="760"/>
      <c r="AW201" s="760"/>
      <c r="AX201" s="760"/>
      <c r="AY201" s="760"/>
      <c r="AZ201" s="760"/>
      <c r="BA201" s="760"/>
      <c r="BB201" s="760"/>
      <c r="BC201" s="760"/>
      <c r="BD201" s="760"/>
      <c r="BE201" s="760"/>
      <c r="BF201" s="760"/>
      <c r="BG201" s="760"/>
      <c r="BH201" s="760"/>
      <c r="BI201" s="760"/>
      <c r="BJ201" s="760"/>
      <c r="BK201" s="760"/>
      <c r="BL201" s="760"/>
      <c r="BM201" s="760"/>
      <c r="BN201" s="760"/>
      <c r="BO201" s="760"/>
      <c r="BP201" s="760"/>
      <c r="BQ201" s="760"/>
      <c r="BR201" s="760"/>
      <c r="BS201" s="760"/>
      <c r="BT201" s="760"/>
      <c r="BU201" s="760"/>
      <c r="BV201" s="760"/>
      <c r="BW201" s="760"/>
      <c r="BX201" s="760"/>
      <c r="BY201" s="760"/>
      <c r="BZ201" s="760"/>
      <c r="CA201" s="760"/>
    </row>
    <row r="202" spans="1:79" ht="48.75" customHeight="1">
      <c r="B202" s="844" t="s">
        <v>903</v>
      </c>
      <c r="C202" s="845">
        <v>0</v>
      </c>
      <c r="D202" s="846">
        <v>1</v>
      </c>
      <c r="E202" s="847">
        <v>0</v>
      </c>
      <c r="F202" s="1403"/>
      <c r="G202" s="865"/>
      <c r="H202" s="865"/>
      <c r="I202" s="866"/>
      <c r="J202" s="760"/>
      <c r="K202" s="760"/>
      <c r="L202" s="760"/>
      <c r="M202" s="760"/>
      <c r="N202" s="815"/>
      <c r="O202" s="760"/>
      <c r="P202" s="760"/>
      <c r="Q202" s="760"/>
      <c r="R202" s="760"/>
      <c r="S202" s="760"/>
      <c r="T202" s="760"/>
      <c r="U202" s="760"/>
      <c r="V202" s="760"/>
      <c r="W202" s="760"/>
      <c r="X202" s="760"/>
      <c r="Y202" s="760"/>
      <c r="Z202" s="760"/>
      <c r="AA202" s="760"/>
      <c r="AB202" s="760"/>
      <c r="AC202" s="760"/>
      <c r="AD202" s="760"/>
      <c r="AE202" s="760"/>
      <c r="AF202" s="760"/>
      <c r="AG202" s="760"/>
      <c r="AH202" s="760"/>
      <c r="AI202" s="760"/>
      <c r="AJ202" s="760"/>
      <c r="AK202" s="760"/>
      <c r="AL202" s="760"/>
      <c r="AM202" s="760"/>
      <c r="AN202" s="760"/>
      <c r="AO202" s="760"/>
      <c r="AP202" s="760"/>
      <c r="AQ202" s="760"/>
      <c r="AR202" s="760"/>
      <c r="AS202" s="760"/>
      <c r="AT202" s="760"/>
      <c r="AU202" s="760"/>
      <c r="AV202" s="760"/>
      <c r="AW202" s="760"/>
      <c r="AX202" s="760"/>
      <c r="AY202" s="760"/>
      <c r="AZ202" s="760"/>
      <c r="BA202" s="760"/>
      <c r="BB202" s="760"/>
      <c r="BC202" s="760"/>
      <c r="BD202" s="760"/>
      <c r="BE202" s="760"/>
      <c r="BF202" s="760"/>
      <c r="BG202" s="760"/>
      <c r="BH202" s="760"/>
      <c r="BI202" s="760"/>
      <c r="BJ202" s="760"/>
      <c r="BK202" s="760"/>
      <c r="BL202" s="760"/>
      <c r="BM202" s="760"/>
      <c r="BN202" s="760"/>
      <c r="BO202" s="760"/>
      <c r="BP202" s="760"/>
      <c r="BQ202" s="760"/>
      <c r="BR202" s="760"/>
      <c r="BS202" s="760"/>
      <c r="BT202" s="760"/>
      <c r="BU202" s="760"/>
      <c r="BV202" s="760"/>
      <c r="BW202" s="760"/>
      <c r="BX202" s="760"/>
      <c r="BY202" s="760"/>
      <c r="BZ202" s="760"/>
      <c r="CA202" s="760"/>
    </row>
    <row r="203" spans="1:79" ht="48.75" customHeight="1">
      <c r="B203" s="850" t="s">
        <v>904</v>
      </c>
      <c r="C203" s="851">
        <v>1</v>
      </c>
      <c r="D203" s="852">
        <v>1</v>
      </c>
      <c r="E203" s="853">
        <v>1</v>
      </c>
      <c r="F203" s="1403"/>
      <c r="G203" s="867"/>
      <c r="H203" s="867"/>
      <c r="I203" s="868"/>
      <c r="J203" s="760"/>
      <c r="K203" s="760"/>
      <c r="L203" s="760"/>
      <c r="M203" s="760"/>
      <c r="N203" s="815"/>
      <c r="O203" s="760"/>
      <c r="P203" s="760"/>
      <c r="Q203" s="760"/>
      <c r="R203" s="760"/>
      <c r="S203" s="760"/>
      <c r="T203" s="760"/>
      <c r="U203" s="760"/>
      <c r="V203" s="760"/>
      <c r="W203" s="760"/>
      <c r="X203" s="760"/>
      <c r="Y203" s="760"/>
      <c r="Z203" s="760"/>
      <c r="AA203" s="760"/>
      <c r="AB203" s="760"/>
      <c r="AC203" s="760"/>
      <c r="AD203" s="760"/>
      <c r="AE203" s="760"/>
      <c r="AF203" s="760"/>
      <c r="AG203" s="760"/>
      <c r="AH203" s="760"/>
      <c r="AI203" s="760"/>
      <c r="AJ203" s="760"/>
      <c r="AK203" s="760"/>
      <c r="AL203" s="760"/>
      <c r="AM203" s="760"/>
      <c r="AN203" s="760"/>
      <c r="AO203" s="760"/>
      <c r="AP203" s="760"/>
      <c r="AQ203" s="760"/>
      <c r="AR203" s="760"/>
      <c r="AS203" s="760"/>
      <c r="AT203" s="760"/>
      <c r="AU203" s="760"/>
      <c r="AV203" s="760"/>
      <c r="AW203" s="760"/>
      <c r="AX203" s="760"/>
      <c r="AY203" s="760"/>
      <c r="AZ203" s="760"/>
      <c r="BA203" s="760"/>
      <c r="BB203" s="760"/>
      <c r="BC203" s="760"/>
      <c r="BD203" s="760"/>
      <c r="BE203" s="760"/>
      <c r="BF203" s="760"/>
      <c r="BG203" s="760"/>
      <c r="BH203" s="760"/>
      <c r="BI203" s="760"/>
      <c r="BJ203" s="760"/>
      <c r="BK203" s="760"/>
      <c r="BL203" s="760"/>
      <c r="BM203" s="760"/>
      <c r="BN203" s="760"/>
      <c r="BO203" s="760"/>
      <c r="BP203" s="760"/>
      <c r="BQ203" s="760"/>
      <c r="BR203" s="760"/>
      <c r="BS203" s="760"/>
      <c r="BT203" s="760"/>
      <c r="BU203" s="760"/>
      <c r="BV203" s="760"/>
      <c r="BW203" s="760"/>
      <c r="BX203" s="760"/>
      <c r="BY203" s="760"/>
      <c r="BZ203" s="760"/>
      <c r="CA203" s="760"/>
    </row>
    <row r="204" spans="1:79" ht="48.75" customHeight="1">
      <c r="B204" s="850" t="s">
        <v>905</v>
      </c>
      <c r="C204" s="851">
        <v>2</v>
      </c>
      <c r="D204" s="852">
        <v>1</v>
      </c>
      <c r="E204" s="853">
        <v>2</v>
      </c>
      <c r="F204" s="1403"/>
      <c r="G204" s="867"/>
      <c r="H204" s="867"/>
      <c r="I204" s="868"/>
      <c r="J204" s="760"/>
      <c r="K204" s="760"/>
      <c r="L204" s="760"/>
      <c r="M204" s="760"/>
      <c r="N204" s="815"/>
      <c r="O204" s="760"/>
      <c r="P204" s="760"/>
      <c r="Q204" s="760"/>
      <c r="R204" s="760"/>
      <c r="S204" s="760"/>
      <c r="T204" s="760"/>
      <c r="U204" s="760"/>
      <c r="V204" s="760"/>
      <c r="W204" s="760"/>
      <c r="X204" s="760"/>
      <c r="Y204" s="760"/>
      <c r="Z204" s="760"/>
      <c r="AA204" s="760"/>
      <c r="AB204" s="760"/>
      <c r="AC204" s="760"/>
      <c r="AD204" s="760"/>
      <c r="AE204" s="760"/>
      <c r="AF204" s="760"/>
      <c r="AG204" s="760"/>
      <c r="AH204" s="760"/>
      <c r="AI204" s="760"/>
      <c r="AJ204" s="760"/>
      <c r="AK204" s="760"/>
      <c r="AL204" s="760"/>
      <c r="AM204" s="760"/>
      <c r="AN204" s="760"/>
      <c r="AO204" s="760"/>
      <c r="AP204" s="760"/>
      <c r="AQ204" s="760"/>
      <c r="AR204" s="760"/>
      <c r="AS204" s="760"/>
      <c r="AT204" s="760"/>
      <c r="AU204" s="760"/>
      <c r="AV204" s="760"/>
      <c r="AW204" s="760"/>
      <c r="AX204" s="760"/>
      <c r="AY204" s="760"/>
      <c r="AZ204" s="760"/>
      <c r="BA204" s="760"/>
      <c r="BB204" s="760"/>
      <c r="BC204" s="760"/>
      <c r="BD204" s="760"/>
      <c r="BE204" s="760"/>
      <c r="BF204" s="760"/>
      <c r="BG204" s="760"/>
      <c r="BH204" s="760"/>
      <c r="BI204" s="760"/>
      <c r="BJ204" s="760"/>
      <c r="BK204" s="760"/>
      <c r="BL204" s="760"/>
      <c r="BM204" s="760"/>
      <c r="BN204" s="760"/>
      <c r="BO204" s="760"/>
      <c r="BP204" s="760"/>
      <c r="BQ204" s="760"/>
      <c r="BR204" s="760"/>
      <c r="BS204" s="760"/>
      <c r="BT204" s="760"/>
      <c r="BU204" s="760"/>
      <c r="BV204" s="760"/>
      <c r="BW204" s="760"/>
      <c r="BX204" s="760"/>
      <c r="BY204" s="760"/>
      <c r="BZ204" s="760"/>
      <c r="CA204" s="760"/>
    </row>
    <row r="205" spans="1:79" ht="48.75" customHeight="1">
      <c r="B205" s="850" t="s">
        <v>906</v>
      </c>
      <c r="C205" s="851">
        <v>3</v>
      </c>
      <c r="D205" s="852">
        <v>1</v>
      </c>
      <c r="E205" s="853">
        <v>3</v>
      </c>
      <c r="F205" s="1403"/>
      <c r="G205" s="867"/>
      <c r="H205" s="867"/>
      <c r="I205" s="868"/>
      <c r="J205" s="760"/>
      <c r="K205" s="760"/>
      <c r="L205" s="760"/>
      <c r="M205" s="760"/>
      <c r="N205" s="815"/>
      <c r="O205" s="760"/>
      <c r="P205" s="760"/>
      <c r="Q205" s="760"/>
      <c r="R205" s="760"/>
      <c r="S205" s="760"/>
      <c r="T205" s="760"/>
      <c r="U205" s="760"/>
      <c r="V205" s="760"/>
      <c r="W205" s="760"/>
      <c r="X205" s="760"/>
      <c r="Y205" s="760"/>
      <c r="Z205" s="760"/>
      <c r="AA205" s="760"/>
      <c r="AB205" s="760"/>
      <c r="AC205" s="760"/>
      <c r="AD205" s="760"/>
      <c r="AE205" s="760"/>
      <c r="AF205" s="760"/>
      <c r="AG205" s="760"/>
      <c r="AH205" s="760"/>
      <c r="AI205" s="760"/>
      <c r="AJ205" s="760"/>
      <c r="AK205" s="760"/>
      <c r="AL205" s="760"/>
      <c r="AM205" s="760"/>
      <c r="AN205" s="760"/>
      <c r="AO205" s="760"/>
      <c r="AP205" s="760"/>
      <c r="AQ205" s="760"/>
      <c r="AR205" s="760"/>
      <c r="AS205" s="760"/>
      <c r="AT205" s="760"/>
      <c r="AU205" s="760"/>
      <c r="AV205" s="760"/>
      <c r="AW205" s="760"/>
      <c r="AX205" s="760"/>
      <c r="AY205" s="760"/>
      <c r="AZ205" s="760"/>
      <c r="BA205" s="760"/>
      <c r="BB205" s="760"/>
      <c r="BC205" s="760"/>
      <c r="BD205" s="760"/>
      <c r="BE205" s="760"/>
      <c r="BF205" s="760"/>
      <c r="BG205" s="760"/>
      <c r="BH205" s="760"/>
      <c r="BI205" s="760"/>
      <c r="BJ205" s="760"/>
      <c r="BK205" s="760"/>
      <c r="BL205" s="760"/>
      <c r="BM205" s="760"/>
      <c r="BN205" s="760"/>
      <c r="BO205" s="760"/>
      <c r="BP205" s="760"/>
      <c r="BQ205" s="760"/>
      <c r="BR205" s="760"/>
      <c r="BS205" s="760"/>
      <c r="BT205" s="760"/>
      <c r="BU205" s="760"/>
      <c r="BV205" s="760"/>
      <c r="BW205" s="760"/>
      <c r="BX205" s="760"/>
      <c r="BY205" s="760"/>
      <c r="BZ205" s="760"/>
      <c r="CA205" s="760"/>
    </row>
    <row r="206" spans="1:79" ht="48.75" customHeight="1" thickBot="1">
      <c r="B206" s="856" t="s">
        <v>907</v>
      </c>
      <c r="C206" s="857">
        <v>4</v>
      </c>
      <c r="D206" s="858">
        <v>1</v>
      </c>
      <c r="E206" s="859">
        <v>4</v>
      </c>
      <c r="F206" s="1404"/>
      <c r="G206" s="869"/>
      <c r="H206" s="869"/>
      <c r="I206" s="870"/>
      <c r="J206" s="760"/>
      <c r="K206" s="760"/>
      <c r="L206" s="760"/>
      <c r="M206" s="760"/>
      <c r="N206" s="815"/>
      <c r="O206" s="760"/>
      <c r="P206" s="760"/>
      <c r="Q206" s="760"/>
      <c r="R206" s="760"/>
      <c r="S206" s="760"/>
      <c r="T206" s="760"/>
      <c r="U206" s="760"/>
      <c r="V206" s="760"/>
      <c r="W206" s="760"/>
      <c r="X206" s="760"/>
      <c r="Y206" s="760"/>
      <c r="Z206" s="760"/>
      <c r="AA206" s="760"/>
      <c r="AB206" s="760"/>
      <c r="AC206" s="760"/>
      <c r="AD206" s="760"/>
      <c r="AE206" s="760"/>
      <c r="AF206" s="760"/>
      <c r="AG206" s="760"/>
      <c r="AH206" s="760"/>
      <c r="AI206" s="760"/>
      <c r="AJ206" s="760"/>
      <c r="AK206" s="760"/>
      <c r="AL206" s="760"/>
      <c r="AM206" s="760"/>
      <c r="AN206" s="760"/>
      <c r="AO206" s="760"/>
      <c r="AP206" s="760"/>
      <c r="AQ206" s="760"/>
      <c r="AR206" s="760"/>
      <c r="AS206" s="760"/>
      <c r="AT206" s="760"/>
      <c r="AU206" s="760"/>
      <c r="AV206" s="760"/>
      <c r="AW206" s="760"/>
      <c r="AX206" s="760"/>
      <c r="AY206" s="760"/>
      <c r="AZ206" s="760"/>
      <c r="BA206" s="760"/>
      <c r="BB206" s="760"/>
      <c r="BC206" s="760"/>
      <c r="BD206" s="760"/>
      <c r="BE206" s="760"/>
      <c r="BF206" s="760"/>
      <c r="BG206" s="760"/>
      <c r="BH206" s="760"/>
      <c r="BI206" s="760"/>
      <c r="BJ206" s="760"/>
      <c r="BK206" s="760"/>
      <c r="BL206" s="760"/>
      <c r="BM206" s="760"/>
      <c r="BN206" s="760"/>
      <c r="BO206" s="760"/>
      <c r="BP206" s="760"/>
      <c r="BQ206" s="760"/>
      <c r="BR206" s="760"/>
      <c r="BS206" s="760"/>
      <c r="BT206" s="760"/>
      <c r="BU206" s="760"/>
      <c r="BV206" s="760"/>
      <c r="BW206" s="760"/>
      <c r="BX206" s="760"/>
      <c r="BY206" s="760"/>
      <c r="BZ206" s="760"/>
      <c r="CA206" s="760"/>
    </row>
    <row r="207" spans="1:79" ht="35.25" customHeight="1">
      <c r="B207" s="1411"/>
      <c r="C207" s="1411"/>
      <c r="D207" s="1411"/>
      <c r="E207" s="1411"/>
      <c r="F207" s="878"/>
      <c r="G207" s="835"/>
      <c r="H207" s="835"/>
      <c r="I207" s="760"/>
      <c r="J207" s="760"/>
      <c r="K207" s="760"/>
      <c r="L207" s="760"/>
      <c r="M207" s="760"/>
      <c r="N207" s="815"/>
      <c r="O207" s="760"/>
      <c r="P207" s="760"/>
      <c r="Q207" s="760"/>
      <c r="R207" s="760"/>
      <c r="S207" s="760"/>
      <c r="T207" s="760"/>
      <c r="U207" s="760"/>
      <c r="V207" s="760"/>
      <c r="W207" s="760"/>
      <c r="X207" s="760"/>
      <c r="Y207" s="760"/>
      <c r="Z207" s="760"/>
      <c r="AA207" s="760"/>
      <c r="AB207" s="760"/>
      <c r="AC207" s="760"/>
      <c r="AD207" s="760"/>
      <c r="AE207" s="760"/>
      <c r="AF207" s="760"/>
      <c r="AG207" s="760"/>
      <c r="AH207" s="760"/>
      <c r="AI207" s="760"/>
      <c r="AJ207" s="760"/>
      <c r="AK207" s="760"/>
      <c r="AL207" s="760"/>
      <c r="AM207" s="760"/>
      <c r="AN207" s="760"/>
      <c r="AO207" s="760"/>
      <c r="AP207" s="760"/>
      <c r="AQ207" s="760"/>
      <c r="AR207" s="760"/>
      <c r="AS207" s="760"/>
      <c r="AT207" s="760"/>
      <c r="AU207" s="760"/>
      <c r="AV207" s="760"/>
      <c r="AW207" s="760"/>
      <c r="AX207" s="760"/>
      <c r="AY207" s="760"/>
      <c r="AZ207" s="760"/>
      <c r="BA207" s="760"/>
      <c r="BB207" s="760"/>
      <c r="BC207" s="760"/>
      <c r="BD207" s="760"/>
      <c r="BE207" s="760"/>
      <c r="BF207" s="760"/>
      <c r="BG207" s="760"/>
      <c r="BH207" s="760"/>
      <c r="BI207" s="760"/>
      <c r="BJ207" s="760"/>
      <c r="BK207" s="760"/>
      <c r="BL207" s="760"/>
      <c r="BM207" s="760"/>
      <c r="BN207" s="760"/>
      <c r="BO207" s="760"/>
      <c r="BP207" s="760"/>
      <c r="BQ207" s="760"/>
      <c r="BR207" s="760"/>
      <c r="BS207" s="760"/>
      <c r="BT207" s="760"/>
      <c r="BU207" s="760"/>
      <c r="BV207" s="760"/>
      <c r="BW207" s="760"/>
      <c r="BX207" s="760"/>
      <c r="BY207" s="760"/>
      <c r="BZ207" s="760"/>
      <c r="CA207" s="760"/>
    </row>
    <row r="208" spans="1:79" ht="18" customHeight="1">
      <c r="A208" s="724">
        <v>21</v>
      </c>
      <c r="B208" s="831" t="s">
        <v>908</v>
      </c>
      <c r="C208" s="832"/>
      <c r="D208" s="832"/>
      <c r="E208" s="832"/>
      <c r="F208" s="878"/>
      <c r="G208" s="835"/>
      <c r="H208" s="835"/>
      <c r="I208" s="760"/>
      <c r="J208" s="760"/>
      <c r="K208" s="760"/>
      <c r="L208" s="760"/>
      <c r="M208" s="760"/>
      <c r="N208" s="815"/>
      <c r="O208" s="760"/>
      <c r="P208" s="760"/>
      <c r="Q208" s="760"/>
      <c r="R208" s="760"/>
      <c r="S208" s="760"/>
      <c r="T208" s="760"/>
      <c r="U208" s="760"/>
      <c r="V208" s="760"/>
      <c r="W208" s="760"/>
      <c r="X208" s="760"/>
      <c r="Y208" s="760"/>
      <c r="Z208" s="760"/>
      <c r="AA208" s="760"/>
      <c r="AB208" s="760"/>
      <c r="AC208" s="760"/>
      <c r="AD208" s="760"/>
      <c r="AE208" s="760"/>
      <c r="AF208" s="760"/>
      <c r="AG208" s="760"/>
      <c r="AH208" s="760"/>
      <c r="AI208" s="760"/>
      <c r="AJ208" s="760"/>
      <c r="AK208" s="760"/>
      <c r="AL208" s="760"/>
      <c r="AM208" s="760"/>
      <c r="AN208" s="760"/>
      <c r="AO208" s="760"/>
      <c r="AP208" s="760"/>
      <c r="AQ208" s="760"/>
      <c r="AR208" s="760"/>
      <c r="AS208" s="760"/>
      <c r="AT208" s="760"/>
      <c r="AU208" s="760"/>
      <c r="AV208" s="760"/>
      <c r="AW208" s="760"/>
      <c r="AX208" s="760"/>
      <c r="AY208" s="760"/>
      <c r="AZ208" s="760"/>
      <c r="BA208" s="760"/>
      <c r="BB208" s="760"/>
      <c r="BC208" s="760"/>
      <c r="BD208" s="760"/>
      <c r="BE208" s="760"/>
      <c r="BF208" s="760"/>
      <c r="BG208" s="760"/>
      <c r="BH208" s="760"/>
      <c r="BI208" s="760"/>
      <c r="BJ208" s="760"/>
      <c r="BK208" s="760"/>
      <c r="BL208" s="760"/>
      <c r="BM208" s="760"/>
      <c r="BN208" s="760"/>
      <c r="BO208" s="760"/>
      <c r="BP208" s="760"/>
      <c r="BQ208" s="760"/>
      <c r="BR208" s="760"/>
      <c r="BS208" s="760"/>
      <c r="BT208" s="760"/>
      <c r="BU208" s="760"/>
      <c r="BV208" s="760"/>
      <c r="BW208" s="760"/>
      <c r="BX208" s="760"/>
      <c r="BY208" s="760"/>
      <c r="BZ208" s="760"/>
      <c r="CA208" s="760"/>
    </row>
    <row r="209" spans="1:79" ht="35.25" customHeight="1">
      <c r="B209" s="1399" t="s">
        <v>909</v>
      </c>
      <c r="C209" s="1400"/>
      <c r="D209" s="1400"/>
      <c r="E209" s="1401"/>
      <c r="F209" s="878"/>
      <c r="G209" s="835"/>
      <c r="H209" s="835"/>
      <c r="I209" s="760"/>
      <c r="J209" s="760"/>
      <c r="K209" s="760"/>
      <c r="L209" s="760"/>
      <c r="M209" s="760"/>
      <c r="N209" s="815"/>
      <c r="O209" s="760"/>
      <c r="P209" s="760"/>
      <c r="Q209" s="760"/>
      <c r="R209" s="760"/>
      <c r="S209" s="760"/>
      <c r="T209" s="760"/>
      <c r="U209" s="760"/>
      <c r="V209" s="760"/>
      <c r="W209" s="760"/>
      <c r="X209" s="760"/>
      <c r="Y209" s="760"/>
      <c r="Z209" s="760"/>
      <c r="AA209" s="760"/>
      <c r="AB209" s="760"/>
      <c r="AC209" s="760"/>
      <c r="AD209" s="760"/>
      <c r="AE209" s="760"/>
      <c r="AF209" s="760"/>
      <c r="AG209" s="760"/>
      <c r="AH209" s="760"/>
      <c r="AI209" s="760"/>
      <c r="AJ209" s="760"/>
      <c r="AK209" s="760"/>
      <c r="AL209" s="760"/>
      <c r="AM209" s="760"/>
      <c r="AN209" s="760"/>
      <c r="AO209" s="760"/>
      <c r="AP209" s="760"/>
      <c r="AQ209" s="760"/>
      <c r="AR209" s="760"/>
      <c r="AS209" s="760"/>
      <c r="AT209" s="760"/>
      <c r="AU209" s="760"/>
      <c r="AV209" s="760"/>
      <c r="AW209" s="760"/>
      <c r="AX209" s="760"/>
      <c r="AY209" s="760"/>
      <c r="AZ209" s="760"/>
      <c r="BA209" s="760"/>
      <c r="BB209" s="760"/>
      <c r="BC209" s="760"/>
      <c r="BD209" s="760"/>
      <c r="BE209" s="760"/>
      <c r="BF209" s="760"/>
      <c r="BG209" s="760"/>
      <c r="BH209" s="760"/>
      <c r="BI209" s="760"/>
      <c r="BJ209" s="760"/>
      <c r="BK209" s="760"/>
      <c r="BL209" s="760"/>
      <c r="BM209" s="760"/>
      <c r="BN209" s="760"/>
      <c r="BO209" s="760"/>
      <c r="BP209" s="760"/>
      <c r="BQ209" s="760"/>
      <c r="BR209" s="760"/>
      <c r="BS209" s="760"/>
      <c r="BT209" s="760"/>
      <c r="BU209" s="760"/>
      <c r="BV209" s="760"/>
      <c r="BW209" s="760"/>
      <c r="BX209" s="760"/>
      <c r="BY209" s="760"/>
      <c r="BZ209" s="760"/>
      <c r="CA209" s="760"/>
    </row>
    <row r="210" spans="1:79" ht="16.5" customHeight="1" thickBot="1">
      <c r="B210" s="831" t="s">
        <v>811</v>
      </c>
      <c r="C210" s="836"/>
      <c r="F210" s="878"/>
      <c r="G210" s="835"/>
      <c r="H210" s="835"/>
      <c r="I210" s="760"/>
      <c r="J210" s="760"/>
      <c r="K210" s="760"/>
      <c r="L210" s="760"/>
      <c r="M210" s="760"/>
      <c r="N210" s="815"/>
      <c r="O210" s="760"/>
      <c r="P210" s="760"/>
      <c r="Q210" s="760"/>
      <c r="R210" s="760"/>
      <c r="S210" s="760"/>
      <c r="T210" s="760"/>
      <c r="U210" s="760"/>
      <c r="V210" s="760"/>
      <c r="W210" s="760"/>
      <c r="X210" s="760"/>
      <c r="Y210" s="760"/>
      <c r="Z210" s="760"/>
      <c r="AA210" s="760"/>
      <c r="AB210" s="760"/>
      <c r="AC210" s="760"/>
      <c r="AD210" s="760"/>
      <c r="AE210" s="760"/>
      <c r="AF210" s="760"/>
      <c r="AG210" s="760"/>
      <c r="AH210" s="760"/>
      <c r="AI210" s="760"/>
      <c r="AJ210" s="760"/>
      <c r="AK210" s="760"/>
      <c r="AL210" s="760"/>
      <c r="AM210" s="760"/>
      <c r="AN210" s="760"/>
      <c r="AO210" s="760"/>
      <c r="AP210" s="760"/>
      <c r="AQ210" s="760"/>
      <c r="AR210" s="760"/>
      <c r="AS210" s="760"/>
      <c r="AT210" s="760"/>
      <c r="AU210" s="760"/>
      <c r="AV210" s="760"/>
      <c r="AW210" s="760"/>
      <c r="AX210" s="760"/>
      <c r="AY210" s="760"/>
      <c r="AZ210" s="760"/>
      <c r="BA210" s="760"/>
      <c r="BB210" s="760"/>
      <c r="BC210" s="760"/>
      <c r="BD210" s="760"/>
      <c r="BE210" s="760"/>
      <c r="BF210" s="760"/>
      <c r="BG210" s="760"/>
      <c r="BH210" s="760"/>
      <c r="BI210" s="760"/>
      <c r="BJ210" s="760"/>
      <c r="BK210" s="760"/>
      <c r="BL210" s="760"/>
      <c r="BM210" s="760"/>
      <c r="BN210" s="760"/>
      <c r="BO210" s="760"/>
      <c r="BP210" s="760"/>
      <c r="BQ210" s="760"/>
      <c r="BR210" s="760"/>
      <c r="BS210" s="760"/>
      <c r="BT210" s="760"/>
      <c r="BU210" s="760"/>
      <c r="BV210" s="760"/>
      <c r="BW210" s="760"/>
      <c r="BX210" s="760"/>
      <c r="BY210" s="760"/>
      <c r="BZ210" s="760"/>
      <c r="CA210" s="760"/>
    </row>
    <row r="211" spans="1:79" ht="33.75" customHeight="1" thickBot="1">
      <c r="B211" s="837" t="s">
        <v>812</v>
      </c>
      <c r="C211" s="838" t="s">
        <v>813</v>
      </c>
      <c r="D211" s="838" t="s">
        <v>814</v>
      </c>
      <c r="E211" s="839" t="s">
        <v>815</v>
      </c>
      <c r="F211" s="1402" t="s">
        <v>816</v>
      </c>
      <c r="G211" s="840">
        <v>0</v>
      </c>
      <c r="H211" s="835"/>
      <c r="I211" s="760"/>
      <c r="J211" s="760"/>
      <c r="K211" s="760"/>
      <c r="L211" s="760"/>
      <c r="M211" s="760"/>
      <c r="N211" s="815"/>
      <c r="O211" s="760"/>
      <c r="P211" s="760"/>
      <c r="Q211" s="760"/>
      <c r="R211" s="760"/>
      <c r="S211" s="760"/>
      <c r="T211" s="760"/>
      <c r="U211" s="760"/>
      <c r="V211" s="760"/>
      <c r="W211" s="760"/>
      <c r="X211" s="760"/>
      <c r="Y211" s="760"/>
      <c r="Z211" s="760"/>
      <c r="AA211" s="760"/>
      <c r="AB211" s="760"/>
      <c r="AC211" s="760"/>
      <c r="AD211" s="760"/>
      <c r="AE211" s="760"/>
      <c r="AF211" s="760"/>
      <c r="AG211" s="760"/>
      <c r="AH211" s="760"/>
      <c r="AI211" s="760"/>
      <c r="AJ211" s="760"/>
      <c r="AK211" s="760"/>
      <c r="AL211" s="760"/>
      <c r="AM211" s="760"/>
      <c r="AN211" s="760"/>
      <c r="AO211" s="760"/>
      <c r="AP211" s="760"/>
      <c r="AQ211" s="760"/>
      <c r="AR211" s="760"/>
      <c r="AS211" s="760"/>
      <c r="AT211" s="760"/>
      <c r="AU211" s="760"/>
      <c r="AV211" s="760"/>
      <c r="AW211" s="760"/>
      <c r="AX211" s="760"/>
      <c r="AY211" s="760"/>
      <c r="AZ211" s="760"/>
      <c r="BA211" s="760"/>
      <c r="BB211" s="760"/>
      <c r="BC211" s="760"/>
      <c r="BD211" s="760"/>
      <c r="BE211" s="760"/>
      <c r="BF211" s="760"/>
      <c r="BG211" s="760"/>
      <c r="BH211" s="760"/>
      <c r="BI211" s="760"/>
      <c r="BJ211" s="760"/>
      <c r="BK211" s="760"/>
      <c r="BL211" s="760"/>
      <c r="BM211" s="760"/>
      <c r="BN211" s="760"/>
      <c r="BO211" s="760"/>
      <c r="BP211" s="760"/>
      <c r="BQ211" s="760"/>
      <c r="BR211" s="760"/>
      <c r="BS211" s="760"/>
      <c r="BT211" s="760"/>
      <c r="BU211" s="760"/>
      <c r="BV211" s="760"/>
      <c r="BW211" s="760"/>
      <c r="BX211" s="760"/>
      <c r="BY211" s="760"/>
      <c r="BZ211" s="760"/>
      <c r="CA211" s="760"/>
    </row>
    <row r="212" spans="1:79" ht="27.95" customHeight="1">
      <c r="B212" s="844" t="s">
        <v>910</v>
      </c>
      <c r="C212" s="845">
        <v>0</v>
      </c>
      <c r="D212" s="846">
        <v>1</v>
      </c>
      <c r="E212" s="847">
        <v>0</v>
      </c>
      <c r="F212" s="1403"/>
      <c r="G212" s="865"/>
      <c r="H212" s="865"/>
      <c r="I212" s="866"/>
      <c r="J212" s="760"/>
      <c r="K212" s="760"/>
      <c r="L212" s="760"/>
      <c r="M212" s="760"/>
      <c r="N212" s="815"/>
      <c r="O212" s="760"/>
      <c r="P212" s="760"/>
      <c r="Q212" s="760"/>
      <c r="R212" s="760"/>
      <c r="S212" s="760"/>
      <c r="T212" s="760"/>
      <c r="U212" s="760"/>
      <c r="V212" s="760"/>
      <c r="W212" s="760"/>
      <c r="X212" s="760"/>
      <c r="Y212" s="760"/>
      <c r="Z212" s="760"/>
      <c r="AA212" s="760"/>
      <c r="AB212" s="760"/>
      <c r="AC212" s="760"/>
      <c r="AD212" s="760"/>
      <c r="AE212" s="760"/>
      <c r="AF212" s="760"/>
      <c r="AG212" s="760"/>
      <c r="AH212" s="760"/>
      <c r="AI212" s="760"/>
      <c r="AJ212" s="760"/>
      <c r="AK212" s="760"/>
      <c r="AL212" s="760"/>
      <c r="AM212" s="760"/>
      <c r="AN212" s="760"/>
      <c r="AO212" s="760"/>
      <c r="AP212" s="760"/>
      <c r="AQ212" s="760"/>
      <c r="AR212" s="760"/>
      <c r="AS212" s="760"/>
      <c r="AT212" s="760"/>
      <c r="AU212" s="760"/>
      <c r="AV212" s="760"/>
      <c r="AW212" s="760"/>
      <c r="AX212" s="760"/>
      <c r="AY212" s="760"/>
      <c r="AZ212" s="760"/>
      <c r="BA212" s="760"/>
      <c r="BB212" s="760"/>
      <c r="BC212" s="760"/>
      <c r="BD212" s="760"/>
      <c r="BE212" s="760"/>
      <c r="BF212" s="760"/>
      <c r="BG212" s="760"/>
      <c r="BH212" s="760"/>
      <c r="BI212" s="760"/>
      <c r="BJ212" s="760"/>
      <c r="BK212" s="760"/>
      <c r="BL212" s="760"/>
      <c r="BM212" s="760"/>
      <c r="BN212" s="760"/>
      <c r="BO212" s="760"/>
      <c r="BP212" s="760"/>
      <c r="BQ212" s="760"/>
      <c r="BR212" s="760"/>
      <c r="BS212" s="760"/>
      <c r="BT212" s="760"/>
      <c r="BU212" s="760"/>
      <c r="BV212" s="760"/>
      <c r="BW212" s="760"/>
      <c r="BX212" s="760"/>
      <c r="BY212" s="760"/>
      <c r="BZ212" s="760"/>
      <c r="CA212" s="760"/>
    </row>
    <row r="213" spans="1:79" ht="30" customHeight="1">
      <c r="B213" s="850" t="s">
        <v>911</v>
      </c>
      <c r="C213" s="851">
        <v>1</v>
      </c>
      <c r="D213" s="852">
        <v>1</v>
      </c>
      <c r="E213" s="853">
        <v>1</v>
      </c>
      <c r="F213" s="1403"/>
      <c r="G213" s="867"/>
      <c r="H213" s="867"/>
      <c r="I213" s="868"/>
      <c r="J213" s="760"/>
      <c r="K213" s="760"/>
      <c r="L213" s="760"/>
      <c r="M213" s="760"/>
      <c r="N213" s="815"/>
      <c r="O213" s="760"/>
      <c r="P213" s="760"/>
      <c r="Q213" s="760"/>
      <c r="R213" s="760"/>
      <c r="S213" s="760"/>
      <c r="T213" s="760"/>
      <c r="U213" s="760"/>
      <c r="V213" s="760"/>
      <c r="W213" s="760"/>
      <c r="X213" s="760"/>
      <c r="Y213" s="760"/>
      <c r="Z213" s="760"/>
      <c r="AA213" s="760"/>
      <c r="AB213" s="760"/>
      <c r="AC213" s="760"/>
      <c r="AD213" s="760"/>
      <c r="AE213" s="760"/>
      <c r="AF213" s="760"/>
      <c r="AG213" s="760"/>
      <c r="AH213" s="760"/>
      <c r="AI213" s="760"/>
      <c r="AJ213" s="760"/>
      <c r="AK213" s="760"/>
      <c r="AL213" s="760"/>
      <c r="AM213" s="760"/>
      <c r="AN213" s="760"/>
      <c r="AO213" s="760"/>
      <c r="AP213" s="760"/>
      <c r="AQ213" s="760"/>
      <c r="AR213" s="760"/>
      <c r="AS213" s="760"/>
      <c r="AT213" s="760"/>
      <c r="AU213" s="760"/>
      <c r="AV213" s="760"/>
      <c r="AW213" s="760"/>
      <c r="AX213" s="760"/>
      <c r="AY213" s="760"/>
      <c r="AZ213" s="760"/>
      <c r="BA213" s="760"/>
      <c r="BB213" s="760"/>
      <c r="BC213" s="760"/>
      <c r="BD213" s="760"/>
      <c r="BE213" s="760"/>
      <c r="BF213" s="760"/>
      <c r="BG213" s="760"/>
      <c r="BH213" s="760"/>
      <c r="BI213" s="760"/>
      <c r="BJ213" s="760"/>
      <c r="BK213" s="760"/>
      <c r="BL213" s="760"/>
      <c r="BM213" s="760"/>
      <c r="BN213" s="760"/>
      <c r="BO213" s="760"/>
      <c r="BP213" s="760"/>
      <c r="BQ213" s="760"/>
      <c r="BR213" s="760"/>
      <c r="BS213" s="760"/>
      <c r="BT213" s="760"/>
      <c r="BU213" s="760"/>
      <c r="BV213" s="760"/>
      <c r="BW213" s="760"/>
      <c r="BX213" s="760"/>
      <c r="BY213" s="760"/>
      <c r="BZ213" s="760"/>
      <c r="CA213" s="760"/>
    </row>
    <row r="214" spans="1:79" ht="33.6" customHeight="1">
      <c r="B214" s="850" t="s">
        <v>912</v>
      </c>
      <c r="C214" s="851">
        <v>2</v>
      </c>
      <c r="D214" s="852">
        <v>1</v>
      </c>
      <c r="E214" s="853">
        <v>2</v>
      </c>
      <c r="F214" s="1403"/>
      <c r="G214" s="867"/>
      <c r="H214" s="867"/>
      <c r="I214" s="868"/>
      <c r="J214" s="760"/>
      <c r="K214" s="760"/>
      <c r="L214" s="760"/>
      <c r="M214" s="760"/>
      <c r="N214" s="815"/>
      <c r="O214" s="760"/>
      <c r="P214" s="760"/>
      <c r="Q214" s="760"/>
      <c r="R214" s="760"/>
      <c r="S214" s="760"/>
      <c r="T214" s="760"/>
      <c r="U214" s="760"/>
      <c r="V214" s="760"/>
      <c r="W214" s="760"/>
      <c r="X214" s="760"/>
      <c r="Y214" s="760"/>
      <c r="Z214" s="760"/>
      <c r="AA214" s="760"/>
      <c r="AB214" s="760"/>
      <c r="AC214" s="760"/>
      <c r="AD214" s="760"/>
      <c r="AE214" s="760"/>
      <c r="AF214" s="760"/>
      <c r="AG214" s="760"/>
      <c r="AH214" s="760"/>
      <c r="AI214" s="760"/>
      <c r="AJ214" s="760"/>
      <c r="AK214" s="760"/>
      <c r="AL214" s="760"/>
      <c r="AM214" s="760"/>
      <c r="AN214" s="760"/>
      <c r="AO214" s="760"/>
      <c r="AP214" s="760"/>
      <c r="AQ214" s="760"/>
      <c r="AR214" s="760"/>
      <c r="AS214" s="760"/>
      <c r="AT214" s="760"/>
      <c r="AU214" s="760"/>
      <c r="AV214" s="760"/>
      <c r="AW214" s="760"/>
      <c r="AX214" s="760"/>
      <c r="AY214" s="760"/>
      <c r="AZ214" s="760"/>
      <c r="BA214" s="760"/>
      <c r="BB214" s="760"/>
      <c r="BC214" s="760"/>
      <c r="BD214" s="760"/>
      <c r="BE214" s="760"/>
      <c r="BF214" s="760"/>
      <c r="BG214" s="760"/>
      <c r="BH214" s="760"/>
      <c r="BI214" s="760"/>
      <c r="BJ214" s="760"/>
      <c r="BK214" s="760"/>
      <c r="BL214" s="760"/>
      <c r="BM214" s="760"/>
      <c r="BN214" s="760"/>
      <c r="BO214" s="760"/>
      <c r="BP214" s="760"/>
      <c r="BQ214" s="760"/>
      <c r="BR214" s="760"/>
      <c r="BS214" s="760"/>
      <c r="BT214" s="760"/>
      <c r="BU214" s="760"/>
      <c r="BV214" s="760"/>
      <c r="BW214" s="760"/>
      <c r="BX214" s="760"/>
      <c r="BY214" s="760"/>
      <c r="BZ214" s="760"/>
      <c r="CA214" s="760"/>
    </row>
    <row r="215" spans="1:79" ht="42.6" customHeight="1" thickBot="1">
      <c r="B215" s="856" t="s">
        <v>913</v>
      </c>
      <c r="C215" s="857">
        <v>3</v>
      </c>
      <c r="D215" s="858">
        <v>1</v>
      </c>
      <c r="E215" s="859">
        <v>3</v>
      </c>
      <c r="F215" s="1404"/>
      <c r="G215" s="869"/>
      <c r="H215" s="869"/>
      <c r="I215" s="870"/>
      <c r="J215" s="760"/>
      <c r="K215" s="760"/>
      <c r="L215" s="760"/>
      <c r="M215" s="760"/>
      <c r="N215" s="815"/>
      <c r="O215" s="760"/>
      <c r="P215" s="760"/>
      <c r="Q215" s="760"/>
      <c r="R215" s="760"/>
      <c r="S215" s="760"/>
      <c r="T215" s="760"/>
      <c r="U215" s="760"/>
      <c r="V215" s="760"/>
      <c r="W215" s="760"/>
      <c r="X215" s="760"/>
      <c r="Y215" s="760"/>
      <c r="Z215" s="760"/>
      <c r="AA215" s="760"/>
      <c r="AB215" s="760"/>
      <c r="AC215" s="760"/>
      <c r="AD215" s="760"/>
      <c r="AE215" s="760"/>
      <c r="AF215" s="760"/>
      <c r="AG215" s="760"/>
      <c r="AH215" s="760"/>
      <c r="AI215" s="760"/>
      <c r="AJ215" s="760"/>
      <c r="AK215" s="760"/>
      <c r="AL215" s="760"/>
      <c r="AM215" s="760"/>
      <c r="AN215" s="760"/>
      <c r="AO215" s="760"/>
      <c r="AP215" s="760"/>
      <c r="AQ215" s="760"/>
      <c r="AR215" s="760"/>
      <c r="AS215" s="760"/>
      <c r="AT215" s="760"/>
      <c r="AU215" s="760"/>
      <c r="AV215" s="760"/>
      <c r="AW215" s="760"/>
      <c r="AX215" s="760"/>
      <c r="AY215" s="760"/>
      <c r="AZ215" s="760"/>
      <c r="BA215" s="760"/>
      <c r="BB215" s="760"/>
      <c r="BC215" s="760"/>
      <c r="BD215" s="760"/>
      <c r="BE215" s="760"/>
      <c r="BF215" s="760"/>
      <c r="BG215" s="760"/>
      <c r="BH215" s="760"/>
      <c r="BI215" s="760"/>
      <c r="BJ215" s="760"/>
      <c r="BK215" s="760"/>
      <c r="BL215" s="760"/>
      <c r="BM215" s="760"/>
      <c r="BN215" s="760"/>
      <c r="BO215" s="760"/>
      <c r="BP215" s="760"/>
      <c r="BQ215" s="760"/>
      <c r="BR215" s="760"/>
      <c r="BS215" s="760"/>
      <c r="BT215" s="760"/>
      <c r="BU215" s="760"/>
      <c r="BV215" s="760"/>
      <c r="BW215" s="760"/>
      <c r="BX215" s="760"/>
      <c r="BY215" s="760"/>
      <c r="BZ215" s="760"/>
      <c r="CA215" s="760"/>
    </row>
    <row r="216" spans="1:79">
      <c r="B216" s="831"/>
      <c r="C216" s="730"/>
      <c r="D216" s="730"/>
      <c r="E216" s="730"/>
      <c r="F216" s="878"/>
      <c r="G216" s="835"/>
      <c r="H216" s="835"/>
      <c r="I216" s="760"/>
      <c r="J216" s="760"/>
      <c r="K216" s="760"/>
      <c r="L216" s="760"/>
      <c r="M216" s="760"/>
      <c r="N216" s="815"/>
      <c r="O216" s="760"/>
      <c r="P216" s="760"/>
      <c r="Q216" s="760"/>
      <c r="R216" s="760"/>
      <c r="S216" s="760"/>
      <c r="T216" s="760"/>
      <c r="U216" s="760"/>
      <c r="V216" s="760"/>
      <c r="W216" s="760"/>
      <c r="X216" s="760"/>
      <c r="Y216" s="760"/>
      <c r="Z216" s="760"/>
      <c r="AA216" s="760"/>
      <c r="AB216" s="760"/>
      <c r="AC216" s="760"/>
      <c r="AD216" s="760"/>
      <c r="AE216" s="760"/>
      <c r="AF216" s="760"/>
      <c r="AG216" s="760"/>
      <c r="AH216" s="760"/>
      <c r="AI216" s="760"/>
      <c r="AJ216" s="760"/>
      <c r="AK216" s="760"/>
      <c r="AL216" s="760"/>
      <c r="AM216" s="760"/>
      <c r="AN216" s="760"/>
      <c r="AO216" s="760"/>
      <c r="AP216" s="760"/>
      <c r="AQ216" s="760"/>
      <c r="AR216" s="760"/>
      <c r="AS216" s="760"/>
      <c r="AT216" s="760"/>
      <c r="AU216" s="760"/>
      <c r="AV216" s="760"/>
      <c r="AW216" s="760"/>
      <c r="AX216" s="760"/>
      <c r="AY216" s="760"/>
      <c r="AZ216" s="760"/>
      <c r="BA216" s="760"/>
      <c r="BB216" s="760"/>
      <c r="BC216" s="760"/>
      <c r="BD216" s="760"/>
      <c r="BE216" s="760"/>
      <c r="BF216" s="760"/>
      <c r="BG216" s="760"/>
      <c r="BH216" s="760"/>
      <c r="BI216" s="760"/>
      <c r="BJ216" s="760"/>
      <c r="BK216" s="760"/>
      <c r="BL216" s="760"/>
      <c r="BM216" s="760"/>
      <c r="BN216" s="760"/>
      <c r="BO216" s="760"/>
      <c r="BP216" s="760"/>
      <c r="BQ216" s="760"/>
      <c r="BR216" s="760"/>
      <c r="BS216" s="760"/>
      <c r="BT216" s="760"/>
      <c r="BU216" s="760"/>
      <c r="BV216" s="760"/>
      <c r="BW216" s="760"/>
      <c r="BX216" s="760"/>
      <c r="BY216" s="760"/>
      <c r="BZ216" s="760"/>
      <c r="CA216" s="760"/>
    </row>
    <row r="217" spans="1:79" ht="18" customHeight="1">
      <c r="A217" s="724">
        <v>22</v>
      </c>
      <c r="B217" s="831" t="s">
        <v>914</v>
      </c>
      <c r="C217" s="832"/>
      <c r="D217" s="832"/>
      <c r="E217" s="832"/>
      <c r="F217" s="878"/>
      <c r="G217" s="835"/>
      <c r="H217" s="835"/>
      <c r="I217" s="760"/>
      <c r="J217" s="760"/>
      <c r="K217" s="760"/>
      <c r="L217" s="760"/>
      <c r="M217" s="760"/>
      <c r="N217" s="815"/>
      <c r="O217" s="760"/>
      <c r="P217" s="760"/>
      <c r="Q217" s="760"/>
      <c r="R217" s="760"/>
      <c r="S217" s="760"/>
      <c r="T217" s="760"/>
      <c r="U217" s="760"/>
      <c r="V217" s="760"/>
      <c r="W217" s="760"/>
      <c r="X217" s="760"/>
      <c r="Y217" s="760"/>
      <c r="Z217" s="760"/>
      <c r="AA217" s="760"/>
      <c r="AB217" s="760"/>
      <c r="AC217" s="760"/>
      <c r="AD217" s="760"/>
      <c r="AE217" s="760"/>
      <c r="AF217" s="760"/>
      <c r="AG217" s="760"/>
      <c r="AH217" s="760"/>
      <c r="AI217" s="760"/>
      <c r="AJ217" s="760"/>
      <c r="AK217" s="760"/>
      <c r="AL217" s="760"/>
      <c r="AM217" s="760"/>
      <c r="AN217" s="760"/>
      <c r="AO217" s="760"/>
      <c r="AP217" s="760"/>
      <c r="AQ217" s="760"/>
      <c r="AR217" s="760"/>
      <c r="AS217" s="760"/>
      <c r="AT217" s="760"/>
      <c r="AU217" s="760"/>
      <c r="AV217" s="760"/>
      <c r="AW217" s="760"/>
      <c r="AX217" s="760"/>
      <c r="AY217" s="760"/>
      <c r="AZ217" s="760"/>
      <c r="BA217" s="760"/>
      <c r="BB217" s="760"/>
      <c r="BC217" s="760"/>
      <c r="BD217" s="760"/>
      <c r="BE217" s="760"/>
      <c r="BF217" s="760"/>
      <c r="BG217" s="760"/>
      <c r="BH217" s="760"/>
      <c r="BI217" s="760"/>
      <c r="BJ217" s="760"/>
      <c r="BK217" s="760"/>
      <c r="BL217" s="760"/>
      <c r="BM217" s="760"/>
      <c r="BN217" s="760"/>
      <c r="BO217" s="760"/>
      <c r="BP217" s="760"/>
      <c r="BQ217" s="760"/>
      <c r="BR217" s="760"/>
      <c r="BS217" s="760"/>
      <c r="BT217" s="760"/>
      <c r="BU217" s="760"/>
      <c r="BV217" s="760"/>
      <c r="BW217" s="760"/>
      <c r="BX217" s="760"/>
      <c r="BY217" s="760"/>
      <c r="BZ217" s="760"/>
      <c r="CA217" s="760"/>
    </row>
    <row r="218" spans="1:79" ht="35.25" customHeight="1">
      <c r="B218" s="1399" t="s">
        <v>915</v>
      </c>
      <c r="C218" s="1400"/>
      <c r="D218" s="1400"/>
      <c r="E218" s="1401"/>
      <c r="F218" s="878"/>
      <c r="G218" s="835"/>
      <c r="H218" s="835"/>
      <c r="I218" s="760"/>
      <c r="J218" s="760"/>
      <c r="K218" s="760"/>
      <c r="L218" s="760"/>
      <c r="M218" s="760"/>
      <c r="N218" s="815"/>
      <c r="O218" s="760"/>
      <c r="P218" s="760"/>
      <c r="Q218" s="760"/>
      <c r="R218" s="760"/>
      <c r="S218" s="760"/>
      <c r="T218" s="760"/>
      <c r="U218" s="760"/>
      <c r="V218" s="760"/>
      <c r="W218" s="760"/>
      <c r="X218" s="760"/>
      <c r="Y218" s="760"/>
      <c r="Z218" s="760"/>
      <c r="AA218" s="760"/>
      <c r="AB218" s="760"/>
      <c r="AC218" s="760"/>
      <c r="AD218" s="760"/>
      <c r="AE218" s="760"/>
      <c r="AF218" s="760"/>
      <c r="AG218" s="760"/>
      <c r="AH218" s="760"/>
      <c r="AI218" s="760"/>
      <c r="AJ218" s="760"/>
      <c r="AK218" s="760"/>
      <c r="AL218" s="760"/>
      <c r="AM218" s="760"/>
      <c r="AN218" s="760"/>
      <c r="AO218" s="760"/>
      <c r="AP218" s="760"/>
      <c r="AQ218" s="760"/>
      <c r="AR218" s="760"/>
      <c r="AS218" s="760"/>
      <c r="AT218" s="760"/>
      <c r="AU218" s="760"/>
      <c r="AV218" s="760"/>
      <c r="AW218" s="760"/>
      <c r="AX218" s="760"/>
      <c r="AY218" s="760"/>
      <c r="AZ218" s="760"/>
      <c r="BA218" s="760"/>
      <c r="BB218" s="760"/>
      <c r="BC218" s="760"/>
      <c r="BD218" s="760"/>
      <c r="BE218" s="760"/>
      <c r="BF218" s="760"/>
      <c r="BG218" s="760"/>
      <c r="BH218" s="760"/>
      <c r="BI218" s="760"/>
      <c r="BJ218" s="760"/>
      <c r="BK218" s="760"/>
      <c r="BL218" s="760"/>
      <c r="BM218" s="760"/>
      <c r="BN218" s="760"/>
      <c r="BO218" s="760"/>
      <c r="BP218" s="760"/>
      <c r="BQ218" s="760"/>
      <c r="BR218" s="760"/>
      <c r="BS218" s="760"/>
      <c r="BT218" s="760"/>
      <c r="BU218" s="760"/>
      <c r="BV218" s="760"/>
      <c r="BW218" s="760"/>
      <c r="BX218" s="760"/>
      <c r="BY218" s="760"/>
      <c r="BZ218" s="760"/>
      <c r="CA218" s="760"/>
    </row>
    <row r="219" spans="1:79" ht="16.5" customHeight="1" thickBot="1">
      <c r="B219" s="831" t="s">
        <v>916</v>
      </c>
      <c r="C219" s="836"/>
      <c r="F219" s="878"/>
      <c r="G219" s="835"/>
      <c r="H219" s="835"/>
      <c r="I219" s="760"/>
      <c r="J219" s="760"/>
      <c r="K219" s="760"/>
      <c r="L219" s="760"/>
      <c r="M219" s="760"/>
      <c r="N219" s="815"/>
      <c r="O219" s="760"/>
      <c r="P219" s="760"/>
      <c r="Q219" s="760"/>
      <c r="R219" s="760"/>
      <c r="S219" s="760"/>
      <c r="T219" s="760"/>
      <c r="U219" s="760"/>
      <c r="V219" s="760"/>
      <c r="W219" s="760"/>
      <c r="X219" s="760"/>
      <c r="Y219" s="760"/>
      <c r="Z219" s="760"/>
      <c r="AA219" s="760"/>
      <c r="AB219" s="760"/>
      <c r="AC219" s="760"/>
      <c r="AD219" s="760"/>
      <c r="AE219" s="760"/>
      <c r="AF219" s="760"/>
      <c r="AG219" s="760"/>
      <c r="AH219" s="760"/>
      <c r="AI219" s="760"/>
      <c r="AJ219" s="760"/>
      <c r="AK219" s="760"/>
      <c r="AL219" s="760"/>
      <c r="AM219" s="760"/>
      <c r="AN219" s="760"/>
      <c r="AO219" s="760"/>
      <c r="AP219" s="760"/>
      <c r="AQ219" s="760"/>
      <c r="AR219" s="760"/>
      <c r="AS219" s="760"/>
      <c r="AT219" s="760"/>
      <c r="AU219" s="760"/>
      <c r="AV219" s="760"/>
      <c r="AW219" s="760"/>
      <c r="AX219" s="760"/>
      <c r="AY219" s="760"/>
      <c r="AZ219" s="760"/>
      <c r="BA219" s="760"/>
      <c r="BB219" s="760"/>
      <c r="BC219" s="760"/>
      <c r="BD219" s="760"/>
      <c r="BE219" s="760"/>
      <c r="BF219" s="760"/>
      <c r="BG219" s="760"/>
      <c r="BH219" s="760"/>
      <c r="BI219" s="760"/>
      <c r="BJ219" s="760"/>
      <c r="BK219" s="760"/>
      <c r="BL219" s="760"/>
      <c r="BM219" s="760"/>
      <c r="BN219" s="760"/>
      <c r="BO219" s="760"/>
      <c r="BP219" s="760"/>
      <c r="BQ219" s="760"/>
      <c r="BR219" s="760"/>
      <c r="BS219" s="760"/>
      <c r="BT219" s="760"/>
      <c r="BU219" s="760"/>
      <c r="BV219" s="760"/>
      <c r="BW219" s="760"/>
      <c r="BX219" s="760"/>
      <c r="BY219" s="760"/>
      <c r="BZ219" s="760"/>
      <c r="CA219" s="760"/>
    </row>
    <row r="220" spans="1:79" ht="33.75" customHeight="1" thickBot="1">
      <c r="B220" s="837" t="s">
        <v>812</v>
      </c>
      <c r="C220" s="838" t="s">
        <v>813</v>
      </c>
      <c r="D220" s="838" t="s">
        <v>814</v>
      </c>
      <c r="E220" s="839" t="s">
        <v>815</v>
      </c>
      <c r="F220" s="1402" t="s">
        <v>816</v>
      </c>
      <c r="G220" s="864">
        <v>2</v>
      </c>
      <c r="H220" s="835"/>
      <c r="I220" s="760"/>
      <c r="J220" s="760"/>
      <c r="K220" s="760"/>
      <c r="L220" s="760"/>
      <c r="M220" s="760"/>
      <c r="N220" s="815"/>
      <c r="O220" s="760"/>
      <c r="P220" s="760"/>
      <c r="Q220" s="760"/>
      <c r="R220" s="760"/>
      <c r="S220" s="760"/>
      <c r="T220" s="760"/>
      <c r="U220" s="760"/>
      <c r="V220" s="760"/>
      <c r="W220" s="760"/>
      <c r="X220" s="760"/>
      <c r="Y220" s="760"/>
      <c r="Z220" s="760"/>
      <c r="AA220" s="760"/>
      <c r="AB220" s="760"/>
      <c r="AC220" s="760"/>
      <c r="AD220" s="760"/>
      <c r="AE220" s="760"/>
      <c r="AF220" s="760"/>
      <c r="AG220" s="760"/>
      <c r="AH220" s="760"/>
      <c r="AI220" s="760"/>
      <c r="AJ220" s="760"/>
      <c r="AK220" s="760"/>
      <c r="AL220" s="760"/>
      <c r="AM220" s="760"/>
      <c r="AN220" s="760"/>
      <c r="AO220" s="760"/>
      <c r="AP220" s="760"/>
      <c r="AQ220" s="760"/>
      <c r="AR220" s="760"/>
      <c r="AS220" s="760"/>
      <c r="AT220" s="760"/>
      <c r="AU220" s="760"/>
      <c r="AV220" s="760"/>
      <c r="AW220" s="760"/>
      <c r="AX220" s="760"/>
      <c r="AY220" s="760"/>
      <c r="AZ220" s="760"/>
      <c r="BA220" s="760"/>
      <c r="BB220" s="760"/>
      <c r="BC220" s="760"/>
      <c r="BD220" s="760"/>
      <c r="BE220" s="760"/>
      <c r="BF220" s="760"/>
      <c r="BG220" s="760"/>
      <c r="BH220" s="760"/>
      <c r="BI220" s="760"/>
      <c r="BJ220" s="760"/>
      <c r="BK220" s="760"/>
      <c r="BL220" s="760"/>
      <c r="BM220" s="760"/>
      <c r="BN220" s="760"/>
      <c r="BO220" s="760"/>
      <c r="BP220" s="760"/>
      <c r="BQ220" s="760"/>
      <c r="BR220" s="760"/>
      <c r="BS220" s="760"/>
      <c r="BT220" s="760"/>
      <c r="BU220" s="760"/>
      <c r="BV220" s="760"/>
      <c r="BW220" s="760"/>
      <c r="BX220" s="760"/>
      <c r="BY220" s="760"/>
      <c r="BZ220" s="760"/>
      <c r="CA220" s="760"/>
    </row>
    <row r="221" spans="1:79" ht="24.6" customHeight="1">
      <c r="B221" s="844" t="s">
        <v>818</v>
      </c>
      <c r="C221" s="845">
        <v>0</v>
      </c>
      <c r="D221" s="846">
        <v>2</v>
      </c>
      <c r="E221" s="847">
        <v>0</v>
      </c>
      <c r="F221" s="1403"/>
      <c r="G221" s="865"/>
      <c r="H221" s="865"/>
      <c r="I221" s="866"/>
      <c r="J221" s="760"/>
      <c r="K221" s="760"/>
      <c r="L221" s="760"/>
      <c r="M221" s="760"/>
      <c r="N221" s="815"/>
      <c r="O221" s="760"/>
      <c r="P221" s="760"/>
      <c r="Q221" s="760"/>
      <c r="R221" s="760"/>
      <c r="S221" s="760"/>
      <c r="T221" s="760"/>
      <c r="U221" s="760"/>
      <c r="V221" s="760"/>
      <c r="W221" s="760"/>
      <c r="X221" s="760"/>
      <c r="Y221" s="760"/>
      <c r="Z221" s="760"/>
      <c r="AA221" s="760"/>
      <c r="AB221" s="760"/>
      <c r="AC221" s="760"/>
      <c r="AD221" s="760"/>
      <c r="AE221" s="760"/>
      <c r="AF221" s="760"/>
      <c r="AG221" s="760"/>
      <c r="AH221" s="760"/>
      <c r="AI221" s="760"/>
      <c r="AJ221" s="760"/>
      <c r="AK221" s="760"/>
      <c r="AL221" s="760"/>
      <c r="AM221" s="760"/>
      <c r="AN221" s="760"/>
      <c r="AO221" s="760"/>
      <c r="AP221" s="760"/>
      <c r="AQ221" s="760"/>
      <c r="AR221" s="760"/>
      <c r="AS221" s="760"/>
      <c r="AT221" s="760"/>
      <c r="AU221" s="760"/>
      <c r="AV221" s="760"/>
      <c r="AW221" s="760"/>
      <c r="AX221" s="760"/>
      <c r="AY221" s="760"/>
      <c r="AZ221" s="760"/>
      <c r="BA221" s="760"/>
      <c r="BB221" s="760"/>
      <c r="BC221" s="760"/>
      <c r="BD221" s="760"/>
      <c r="BE221" s="760"/>
      <c r="BF221" s="760"/>
      <c r="BG221" s="760"/>
      <c r="BH221" s="760"/>
      <c r="BI221" s="760"/>
      <c r="BJ221" s="760"/>
      <c r="BK221" s="760"/>
      <c r="BL221" s="760"/>
      <c r="BM221" s="760"/>
      <c r="BN221" s="760"/>
      <c r="BO221" s="760"/>
      <c r="BP221" s="760"/>
      <c r="BQ221" s="760"/>
      <c r="BR221" s="760"/>
      <c r="BS221" s="760"/>
      <c r="BT221" s="760"/>
      <c r="BU221" s="760"/>
      <c r="BV221" s="760"/>
      <c r="BW221" s="760"/>
      <c r="BX221" s="760"/>
      <c r="BY221" s="760"/>
      <c r="BZ221" s="760"/>
      <c r="CA221" s="760"/>
    </row>
    <row r="222" spans="1:79" ht="24.6" customHeight="1">
      <c r="B222" s="850" t="s">
        <v>820</v>
      </c>
      <c r="C222" s="851">
        <v>1</v>
      </c>
      <c r="D222" s="852">
        <v>2</v>
      </c>
      <c r="E222" s="853">
        <v>2</v>
      </c>
      <c r="F222" s="1403"/>
      <c r="G222" s="867"/>
      <c r="H222" s="867"/>
      <c r="I222" s="868"/>
      <c r="J222" s="760"/>
      <c r="K222" s="760"/>
      <c r="L222" s="760"/>
      <c r="M222" s="760"/>
      <c r="N222" s="815"/>
      <c r="O222" s="760"/>
      <c r="P222" s="760"/>
      <c r="Q222" s="760"/>
      <c r="R222" s="760"/>
      <c r="S222" s="760"/>
      <c r="T222" s="760"/>
      <c r="U222" s="760"/>
      <c r="V222" s="760"/>
      <c r="W222" s="760"/>
      <c r="X222" s="760"/>
      <c r="Y222" s="760"/>
      <c r="Z222" s="760"/>
      <c r="AA222" s="760"/>
      <c r="AB222" s="760"/>
      <c r="AC222" s="760"/>
      <c r="AD222" s="760"/>
      <c r="AE222" s="760"/>
      <c r="AF222" s="760"/>
      <c r="AG222" s="760"/>
      <c r="AH222" s="760"/>
      <c r="AI222" s="760"/>
      <c r="AJ222" s="760"/>
      <c r="AK222" s="760"/>
      <c r="AL222" s="760"/>
      <c r="AM222" s="760"/>
      <c r="AN222" s="760"/>
      <c r="AO222" s="760"/>
      <c r="AP222" s="760"/>
      <c r="AQ222" s="760"/>
      <c r="AR222" s="760"/>
      <c r="AS222" s="760"/>
      <c r="AT222" s="760"/>
      <c r="AU222" s="760"/>
      <c r="AV222" s="760"/>
      <c r="AW222" s="760"/>
      <c r="AX222" s="760"/>
      <c r="AY222" s="760"/>
      <c r="AZ222" s="760"/>
      <c r="BA222" s="760"/>
      <c r="BB222" s="760"/>
      <c r="BC222" s="760"/>
      <c r="BD222" s="760"/>
      <c r="BE222" s="760"/>
      <c r="BF222" s="760"/>
      <c r="BG222" s="760"/>
      <c r="BH222" s="760"/>
      <c r="BI222" s="760"/>
      <c r="BJ222" s="760"/>
      <c r="BK222" s="760"/>
      <c r="BL222" s="760"/>
      <c r="BM222" s="760"/>
      <c r="BN222" s="760"/>
      <c r="BO222" s="760"/>
      <c r="BP222" s="760"/>
      <c r="BQ222" s="760"/>
      <c r="BR222" s="760"/>
      <c r="BS222" s="760"/>
      <c r="BT222" s="760"/>
      <c r="BU222" s="760"/>
      <c r="BV222" s="760"/>
      <c r="BW222" s="760"/>
      <c r="BX222" s="760"/>
      <c r="BY222" s="760"/>
      <c r="BZ222" s="760"/>
      <c r="CA222" s="760"/>
    </row>
    <row r="223" spans="1:79" ht="24.6" customHeight="1" thickBot="1">
      <c r="B223" s="856" t="s">
        <v>822</v>
      </c>
      <c r="C223" s="857">
        <v>2</v>
      </c>
      <c r="D223" s="858">
        <v>2</v>
      </c>
      <c r="E223" s="859">
        <v>4</v>
      </c>
      <c r="F223" s="1404"/>
      <c r="G223" s="869"/>
      <c r="H223" s="869"/>
      <c r="I223" s="870"/>
      <c r="J223" s="760"/>
      <c r="K223" s="760"/>
      <c r="L223" s="760"/>
      <c r="M223" s="760"/>
      <c r="N223" s="815"/>
      <c r="O223" s="760"/>
      <c r="P223" s="760"/>
      <c r="Q223" s="760"/>
      <c r="R223" s="760"/>
      <c r="S223" s="760"/>
      <c r="T223" s="760"/>
      <c r="U223" s="760"/>
      <c r="V223" s="760"/>
      <c r="W223" s="760"/>
      <c r="X223" s="760"/>
      <c r="Y223" s="760"/>
      <c r="Z223" s="760"/>
      <c r="AA223" s="760"/>
      <c r="AB223" s="760"/>
      <c r="AC223" s="760"/>
      <c r="AD223" s="760"/>
      <c r="AE223" s="760"/>
      <c r="AF223" s="760"/>
      <c r="AG223" s="760"/>
      <c r="AH223" s="760"/>
      <c r="AI223" s="760"/>
      <c r="AJ223" s="760"/>
      <c r="AK223" s="760"/>
      <c r="AL223" s="760"/>
      <c r="AM223" s="760"/>
      <c r="AN223" s="760"/>
      <c r="AO223" s="760"/>
      <c r="AP223" s="760"/>
      <c r="AQ223" s="760"/>
      <c r="AR223" s="760"/>
      <c r="AS223" s="760"/>
      <c r="AT223" s="760"/>
      <c r="AU223" s="760"/>
      <c r="AV223" s="760"/>
      <c r="AW223" s="760"/>
      <c r="AX223" s="760"/>
      <c r="AY223" s="760"/>
      <c r="AZ223" s="760"/>
      <c r="BA223" s="760"/>
      <c r="BB223" s="760"/>
      <c r="BC223" s="760"/>
      <c r="BD223" s="760"/>
      <c r="BE223" s="760"/>
      <c r="BF223" s="760"/>
      <c r="BG223" s="760"/>
      <c r="BH223" s="760"/>
      <c r="BI223" s="760"/>
      <c r="BJ223" s="760"/>
      <c r="BK223" s="760"/>
      <c r="BL223" s="760"/>
      <c r="BM223" s="760"/>
      <c r="BN223" s="760"/>
      <c r="BO223" s="760"/>
      <c r="BP223" s="760"/>
      <c r="BQ223" s="760"/>
      <c r="BR223" s="760"/>
      <c r="BS223" s="760"/>
      <c r="BT223" s="760"/>
      <c r="BU223" s="760"/>
      <c r="BV223" s="760"/>
      <c r="BW223" s="760"/>
      <c r="BX223" s="760"/>
      <c r="BY223" s="760"/>
      <c r="BZ223" s="760"/>
      <c r="CA223" s="760"/>
    </row>
    <row r="224" spans="1:79" ht="9" customHeight="1">
      <c r="B224" s="862"/>
      <c r="C224" s="863"/>
      <c r="D224" s="863"/>
      <c r="E224" s="863"/>
      <c r="F224" s="878"/>
      <c r="G224" s="835"/>
      <c r="H224" s="835"/>
      <c r="I224" s="760"/>
      <c r="J224" s="760"/>
      <c r="K224" s="760"/>
      <c r="L224" s="760"/>
      <c r="M224" s="760"/>
      <c r="N224" s="815"/>
      <c r="O224" s="760"/>
      <c r="P224" s="760"/>
      <c r="Q224" s="760"/>
      <c r="R224" s="760"/>
      <c r="S224" s="760"/>
      <c r="T224" s="760"/>
      <c r="U224" s="760"/>
      <c r="V224" s="760"/>
      <c r="W224" s="760"/>
      <c r="X224" s="760"/>
      <c r="Y224" s="760"/>
      <c r="Z224" s="760"/>
      <c r="AA224" s="760"/>
      <c r="AB224" s="760"/>
      <c r="AC224" s="760"/>
      <c r="AD224" s="760"/>
      <c r="AE224" s="760"/>
      <c r="AF224" s="760"/>
      <c r="AG224" s="760"/>
      <c r="AH224" s="760"/>
      <c r="AI224" s="760"/>
      <c r="AJ224" s="760"/>
      <c r="AK224" s="760"/>
      <c r="AL224" s="760"/>
      <c r="AM224" s="760"/>
      <c r="AN224" s="760"/>
      <c r="AO224" s="760"/>
      <c r="AP224" s="760"/>
      <c r="AQ224" s="760"/>
      <c r="AR224" s="760"/>
      <c r="AS224" s="760"/>
      <c r="AT224" s="760"/>
      <c r="AU224" s="760"/>
      <c r="AV224" s="760"/>
      <c r="AW224" s="760"/>
      <c r="AX224" s="760"/>
      <c r="AY224" s="760"/>
      <c r="AZ224" s="760"/>
      <c r="BA224" s="760"/>
      <c r="BB224" s="760"/>
      <c r="BC224" s="760"/>
      <c r="BD224" s="760"/>
      <c r="BE224" s="760"/>
      <c r="BF224" s="760"/>
      <c r="BG224" s="760"/>
      <c r="BH224" s="760"/>
      <c r="BI224" s="760"/>
      <c r="BJ224" s="760"/>
      <c r="BK224" s="760"/>
      <c r="BL224" s="760"/>
      <c r="BM224" s="760"/>
      <c r="BN224" s="760"/>
      <c r="BO224" s="760"/>
      <c r="BP224" s="760"/>
      <c r="BQ224" s="760"/>
      <c r="BR224" s="760"/>
      <c r="BS224" s="760"/>
      <c r="BT224" s="760"/>
      <c r="BU224" s="760"/>
      <c r="BV224" s="760"/>
      <c r="BW224" s="760"/>
      <c r="BX224" s="760"/>
      <c r="BY224" s="760"/>
      <c r="BZ224" s="760"/>
      <c r="CA224" s="760"/>
    </row>
    <row r="225" spans="1:79">
      <c r="F225" s="878"/>
      <c r="I225" s="760"/>
      <c r="J225" s="760"/>
      <c r="K225" s="760"/>
      <c r="L225" s="760"/>
      <c r="M225" s="760"/>
      <c r="N225" s="815"/>
      <c r="O225" s="760"/>
      <c r="P225" s="760"/>
      <c r="Q225" s="760"/>
      <c r="R225" s="760"/>
      <c r="S225" s="760"/>
      <c r="T225" s="760"/>
      <c r="U225" s="760"/>
      <c r="V225" s="760"/>
      <c r="W225" s="760"/>
      <c r="X225" s="760"/>
      <c r="Y225" s="760"/>
      <c r="Z225" s="760"/>
      <c r="AA225" s="760"/>
      <c r="AB225" s="760"/>
      <c r="AC225" s="760"/>
      <c r="AD225" s="760"/>
      <c r="AE225" s="760"/>
      <c r="AF225" s="760"/>
      <c r="AG225" s="760"/>
      <c r="AH225" s="760"/>
      <c r="AI225" s="760"/>
      <c r="AJ225" s="760"/>
      <c r="AK225" s="760"/>
      <c r="AL225" s="760"/>
      <c r="AM225" s="760"/>
      <c r="AN225" s="760"/>
      <c r="AO225" s="760"/>
      <c r="AP225" s="760"/>
      <c r="AQ225" s="760"/>
      <c r="AR225" s="760"/>
      <c r="AS225" s="760"/>
      <c r="AT225" s="760"/>
      <c r="AU225" s="760"/>
      <c r="AV225" s="760"/>
      <c r="AW225" s="760"/>
      <c r="AX225" s="760"/>
      <c r="AY225" s="760"/>
      <c r="AZ225" s="760"/>
      <c r="BA225" s="760"/>
      <c r="BB225" s="760"/>
      <c r="BC225" s="760"/>
      <c r="BD225" s="760"/>
      <c r="BE225" s="760"/>
      <c r="BF225" s="760"/>
      <c r="BG225" s="760"/>
      <c r="BH225" s="760"/>
      <c r="BI225" s="760"/>
      <c r="BJ225" s="760"/>
      <c r="BK225" s="760"/>
      <c r="BL225" s="760"/>
      <c r="BM225" s="760"/>
      <c r="BN225" s="760"/>
      <c r="BO225" s="760"/>
      <c r="BP225" s="760"/>
      <c r="BQ225" s="760"/>
      <c r="BR225" s="760"/>
      <c r="BS225" s="760"/>
      <c r="BT225" s="760"/>
      <c r="BU225" s="760"/>
      <c r="BV225" s="760"/>
      <c r="BW225" s="760"/>
      <c r="BX225" s="760"/>
      <c r="BY225" s="760"/>
      <c r="BZ225" s="760"/>
      <c r="CA225" s="760"/>
    </row>
    <row r="226" spans="1:79" ht="6.75" customHeight="1" thickBot="1">
      <c r="F226" s="878"/>
      <c r="I226" s="727"/>
      <c r="J226" s="760"/>
      <c r="K226" s="760"/>
      <c r="L226" s="760"/>
      <c r="M226" s="760"/>
      <c r="N226" s="815"/>
      <c r="O226" s="760"/>
      <c r="P226" s="760"/>
      <c r="Q226" s="760"/>
      <c r="R226" s="760"/>
      <c r="S226" s="760"/>
      <c r="T226" s="760"/>
      <c r="U226" s="760"/>
      <c r="V226" s="760"/>
      <c r="W226" s="760"/>
      <c r="X226" s="760"/>
      <c r="Y226" s="760"/>
      <c r="Z226" s="760"/>
      <c r="AA226" s="760"/>
      <c r="AB226" s="760"/>
      <c r="AC226" s="760"/>
      <c r="AD226" s="760"/>
      <c r="AE226" s="760"/>
      <c r="AF226" s="760"/>
      <c r="AG226" s="760"/>
      <c r="AH226" s="760"/>
      <c r="AI226" s="760"/>
      <c r="AJ226" s="760"/>
      <c r="AK226" s="760"/>
      <c r="AL226" s="760"/>
      <c r="AM226" s="760"/>
      <c r="AN226" s="760"/>
      <c r="AO226" s="760"/>
      <c r="AP226" s="760"/>
      <c r="AQ226" s="760"/>
      <c r="AR226" s="760"/>
      <c r="AS226" s="760"/>
      <c r="AT226" s="760"/>
      <c r="AU226" s="760"/>
      <c r="AV226" s="760"/>
      <c r="AW226" s="760"/>
      <c r="AX226" s="760"/>
      <c r="AY226" s="760"/>
      <c r="AZ226" s="760"/>
      <c r="BA226" s="760"/>
      <c r="BB226" s="760"/>
      <c r="BC226" s="760"/>
      <c r="BD226" s="760"/>
      <c r="BE226" s="760"/>
      <c r="BF226" s="760"/>
      <c r="BG226" s="760"/>
      <c r="BH226" s="760"/>
      <c r="BI226" s="760"/>
      <c r="BJ226" s="760"/>
      <c r="BK226" s="760"/>
      <c r="BL226" s="760"/>
      <c r="BM226" s="760"/>
      <c r="BN226" s="760"/>
      <c r="BO226" s="760"/>
      <c r="BP226" s="760"/>
      <c r="BQ226" s="760"/>
      <c r="BR226" s="760"/>
      <c r="BS226" s="760"/>
      <c r="BT226" s="760"/>
      <c r="BU226" s="760"/>
      <c r="BV226" s="760"/>
      <c r="BW226" s="760"/>
      <c r="BX226" s="760"/>
      <c r="BY226" s="760"/>
      <c r="BZ226" s="760"/>
      <c r="CA226" s="760"/>
    </row>
    <row r="227" spans="1:79" s="823" customFormat="1" ht="23.25" customHeight="1" thickBot="1">
      <c r="A227" s="819"/>
      <c r="B227" s="1406"/>
      <c r="C227" s="1407"/>
      <c r="D227" s="1407"/>
      <c r="E227" s="1408"/>
      <c r="F227" s="820" t="s">
        <v>805</v>
      </c>
      <c r="G227" s="821"/>
      <c r="H227" s="820" t="s">
        <v>806</v>
      </c>
      <c r="I227" s="822"/>
      <c r="J227" s="760"/>
      <c r="K227" s="760"/>
      <c r="L227" s="760"/>
      <c r="M227" s="760"/>
      <c r="N227" s="815"/>
      <c r="O227" s="760"/>
      <c r="P227" s="760"/>
      <c r="Q227" s="760"/>
      <c r="R227" s="760"/>
      <c r="S227" s="760"/>
      <c r="T227" s="760"/>
      <c r="U227" s="760"/>
      <c r="V227" s="760"/>
      <c r="W227" s="760"/>
      <c r="X227" s="760"/>
      <c r="Y227" s="760"/>
      <c r="Z227" s="760"/>
      <c r="AA227" s="760"/>
      <c r="AB227" s="760"/>
      <c r="AC227" s="760"/>
      <c r="AD227" s="760"/>
      <c r="AE227" s="760"/>
      <c r="AF227" s="760"/>
      <c r="AG227" s="760"/>
      <c r="AH227" s="760"/>
      <c r="AI227" s="760"/>
      <c r="AJ227" s="760"/>
      <c r="AK227" s="760"/>
      <c r="AL227" s="760"/>
      <c r="AM227" s="760"/>
      <c r="AN227" s="760"/>
      <c r="AO227" s="760"/>
      <c r="AP227" s="760"/>
      <c r="AQ227" s="760"/>
      <c r="AR227" s="760"/>
      <c r="AS227" s="760"/>
      <c r="AT227" s="760"/>
      <c r="AU227" s="760"/>
      <c r="AV227" s="760"/>
      <c r="AW227" s="760"/>
      <c r="AX227" s="760"/>
      <c r="AY227" s="760"/>
      <c r="AZ227" s="760"/>
      <c r="BA227" s="760"/>
      <c r="BB227" s="760"/>
      <c r="BC227" s="760"/>
      <c r="BD227" s="760"/>
      <c r="BE227" s="760"/>
      <c r="BF227" s="760"/>
      <c r="BG227" s="760"/>
      <c r="BH227" s="760"/>
      <c r="BI227" s="760"/>
      <c r="BJ227" s="760"/>
      <c r="BK227" s="760"/>
      <c r="BL227" s="760"/>
      <c r="BM227" s="760"/>
      <c r="BN227" s="760"/>
      <c r="BO227" s="760"/>
      <c r="BP227" s="760"/>
      <c r="BQ227" s="760"/>
      <c r="BR227" s="760"/>
      <c r="BS227" s="760"/>
      <c r="BT227" s="760"/>
      <c r="BU227" s="760"/>
      <c r="BV227" s="760"/>
      <c r="BW227" s="760"/>
      <c r="BX227" s="760"/>
      <c r="BY227" s="760"/>
      <c r="BZ227" s="760"/>
      <c r="CA227" s="760"/>
    </row>
    <row r="228" spans="1:79" ht="48.95" customHeight="1" thickBot="1">
      <c r="B228" s="824" t="s">
        <v>917</v>
      </c>
      <c r="C228" s="825" t="s">
        <v>918</v>
      </c>
      <c r="D228" s="825"/>
      <c r="E228" s="826"/>
      <c r="F228" s="827">
        <v>1</v>
      </c>
      <c r="G228" s="828"/>
      <c r="H228" s="829">
        <v>4</v>
      </c>
      <c r="I228" s="830">
        <f>SUM(G233)</f>
        <v>4</v>
      </c>
      <c r="J228" s="760"/>
      <c r="K228" s="760"/>
      <c r="L228" s="760"/>
      <c r="M228" s="760"/>
      <c r="N228" s="815"/>
      <c r="O228" s="760"/>
      <c r="P228" s="760"/>
      <c r="Q228" s="760"/>
      <c r="R228" s="760"/>
      <c r="S228" s="760"/>
      <c r="T228" s="760"/>
      <c r="U228" s="760"/>
      <c r="V228" s="760"/>
      <c r="W228" s="760"/>
      <c r="X228" s="760"/>
      <c r="Y228" s="760"/>
      <c r="Z228" s="760"/>
      <c r="AA228" s="760"/>
      <c r="AB228" s="760"/>
      <c r="AC228" s="760"/>
      <c r="AD228" s="760"/>
      <c r="AE228" s="760"/>
      <c r="AF228" s="760"/>
      <c r="AG228" s="760"/>
      <c r="AH228" s="760"/>
      <c r="AI228" s="760"/>
      <c r="AJ228" s="760"/>
      <c r="AK228" s="760"/>
      <c r="AL228" s="760"/>
      <c r="AM228" s="760"/>
      <c r="AN228" s="760"/>
      <c r="AO228" s="760"/>
      <c r="AP228" s="760"/>
      <c r="AQ228" s="760"/>
      <c r="AR228" s="760"/>
      <c r="AS228" s="760"/>
      <c r="AT228" s="760"/>
      <c r="AU228" s="760"/>
      <c r="AV228" s="760"/>
      <c r="AW228" s="760"/>
      <c r="AX228" s="760"/>
      <c r="AY228" s="760"/>
      <c r="AZ228" s="760"/>
      <c r="BA228" s="760"/>
      <c r="BB228" s="760"/>
      <c r="BC228" s="760"/>
      <c r="BD228" s="760"/>
      <c r="BE228" s="760"/>
      <c r="BF228" s="760"/>
      <c r="BG228" s="760"/>
      <c r="BH228" s="760"/>
      <c r="BI228" s="760"/>
      <c r="BJ228" s="760"/>
      <c r="BK228" s="760"/>
      <c r="BL228" s="760"/>
      <c r="BM228" s="760"/>
      <c r="BN228" s="760"/>
      <c r="BO228" s="760"/>
      <c r="BP228" s="760"/>
      <c r="BQ228" s="760"/>
      <c r="BR228" s="760"/>
      <c r="BS228" s="760"/>
      <c r="BT228" s="760"/>
      <c r="BU228" s="760"/>
      <c r="BV228" s="760"/>
      <c r="BW228" s="760"/>
      <c r="BX228" s="760"/>
      <c r="BY228" s="760"/>
      <c r="BZ228" s="760"/>
      <c r="CA228" s="760"/>
    </row>
    <row r="229" spans="1:79" ht="6.75" customHeight="1">
      <c r="B229" s="831"/>
      <c r="C229" s="832"/>
      <c r="D229" s="832"/>
      <c r="E229" s="832"/>
      <c r="F229" s="878"/>
      <c r="G229" s="834"/>
      <c r="H229" s="834"/>
      <c r="I229" s="760"/>
      <c r="J229" s="760"/>
      <c r="K229" s="760"/>
      <c r="L229" s="760"/>
      <c r="M229" s="760"/>
      <c r="N229" s="815"/>
      <c r="O229" s="760"/>
      <c r="P229" s="760"/>
      <c r="Q229" s="760"/>
      <c r="R229" s="760"/>
      <c r="S229" s="760"/>
      <c r="T229" s="760"/>
      <c r="U229" s="760"/>
      <c r="V229" s="760"/>
      <c r="W229" s="760"/>
      <c r="X229" s="760"/>
      <c r="Y229" s="760"/>
      <c r="Z229" s="760"/>
      <c r="AA229" s="760"/>
      <c r="AB229" s="760"/>
      <c r="AC229" s="760"/>
      <c r="AD229" s="760"/>
      <c r="AE229" s="760"/>
      <c r="AF229" s="760"/>
      <c r="AG229" s="760"/>
      <c r="AH229" s="760"/>
      <c r="AI229" s="760"/>
      <c r="AJ229" s="760"/>
      <c r="AK229" s="760"/>
      <c r="AL229" s="760"/>
      <c r="AM229" s="760"/>
      <c r="AN229" s="760"/>
      <c r="AO229" s="760"/>
      <c r="AP229" s="760"/>
      <c r="AQ229" s="760"/>
      <c r="AR229" s="760"/>
      <c r="AS229" s="760"/>
      <c r="AT229" s="760"/>
      <c r="AU229" s="760"/>
      <c r="AV229" s="760"/>
      <c r="AW229" s="760"/>
      <c r="AX229" s="760"/>
      <c r="AY229" s="760"/>
      <c r="AZ229" s="760"/>
      <c r="BA229" s="760"/>
      <c r="BB229" s="760"/>
      <c r="BC229" s="760"/>
      <c r="BD229" s="760"/>
      <c r="BE229" s="760"/>
      <c r="BF229" s="760"/>
      <c r="BG229" s="760"/>
      <c r="BH229" s="760"/>
      <c r="BI229" s="760"/>
      <c r="BJ229" s="760"/>
      <c r="BK229" s="760"/>
      <c r="BL229" s="760"/>
      <c r="BM229" s="760"/>
      <c r="BN229" s="760"/>
      <c r="BO229" s="760"/>
      <c r="BP229" s="760"/>
      <c r="BQ229" s="760"/>
      <c r="BR229" s="760"/>
      <c r="BS229" s="760"/>
      <c r="BT229" s="760"/>
      <c r="BU229" s="760"/>
      <c r="BV229" s="760"/>
      <c r="BW229" s="760"/>
      <c r="BX229" s="760"/>
      <c r="BY229" s="760"/>
      <c r="BZ229" s="760"/>
      <c r="CA229" s="760"/>
    </row>
    <row r="230" spans="1:79" ht="18" customHeight="1">
      <c r="A230" s="724">
        <v>23</v>
      </c>
      <c r="B230" s="831" t="s">
        <v>919</v>
      </c>
      <c r="C230" s="832"/>
      <c r="D230" s="832"/>
      <c r="E230" s="832"/>
      <c r="F230" s="878"/>
      <c r="G230" s="835"/>
      <c r="H230" s="835"/>
      <c r="I230" s="760"/>
      <c r="J230" s="760"/>
      <c r="K230" s="760"/>
      <c r="L230" s="760"/>
      <c r="M230" s="760"/>
      <c r="N230" s="815"/>
      <c r="O230" s="760"/>
      <c r="P230" s="760"/>
      <c r="Q230" s="760"/>
      <c r="R230" s="760"/>
      <c r="S230" s="760"/>
      <c r="T230" s="760"/>
      <c r="U230" s="760"/>
      <c r="V230" s="760"/>
      <c r="W230" s="760"/>
      <c r="X230" s="760"/>
      <c r="Y230" s="760"/>
      <c r="Z230" s="760"/>
      <c r="AA230" s="760"/>
      <c r="AB230" s="760"/>
      <c r="AC230" s="760"/>
      <c r="AD230" s="760"/>
      <c r="AE230" s="760"/>
      <c r="AF230" s="760"/>
      <c r="AG230" s="760"/>
      <c r="AH230" s="760"/>
      <c r="AI230" s="760"/>
      <c r="AJ230" s="760"/>
      <c r="AK230" s="760"/>
      <c r="AL230" s="760"/>
      <c r="AM230" s="760"/>
      <c r="AN230" s="760"/>
      <c r="AO230" s="760"/>
      <c r="AP230" s="760"/>
      <c r="AQ230" s="760"/>
      <c r="AR230" s="760"/>
      <c r="AS230" s="760"/>
      <c r="AT230" s="760"/>
      <c r="AU230" s="760"/>
      <c r="AV230" s="760"/>
      <c r="AW230" s="760"/>
      <c r="AX230" s="760"/>
      <c r="AY230" s="760"/>
      <c r="AZ230" s="760"/>
      <c r="BA230" s="760"/>
      <c r="BB230" s="760"/>
      <c r="BC230" s="760"/>
      <c r="BD230" s="760"/>
      <c r="BE230" s="760"/>
      <c r="BF230" s="760"/>
      <c r="BG230" s="760"/>
      <c r="BH230" s="760"/>
      <c r="BI230" s="760"/>
      <c r="BJ230" s="760"/>
      <c r="BK230" s="760"/>
      <c r="BL230" s="760"/>
      <c r="BM230" s="760"/>
      <c r="BN230" s="760"/>
      <c r="BO230" s="760"/>
      <c r="BP230" s="760"/>
      <c r="BQ230" s="760"/>
      <c r="BR230" s="760"/>
      <c r="BS230" s="760"/>
      <c r="BT230" s="760"/>
      <c r="BU230" s="760"/>
      <c r="BV230" s="760"/>
      <c r="BW230" s="760"/>
      <c r="BX230" s="760"/>
      <c r="BY230" s="760"/>
      <c r="BZ230" s="760"/>
      <c r="CA230" s="760"/>
    </row>
    <row r="231" spans="1:79" ht="35.25" customHeight="1">
      <c r="B231" s="1399" t="s">
        <v>920</v>
      </c>
      <c r="C231" s="1400"/>
      <c r="D231" s="1400"/>
      <c r="E231" s="1401"/>
      <c r="F231" s="878"/>
      <c r="G231" s="835"/>
      <c r="H231" s="835"/>
      <c r="I231" s="760"/>
      <c r="J231" s="760"/>
      <c r="K231" s="760"/>
      <c r="L231" s="760"/>
      <c r="M231" s="760"/>
      <c r="N231" s="815"/>
      <c r="O231" s="760"/>
      <c r="P231" s="760"/>
      <c r="Q231" s="760"/>
      <c r="R231" s="760"/>
      <c r="S231" s="760"/>
      <c r="T231" s="760"/>
      <c r="U231" s="760"/>
      <c r="V231" s="760"/>
      <c r="W231" s="760"/>
      <c r="X231" s="760"/>
      <c r="Y231" s="760"/>
      <c r="Z231" s="760"/>
      <c r="AA231" s="760"/>
      <c r="AB231" s="760"/>
      <c r="AC231" s="760"/>
      <c r="AD231" s="760"/>
      <c r="AE231" s="760"/>
      <c r="AF231" s="760"/>
      <c r="AG231" s="760"/>
      <c r="AH231" s="760"/>
      <c r="AI231" s="760"/>
      <c r="AJ231" s="760"/>
      <c r="AK231" s="760"/>
      <c r="AL231" s="760"/>
      <c r="AM231" s="760"/>
      <c r="AN231" s="760"/>
      <c r="AO231" s="760"/>
      <c r="AP231" s="760"/>
      <c r="AQ231" s="760"/>
      <c r="AR231" s="760"/>
      <c r="AS231" s="760"/>
      <c r="AT231" s="760"/>
      <c r="AU231" s="760"/>
      <c r="AV231" s="760"/>
      <c r="AW231" s="760"/>
      <c r="AX231" s="760"/>
      <c r="AY231" s="760"/>
      <c r="AZ231" s="760"/>
      <c r="BA231" s="760"/>
      <c r="BB231" s="760"/>
      <c r="BC231" s="760"/>
      <c r="BD231" s="760"/>
      <c r="BE231" s="760"/>
      <c r="BF231" s="760"/>
      <c r="BG231" s="760"/>
      <c r="BH231" s="760"/>
      <c r="BI231" s="760"/>
      <c r="BJ231" s="760"/>
      <c r="BK231" s="760"/>
      <c r="BL231" s="760"/>
      <c r="BM231" s="760"/>
      <c r="BN231" s="760"/>
      <c r="BO231" s="760"/>
      <c r="BP231" s="760"/>
      <c r="BQ231" s="760"/>
      <c r="BR231" s="760"/>
      <c r="BS231" s="760"/>
      <c r="BT231" s="760"/>
      <c r="BU231" s="760"/>
      <c r="BV231" s="760"/>
      <c r="BW231" s="760"/>
      <c r="BX231" s="760"/>
      <c r="BY231" s="760"/>
      <c r="BZ231" s="760"/>
      <c r="CA231" s="760"/>
    </row>
    <row r="232" spans="1:79" ht="16.5" customHeight="1" thickBot="1">
      <c r="B232" s="831" t="s">
        <v>811</v>
      </c>
      <c r="C232" s="836"/>
      <c r="F232" s="878"/>
      <c r="G232" s="835"/>
      <c r="H232" s="835"/>
      <c r="I232" s="760"/>
      <c r="J232" s="760"/>
      <c r="K232" s="760"/>
      <c r="L232" s="760"/>
      <c r="M232" s="760"/>
      <c r="N232" s="815"/>
      <c r="O232" s="760"/>
      <c r="P232" s="760"/>
      <c r="Q232" s="760"/>
      <c r="R232" s="760"/>
      <c r="S232" s="760"/>
      <c r="T232" s="760"/>
      <c r="U232" s="760"/>
      <c r="V232" s="760"/>
      <c r="W232" s="760"/>
      <c r="X232" s="760"/>
      <c r="Y232" s="760"/>
      <c r="Z232" s="760"/>
      <c r="AA232" s="760"/>
      <c r="AB232" s="760"/>
      <c r="AC232" s="760"/>
      <c r="AD232" s="760"/>
      <c r="AE232" s="760"/>
      <c r="AF232" s="760"/>
      <c r="AG232" s="760"/>
      <c r="AH232" s="760"/>
      <c r="AI232" s="760"/>
      <c r="AJ232" s="760"/>
      <c r="AK232" s="760"/>
      <c r="AL232" s="760"/>
      <c r="AM232" s="760"/>
      <c r="AN232" s="760"/>
      <c r="AO232" s="760"/>
      <c r="AP232" s="760"/>
      <c r="AQ232" s="760"/>
      <c r="AR232" s="760"/>
      <c r="AS232" s="760"/>
      <c r="AT232" s="760"/>
      <c r="AU232" s="760"/>
      <c r="AV232" s="760"/>
      <c r="AW232" s="760"/>
      <c r="AX232" s="760"/>
      <c r="AY232" s="760"/>
      <c r="AZ232" s="760"/>
      <c r="BA232" s="760"/>
      <c r="BB232" s="760"/>
      <c r="BC232" s="760"/>
      <c r="BD232" s="760"/>
      <c r="BE232" s="760"/>
      <c r="BF232" s="760"/>
      <c r="BG232" s="760"/>
      <c r="BH232" s="760"/>
      <c r="BI232" s="760"/>
      <c r="BJ232" s="760"/>
      <c r="BK232" s="760"/>
      <c r="BL232" s="760"/>
      <c r="BM232" s="760"/>
      <c r="BN232" s="760"/>
      <c r="BO232" s="760"/>
      <c r="BP232" s="760"/>
      <c r="BQ232" s="760"/>
      <c r="BR232" s="760"/>
      <c r="BS232" s="760"/>
      <c r="BT232" s="760"/>
      <c r="BU232" s="760"/>
      <c r="BV232" s="760"/>
      <c r="BW232" s="760"/>
      <c r="BX232" s="760"/>
      <c r="BY232" s="760"/>
      <c r="BZ232" s="760"/>
      <c r="CA232" s="760"/>
    </row>
    <row r="233" spans="1:79" ht="33.75" customHeight="1" thickBot="1">
      <c r="B233" s="837" t="s">
        <v>812</v>
      </c>
      <c r="C233" s="838" t="s">
        <v>813</v>
      </c>
      <c r="D233" s="838" t="s">
        <v>814</v>
      </c>
      <c r="E233" s="839" t="s">
        <v>815</v>
      </c>
      <c r="F233" s="1402" t="s">
        <v>816</v>
      </c>
      <c r="G233" s="864">
        <v>4</v>
      </c>
      <c r="H233" s="835"/>
      <c r="I233" s="760"/>
      <c r="J233" s="760"/>
      <c r="K233" s="760"/>
      <c r="L233" s="760"/>
      <c r="M233" s="760"/>
      <c r="N233" s="815"/>
      <c r="O233" s="760"/>
      <c r="P233" s="760"/>
      <c r="Q233" s="760"/>
      <c r="R233" s="760"/>
      <c r="S233" s="760"/>
      <c r="T233" s="760"/>
      <c r="U233" s="760"/>
      <c r="V233" s="760"/>
      <c r="W233" s="760"/>
      <c r="X233" s="760"/>
      <c r="Y233" s="760"/>
      <c r="Z233" s="760"/>
      <c r="AA233" s="760"/>
      <c r="AB233" s="760"/>
      <c r="AC233" s="760"/>
      <c r="AD233" s="760"/>
      <c r="AE233" s="760"/>
      <c r="AF233" s="760"/>
      <c r="AG233" s="760"/>
      <c r="AH233" s="760"/>
      <c r="AI233" s="760"/>
      <c r="AJ233" s="760"/>
      <c r="AK233" s="760"/>
      <c r="AL233" s="760"/>
      <c r="AM233" s="760"/>
      <c r="AN233" s="760"/>
      <c r="AO233" s="760"/>
      <c r="AP233" s="760"/>
      <c r="AQ233" s="760"/>
      <c r="AR233" s="760"/>
      <c r="AS233" s="760"/>
      <c r="AT233" s="760"/>
      <c r="AU233" s="760"/>
      <c r="AV233" s="760"/>
      <c r="AW233" s="760"/>
      <c r="AX233" s="760"/>
      <c r="AY233" s="760"/>
      <c r="AZ233" s="760"/>
      <c r="BA233" s="760"/>
      <c r="BB233" s="760"/>
      <c r="BC233" s="760"/>
      <c r="BD233" s="760"/>
      <c r="BE233" s="760"/>
      <c r="BF233" s="760"/>
      <c r="BG233" s="760"/>
      <c r="BH233" s="760"/>
      <c r="BI233" s="760"/>
      <c r="BJ233" s="760"/>
      <c r="BK233" s="760"/>
      <c r="BL233" s="760"/>
      <c r="BM233" s="760"/>
      <c r="BN233" s="760"/>
      <c r="BO233" s="760"/>
      <c r="BP233" s="760"/>
      <c r="BQ233" s="760"/>
      <c r="BR233" s="760"/>
      <c r="BS233" s="760"/>
      <c r="BT233" s="760"/>
      <c r="BU233" s="760"/>
      <c r="BV233" s="760"/>
      <c r="BW233" s="760"/>
      <c r="BX233" s="760"/>
      <c r="BY233" s="760"/>
      <c r="BZ233" s="760"/>
      <c r="CA233" s="760"/>
    </row>
    <row r="234" spans="1:79" ht="21" customHeight="1">
      <c r="B234" s="844" t="s">
        <v>818</v>
      </c>
      <c r="C234" s="845">
        <v>1</v>
      </c>
      <c r="D234" s="846">
        <v>1</v>
      </c>
      <c r="E234" s="847">
        <v>1</v>
      </c>
      <c r="F234" s="1403"/>
      <c r="G234" s="865"/>
      <c r="H234" s="865"/>
      <c r="I234" s="866"/>
      <c r="J234" s="760"/>
      <c r="K234" s="760"/>
      <c r="L234" s="760"/>
      <c r="M234" s="760"/>
      <c r="N234" s="815"/>
      <c r="O234" s="760"/>
      <c r="P234" s="760"/>
      <c r="Q234" s="760"/>
      <c r="R234" s="760"/>
      <c r="S234" s="760"/>
      <c r="T234" s="760"/>
      <c r="U234" s="760"/>
      <c r="V234" s="760"/>
      <c r="W234" s="760"/>
      <c r="X234" s="760"/>
      <c r="Y234" s="760"/>
      <c r="Z234" s="760"/>
      <c r="AA234" s="760"/>
      <c r="AB234" s="760"/>
      <c r="AC234" s="760"/>
      <c r="AD234" s="760"/>
      <c r="AE234" s="760"/>
      <c r="AF234" s="760"/>
      <c r="AG234" s="760"/>
      <c r="AH234" s="760"/>
      <c r="AI234" s="760"/>
      <c r="AJ234" s="760"/>
      <c r="AK234" s="760"/>
      <c r="AL234" s="760"/>
      <c r="AM234" s="760"/>
      <c r="AN234" s="760"/>
      <c r="AO234" s="760"/>
      <c r="AP234" s="760"/>
      <c r="AQ234" s="760"/>
      <c r="AR234" s="760"/>
      <c r="AS234" s="760"/>
      <c r="AT234" s="760"/>
      <c r="AU234" s="760"/>
      <c r="AV234" s="760"/>
      <c r="AW234" s="760"/>
      <c r="AX234" s="760"/>
      <c r="AY234" s="760"/>
      <c r="AZ234" s="760"/>
      <c r="BA234" s="760"/>
      <c r="BB234" s="760"/>
      <c r="BC234" s="760"/>
      <c r="BD234" s="760"/>
      <c r="BE234" s="760"/>
      <c r="BF234" s="760"/>
      <c r="BG234" s="760"/>
      <c r="BH234" s="760"/>
      <c r="BI234" s="760"/>
      <c r="BJ234" s="760"/>
      <c r="BK234" s="760"/>
      <c r="BL234" s="760"/>
      <c r="BM234" s="760"/>
      <c r="BN234" s="760"/>
      <c r="BO234" s="760"/>
      <c r="BP234" s="760"/>
      <c r="BQ234" s="760"/>
      <c r="BR234" s="760"/>
      <c r="BS234" s="760"/>
      <c r="BT234" s="760"/>
      <c r="BU234" s="760"/>
      <c r="BV234" s="760"/>
      <c r="BW234" s="760"/>
      <c r="BX234" s="760"/>
      <c r="BY234" s="760"/>
      <c r="BZ234" s="760"/>
      <c r="CA234" s="760"/>
    </row>
    <row r="235" spans="1:79" ht="20.25" customHeight="1">
      <c r="B235" s="850" t="s">
        <v>820</v>
      </c>
      <c r="C235" s="851">
        <v>2</v>
      </c>
      <c r="D235" s="852">
        <v>1</v>
      </c>
      <c r="E235" s="853">
        <v>2</v>
      </c>
      <c r="F235" s="1403"/>
      <c r="G235" s="867"/>
      <c r="H235" s="867"/>
      <c r="I235" s="868"/>
      <c r="J235" s="760"/>
      <c r="K235" s="760"/>
      <c r="L235" s="760"/>
      <c r="M235" s="760"/>
      <c r="N235" s="815"/>
      <c r="O235" s="760"/>
      <c r="P235" s="760"/>
      <c r="Q235" s="760"/>
      <c r="R235" s="760"/>
      <c r="S235" s="760"/>
      <c r="T235" s="760"/>
      <c r="U235" s="760"/>
      <c r="V235" s="760"/>
      <c r="W235" s="760"/>
      <c r="X235" s="760"/>
      <c r="Y235" s="760"/>
      <c r="Z235" s="760"/>
      <c r="AA235" s="760"/>
      <c r="AB235" s="760"/>
      <c r="AC235" s="760"/>
      <c r="AD235" s="760"/>
      <c r="AE235" s="760"/>
      <c r="AF235" s="760"/>
      <c r="AG235" s="760"/>
      <c r="AH235" s="760"/>
      <c r="AI235" s="760"/>
      <c r="AJ235" s="760"/>
      <c r="AK235" s="760"/>
      <c r="AL235" s="760"/>
      <c r="AM235" s="760"/>
      <c r="AN235" s="760"/>
      <c r="AO235" s="760"/>
      <c r="AP235" s="760"/>
      <c r="AQ235" s="760"/>
      <c r="AR235" s="760"/>
      <c r="AS235" s="760"/>
      <c r="AT235" s="760"/>
      <c r="AU235" s="760"/>
      <c r="AV235" s="760"/>
      <c r="AW235" s="760"/>
      <c r="AX235" s="760"/>
      <c r="AY235" s="760"/>
      <c r="AZ235" s="760"/>
      <c r="BA235" s="760"/>
      <c r="BB235" s="760"/>
      <c r="BC235" s="760"/>
      <c r="BD235" s="760"/>
      <c r="BE235" s="760"/>
      <c r="BF235" s="760"/>
      <c r="BG235" s="760"/>
      <c r="BH235" s="760"/>
      <c r="BI235" s="760"/>
      <c r="BJ235" s="760"/>
      <c r="BK235" s="760"/>
      <c r="BL235" s="760"/>
      <c r="BM235" s="760"/>
      <c r="BN235" s="760"/>
      <c r="BO235" s="760"/>
      <c r="BP235" s="760"/>
      <c r="BQ235" s="760"/>
      <c r="BR235" s="760"/>
      <c r="BS235" s="760"/>
      <c r="BT235" s="760"/>
      <c r="BU235" s="760"/>
      <c r="BV235" s="760"/>
      <c r="BW235" s="760"/>
      <c r="BX235" s="760"/>
      <c r="BY235" s="760"/>
      <c r="BZ235" s="760"/>
      <c r="CA235" s="760"/>
    </row>
    <row r="236" spans="1:79" ht="20.25" customHeight="1" thickBot="1">
      <c r="B236" s="856" t="s">
        <v>822</v>
      </c>
      <c r="C236" s="857">
        <v>4</v>
      </c>
      <c r="D236" s="858">
        <v>1</v>
      </c>
      <c r="E236" s="859">
        <v>4</v>
      </c>
      <c r="F236" s="1404"/>
      <c r="G236" s="869"/>
      <c r="H236" s="869"/>
      <c r="I236" s="870"/>
      <c r="J236" s="760"/>
      <c r="K236" s="760"/>
      <c r="L236" s="760"/>
      <c r="M236" s="760"/>
      <c r="N236" s="815"/>
      <c r="O236" s="760"/>
      <c r="P236" s="760"/>
      <c r="Q236" s="760"/>
      <c r="R236" s="760"/>
      <c r="S236" s="760"/>
      <c r="T236" s="760"/>
      <c r="U236" s="760"/>
      <c r="V236" s="760"/>
      <c r="W236" s="760"/>
      <c r="X236" s="760"/>
      <c r="Y236" s="760"/>
      <c r="Z236" s="760"/>
      <c r="AA236" s="760"/>
      <c r="AB236" s="760"/>
      <c r="AC236" s="760"/>
      <c r="AD236" s="760"/>
      <c r="AE236" s="760"/>
      <c r="AF236" s="760"/>
      <c r="AG236" s="760"/>
      <c r="AH236" s="760"/>
      <c r="AI236" s="760"/>
      <c r="AJ236" s="760"/>
      <c r="AK236" s="760"/>
      <c r="AL236" s="760"/>
      <c r="AM236" s="760"/>
      <c r="AN236" s="760"/>
      <c r="AO236" s="760"/>
      <c r="AP236" s="760"/>
      <c r="AQ236" s="760"/>
      <c r="AR236" s="760"/>
      <c r="AS236" s="760"/>
      <c r="AT236" s="760"/>
      <c r="AU236" s="760"/>
      <c r="AV236" s="760"/>
      <c r="AW236" s="760"/>
      <c r="AX236" s="760"/>
      <c r="AY236" s="760"/>
      <c r="AZ236" s="760"/>
      <c r="BA236" s="760"/>
      <c r="BB236" s="760"/>
      <c r="BC236" s="760"/>
      <c r="BD236" s="760"/>
      <c r="BE236" s="760"/>
      <c r="BF236" s="760"/>
      <c r="BG236" s="760"/>
      <c r="BH236" s="760"/>
      <c r="BI236" s="760"/>
      <c r="BJ236" s="760"/>
      <c r="BK236" s="760"/>
      <c r="BL236" s="760"/>
      <c r="BM236" s="760"/>
      <c r="BN236" s="760"/>
      <c r="BO236" s="760"/>
      <c r="BP236" s="760"/>
      <c r="BQ236" s="760"/>
      <c r="BR236" s="760"/>
      <c r="BS236" s="760"/>
      <c r="BT236" s="760"/>
      <c r="BU236" s="760"/>
      <c r="BV236" s="760"/>
      <c r="BW236" s="760"/>
      <c r="BX236" s="760"/>
      <c r="BY236" s="760"/>
      <c r="BZ236" s="760"/>
      <c r="CA236" s="760"/>
    </row>
    <row r="237" spans="1:79" ht="9" customHeight="1">
      <c r="B237" s="862"/>
      <c r="C237" s="863"/>
      <c r="D237" s="863"/>
      <c r="E237" s="863"/>
      <c r="F237" s="893"/>
      <c r="G237" s="835"/>
      <c r="H237" s="835"/>
      <c r="I237" s="760"/>
      <c r="J237" s="760"/>
      <c r="K237" s="760"/>
      <c r="L237" s="760"/>
      <c r="M237" s="760"/>
      <c r="N237" s="815"/>
      <c r="O237" s="760"/>
      <c r="P237" s="760"/>
      <c r="Q237" s="760"/>
      <c r="R237" s="760"/>
      <c r="S237" s="760"/>
      <c r="T237" s="760"/>
      <c r="U237" s="760"/>
      <c r="V237" s="760"/>
      <c r="W237" s="760"/>
      <c r="X237" s="760"/>
      <c r="Y237" s="760"/>
      <c r="Z237" s="760"/>
      <c r="AA237" s="760"/>
      <c r="AB237" s="760"/>
      <c r="AC237" s="760"/>
      <c r="AD237" s="760"/>
      <c r="AE237" s="760"/>
      <c r="AF237" s="760"/>
      <c r="AG237" s="760"/>
      <c r="AH237" s="760"/>
      <c r="AI237" s="760"/>
      <c r="AJ237" s="760"/>
      <c r="AK237" s="760"/>
      <c r="AL237" s="760"/>
      <c r="AM237" s="760"/>
      <c r="AN237" s="760"/>
      <c r="AO237" s="760"/>
      <c r="AP237" s="760"/>
      <c r="AQ237" s="760"/>
      <c r="AR237" s="760"/>
      <c r="AS237" s="760"/>
      <c r="AT237" s="760"/>
      <c r="AU237" s="760"/>
      <c r="AV237" s="760"/>
      <c r="AW237" s="760"/>
      <c r="AX237" s="760"/>
      <c r="AY237" s="760"/>
      <c r="AZ237" s="760"/>
      <c r="BA237" s="760"/>
      <c r="BB237" s="760"/>
      <c r="BC237" s="760"/>
      <c r="BD237" s="760"/>
      <c r="BE237" s="760"/>
      <c r="BF237" s="760"/>
      <c r="BG237" s="760"/>
      <c r="BH237" s="760"/>
      <c r="BI237" s="760"/>
      <c r="BJ237" s="760"/>
      <c r="BK237" s="760"/>
      <c r="BL237" s="760"/>
      <c r="BM237" s="760"/>
      <c r="BN237" s="760"/>
      <c r="BO237" s="760"/>
      <c r="BP237" s="760"/>
      <c r="BQ237" s="760"/>
      <c r="BR237" s="760"/>
      <c r="BS237" s="760"/>
      <c r="BT237" s="760"/>
      <c r="BU237" s="760"/>
      <c r="BV237" s="760"/>
      <c r="BW237" s="760"/>
      <c r="BX237" s="760"/>
      <c r="BY237" s="760"/>
      <c r="BZ237" s="760"/>
      <c r="CA237" s="760"/>
    </row>
    <row r="238" spans="1:79" ht="6.75" customHeight="1" thickBot="1">
      <c r="F238" s="893"/>
      <c r="I238" s="727"/>
      <c r="J238" s="760"/>
      <c r="K238" s="760"/>
      <c r="L238" s="760"/>
      <c r="M238" s="760"/>
      <c r="N238" s="815"/>
      <c r="O238" s="760"/>
      <c r="P238" s="760"/>
      <c r="Q238" s="760"/>
      <c r="R238" s="760"/>
      <c r="S238" s="760"/>
      <c r="T238" s="760"/>
      <c r="U238" s="760"/>
      <c r="V238" s="760"/>
      <c r="W238" s="760"/>
      <c r="X238" s="760"/>
      <c r="Y238" s="760"/>
      <c r="Z238" s="760"/>
      <c r="AA238" s="760"/>
      <c r="AB238" s="760"/>
      <c r="AC238" s="760"/>
      <c r="AD238" s="760"/>
      <c r="AE238" s="760"/>
      <c r="AF238" s="760"/>
      <c r="AG238" s="760"/>
      <c r="AH238" s="760"/>
      <c r="AI238" s="760"/>
      <c r="AJ238" s="760"/>
      <c r="AK238" s="760"/>
      <c r="AL238" s="760"/>
      <c r="AM238" s="760"/>
      <c r="AN238" s="760"/>
      <c r="AO238" s="760"/>
      <c r="AP238" s="760"/>
      <c r="AQ238" s="760"/>
      <c r="AR238" s="760"/>
      <c r="AS238" s="760"/>
      <c r="AT238" s="760"/>
      <c r="AU238" s="760"/>
      <c r="AV238" s="760"/>
      <c r="AW238" s="760"/>
      <c r="AX238" s="760"/>
      <c r="AY238" s="760"/>
      <c r="AZ238" s="760"/>
      <c r="BA238" s="760"/>
      <c r="BB238" s="760"/>
      <c r="BC238" s="760"/>
      <c r="BD238" s="760"/>
      <c r="BE238" s="760"/>
      <c r="BF238" s="760"/>
      <c r="BG238" s="760"/>
      <c r="BH238" s="760"/>
      <c r="BI238" s="760"/>
      <c r="BJ238" s="760"/>
      <c r="BK238" s="760"/>
      <c r="BL238" s="760"/>
      <c r="BM238" s="760"/>
      <c r="BN238" s="760"/>
      <c r="BO238" s="760"/>
      <c r="BP238" s="760"/>
      <c r="BQ238" s="760"/>
      <c r="BR238" s="760"/>
      <c r="BS238" s="760"/>
      <c r="BT238" s="760"/>
      <c r="BU238" s="760"/>
      <c r="BV238" s="760"/>
      <c r="BW238" s="760"/>
      <c r="BX238" s="760"/>
      <c r="BY238" s="760"/>
      <c r="BZ238" s="760"/>
      <c r="CA238" s="760"/>
    </row>
    <row r="239" spans="1:79" s="823" customFormat="1" ht="23.25" customHeight="1" thickBot="1">
      <c r="A239" s="819"/>
      <c r="B239" s="1406"/>
      <c r="C239" s="1407"/>
      <c r="D239" s="1407"/>
      <c r="E239" s="1408"/>
      <c r="F239" s="820" t="s">
        <v>805</v>
      </c>
      <c r="G239" s="821"/>
      <c r="H239" s="820" t="s">
        <v>806</v>
      </c>
      <c r="I239" s="822"/>
      <c r="J239" s="760"/>
      <c r="K239" s="760"/>
      <c r="L239" s="760"/>
      <c r="M239" s="760"/>
      <c r="N239" s="815"/>
      <c r="O239" s="760"/>
      <c r="P239" s="760"/>
      <c r="Q239" s="760"/>
      <c r="R239" s="760"/>
      <c r="S239" s="760"/>
      <c r="T239" s="760"/>
      <c r="U239" s="760"/>
      <c r="V239" s="760"/>
      <c r="W239" s="760"/>
      <c r="X239" s="760"/>
      <c r="Y239" s="760"/>
      <c r="Z239" s="760"/>
      <c r="AA239" s="760"/>
      <c r="AB239" s="760"/>
      <c r="AC239" s="760"/>
      <c r="AD239" s="760"/>
      <c r="AE239" s="760"/>
      <c r="AF239" s="760"/>
      <c r="AG239" s="760"/>
      <c r="AH239" s="760"/>
      <c r="AI239" s="760"/>
      <c r="AJ239" s="760"/>
      <c r="AK239" s="760"/>
      <c r="AL239" s="760"/>
      <c r="AM239" s="760"/>
      <c r="AN239" s="760"/>
      <c r="AO239" s="760"/>
      <c r="AP239" s="760"/>
      <c r="AQ239" s="760"/>
      <c r="AR239" s="760"/>
      <c r="AS239" s="760"/>
      <c r="AT239" s="760"/>
      <c r="AU239" s="760"/>
      <c r="AV239" s="760"/>
      <c r="AW239" s="760"/>
      <c r="AX239" s="760"/>
      <c r="AY239" s="760"/>
      <c r="AZ239" s="760"/>
      <c r="BA239" s="760"/>
      <c r="BB239" s="760"/>
      <c r="BC239" s="760"/>
      <c r="BD239" s="760"/>
      <c r="BE239" s="760"/>
      <c r="BF239" s="760"/>
      <c r="BG239" s="760"/>
      <c r="BH239" s="760"/>
      <c r="BI239" s="760"/>
      <c r="BJ239" s="760"/>
      <c r="BK239" s="760"/>
      <c r="BL239" s="760"/>
      <c r="BM239" s="760"/>
      <c r="BN239" s="760"/>
      <c r="BO239" s="760"/>
      <c r="BP239" s="760"/>
      <c r="BQ239" s="760"/>
      <c r="BR239" s="760"/>
      <c r="BS239" s="760"/>
      <c r="BT239" s="760"/>
      <c r="BU239" s="760"/>
      <c r="BV239" s="760"/>
      <c r="BW239" s="760"/>
      <c r="BX239" s="760"/>
      <c r="BY239" s="760"/>
      <c r="BZ239" s="760"/>
      <c r="CA239" s="760"/>
    </row>
    <row r="240" spans="1:79" ht="54.6" customHeight="1" thickBot="1">
      <c r="B240" s="824" t="s">
        <v>921</v>
      </c>
      <c r="C240" s="825" t="s">
        <v>844</v>
      </c>
      <c r="D240" s="825"/>
      <c r="E240" s="826"/>
      <c r="F240" s="827">
        <v>7</v>
      </c>
      <c r="G240" s="828"/>
      <c r="H240" s="829">
        <v>39</v>
      </c>
      <c r="I240" s="830">
        <f>SUM(G245,G253,G261,G268,G276,G286,G294)</f>
        <v>24</v>
      </c>
      <c r="J240" s="760"/>
      <c r="K240" s="760"/>
      <c r="L240" s="760"/>
      <c r="M240" s="760"/>
      <c r="N240" s="815"/>
      <c r="O240" s="760"/>
      <c r="P240" s="760"/>
      <c r="Q240" s="760"/>
      <c r="R240" s="760"/>
      <c r="S240" s="760"/>
      <c r="T240" s="760"/>
      <c r="U240" s="760"/>
      <c r="V240" s="760"/>
      <c r="W240" s="760"/>
      <c r="X240" s="760"/>
      <c r="Y240" s="760"/>
      <c r="Z240" s="760"/>
      <c r="AA240" s="760"/>
      <c r="AB240" s="760"/>
      <c r="AC240" s="760"/>
      <c r="AD240" s="760"/>
      <c r="AE240" s="760"/>
      <c r="AF240" s="760"/>
      <c r="AG240" s="760"/>
      <c r="AH240" s="760"/>
      <c r="AI240" s="760"/>
      <c r="AJ240" s="760"/>
      <c r="AK240" s="760"/>
      <c r="AL240" s="760"/>
      <c r="AM240" s="760"/>
      <c r="AN240" s="760"/>
      <c r="AO240" s="760"/>
      <c r="AP240" s="760"/>
      <c r="AQ240" s="760"/>
      <c r="AR240" s="760"/>
      <c r="AS240" s="760"/>
      <c r="AT240" s="760"/>
      <c r="AU240" s="760"/>
      <c r="AV240" s="760"/>
      <c r="AW240" s="760"/>
      <c r="AX240" s="760"/>
      <c r="AY240" s="760"/>
      <c r="AZ240" s="760"/>
      <c r="BA240" s="760"/>
      <c r="BB240" s="760"/>
      <c r="BC240" s="760"/>
      <c r="BD240" s="760"/>
      <c r="BE240" s="760"/>
      <c r="BF240" s="760"/>
      <c r="BG240" s="760"/>
      <c r="BH240" s="760"/>
      <c r="BI240" s="760"/>
      <c r="BJ240" s="760"/>
      <c r="BK240" s="760"/>
      <c r="BL240" s="760"/>
      <c r="BM240" s="760"/>
      <c r="BN240" s="760"/>
      <c r="BO240" s="760"/>
      <c r="BP240" s="760"/>
      <c r="BQ240" s="760"/>
      <c r="BR240" s="760"/>
      <c r="BS240" s="760"/>
      <c r="BT240" s="760"/>
      <c r="BU240" s="760"/>
      <c r="BV240" s="760"/>
      <c r="BW240" s="760"/>
      <c r="BX240" s="760"/>
      <c r="BY240" s="760"/>
      <c r="BZ240" s="760"/>
      <c r="CA240" s="760"/>
    </row>
    <row r="241" spans="1:79" ht="6.75" customHeight="1">
      <c r="B241" s="831"/>
      <c r="C241" s="832"/>
      <c r="D241" s="832"/>
      <c r="E241" s="832"/>
      <c r="F241" s="893"/>
      <c r="G241" s="834"/>
      <c r="H241" s="834"/>
      <c r="I241" s="760"/>
      <c r="J241" s="760"/>
      <c r="K241" s="760"/>
      <c r="L241" s="760"/>
      <c r="M241" s="760"/>
      <c r="N241" s="815"/>
      <c r="O241" s="760"/>
      <c r="P241" s="760"/>
      <c r="Q241" s="760"/>
      <c r="R241" s="760"/>
      <c r="S241" s="760"/>
      <c r="T241" s="760"/>
      <c r="U241" s="760"/>
      <c r="V241" s="760"/>
      <c r="W241" s="760"/>
      <c r="X241" s="760"/>
      <c r="Y241" s="760"/>
      <c r="Z241" s="760"/>
      <c r="AA241" s="760"/>
      <c r="AB241" s="760"/>
      <c r="AC241" s="760"/>
      <c r="AD241" s="760"/>
      <c r="AE241" s="760"/>
      <c r="AF241" s="760"/>
      <c r="AG241" s="760"/>
      <c r="AH241" s="760"/>
      <c r="AI241" s="760"/>
      <c r="AJ241" s="760"/>
      <c r="AK241" s="760"/>
      <c r="AL241" s="760"/>
      <c r="AM241" s="760"/>
      <c r="AN241" s="760"/>
      <c r="AO241" s="760"/>
      <c r="AP241" s="760"/>
      <c r="AQ241" s="760"/>
      <c r="AR241" s="760"/>
      <c r="AS241" s="760"/>
      <c r="AT241" s="760"/>
      <c r="AU241" s="760"/>
      <c r="AV241" s="760"/>
      <c r="AW241" s="760"/>
      <c r="AX241" s="760"/>
      <c r="AY241" s="760"/>
      <c r="AZ241" s="760"/>
      <c r="BA241" s="760"/>
      <c r="BB241" s="760"/>
      <c r="BC241" s="760"/>
      <c r="BD241" s="760"/>
      <c r="BE241" s="760"/>
      <c r="BF241" s="760"/>
      <c r="BG241" s="760"/>
      <c r="BH241" s="760"/>
      <c r="BI241" s="760"/>
      <c r="BJ241" s="760"/>
      <c r="BK241" s="760"/>
      <c r="BL241" s="760"/>
      <c r="BM241" s="760"/>
      <c r="BN241" s="760"/>
      <c r="BO241" s="760"/>
      <c r="BP241" s="760"/>
      <c r="BQ241" s="760"/>
      <c r="BR241" s="760"/>
      <c r="BS241" s="760"/>
      <c r="BT241" s="760"/>
      <c r="BU241" s="760"/>
      <c r="BV241" s="760"/>
      <c r="BW241" s="760"/>
      <c r="BX241" s="760"/>
      <c r="BY241" s="760"/>
      <c r="BZ241" s="760"/>
      <c r="CA241" s="760"/>
    </row>
    <row r="242" spans="1:79" ht="18" customHeight="1">
      <c r="A242" s="724">
        <v>24</v>
      </c>
      <c r="B242" s="831" t="s">
        <v>922</v>
      </c>
      <c r="C242" s="832"/>
      <c r="D242" s="832"/>
      <c r="E242" s="832"/>
      <c r="F242" s="893"/>
      <c r="G242" s="835"/>
      <c r="H242" s="835"/>
      <c r="I242" s="760"/>
      <c r="J242" s="760"/>
      <c r="K242" s="760"/>
      <c r="L242" s="760"/>
      <c r="M242" s="760"/>
      <c r="N242" s="815"/>
      <c r="O242" s="760"/>
      <c r="P242" s="760"/>
      <c r="Q242" s="760"/>
      <c r="R242" s="760"/>
      <c r="S242" s="760"/>
      <c r="T242" s="760"/>
      <c r="U242" s="760"/>
      <c r="V242" s="760"/>
      <c r="W242" s="760"/>
      <c r="X242" s="760"/>
      <c r="Y242" s="760"/>
      <c r="Z242" s="760"/>
      <c r="AA242" s="760"/>
      <c r="AB242" s="760"/>
      <c r="AC242" s="760"/>
      <c r="AD242" s="760"/>
      <c r="AE242" s="760"/>
      <c r="AF242" s="760"/>
      <c r="AG242" s="760"/>
      <c r="AH242" s="760"/>
      <c r="AI242" s="760"/>
      <c r="AJ242" s="760"/>
      <c r="AK242" s="760"/>
      <c r="AL242" s="760"/>
      <c r="AM242" s="760"/>
      <c r="AN242" s="760"/>
      <c r="AO242" s="760"/>
      <c r="AP242" s="760"/>
      <c r="AQ242" s="760"/>
      <c r="AR242" s="760"/>
      <c r="AS242" s="760"/>
      <c r="AT242" s="760"/>
      <c r="AU242" s="760"/>
      <c r="AV242" s="760"/>
      <c r="AW242" s="760"/>
      <c r="AX242" s="760"/>
      <c r="AY242" s="760"/>
      <c r="AZ242" s="760"/>
      <c r="BA242" s="760"/>
      <c r="BB242" s="760"/>
      <c r="BC242" s="760"/>
      <c r="BD242" s="760"/>
      <c r="BE242" s="760"/>
      <c r="BF242" s="760"/>
      <c r="BG242" s="760"/>
      <c r="BH242" s="760"/>
      <c r="BI242" s="760"/>
      <c r="BJ242" s="760"/>
      <c r="BK242" s="760"/>
      <c r="BL242" s="760"/>
      <c r="BM242" s="760"/>
      <c r="BN242" s="760"/>
      <c r="BO242" s="760"/>
      <c r="BP242" s="760"/>
      <c r="BQ242" s="760"/>
      <c r="BR242" s="760"/>
      <c r="BS242" s="760"/>
      <c r="BT242" s="760"/>
      <c r="BU242" s="760"/>
      <c r="BV242" s="760"/>
      <c r="BW242" s="760"/>
      <c r="BX242" s="760"/>
      <c r="BY242" s="760"/>
      <c r="BZ242" s="760"/>
      <c r="CA242" s="760"/>
    </row>
    <row r="243" spans="1:79" ht="35.25" customHeight="1">
      <c r="B243" s="1399" t="s">
        <v>923</v>
      </c>
      <c r="C243" s="1400"/>
      <c r="D243" s="1400"/>
      <c r="E243" s="1401"/>
      <c r="F243" s="893"/>
      <c r="G243" s="835"/>
      <c r="H243" s="835"/>
      <c r="I243" s="760"/>
      <c r="J243" s="760"/>
      <c r="K243" s="760"/>
      <c r="L243" s="760"/>
      <c r="M243" s="760"/>
      <c r="N243" s="815"/>
      <c r="O243" s="760"/>
      <c r="P243" s="760"/>
      <c r="Q243" s="760"/>
      <c r="R243" s="760"/>
      <c r="S243" s="760"/>
      <c r="T243" s="760"/>
      <c r="U243" s="760"/>
      <c r="V243" s="760"/>
      <c r="W243" s="760"/>
      <c r="X243" s="760"/>
      <c r="Y243" s="760"/>
      <c r="Z243" s="760"/>
      <c r="AA243" s="760"/>
      <c r="AB243" s="760"/>
      <c r="AC243" s="760"/>
      <c r="AD243" s="760"/>
      <c r="AE243" s="760"/>
      <c r="AF243" s="760"/>
      <c r="AG243" s="760"/>
      <c r="AH243" s="760"/>
      <c r="AI243" s="760"/>
      <c r="AJ243" s="760"/>
      <c r="AK243" s="760"/>
      <c r="AL243" s="760"/>
      <c r="AM243" s="760"/>
      <c r="AN243" s="760"/>
      <c r="AO243" s="760"/>
      <c r="AP243" s="760"/>
      <c r="AQ243" s="760"/>
      <c r="AR243" s="760"/>
      <c r="AS243" s="760"/>
      <c r="AT243" s="760"/>
      <c r="AU243" s="760"/>
      <c r="AV243" s="760"/>
      <c r="AW243" s="760"/>
      <c r="AX243" s="760"/>
      <c r="AY243" s="760"/>
      <c r="AZ243" s="760"/>
      <c r="BA243" s="760"/>
      <c r="BB243" s="760"/>
      <c r="BC243" s="760"/>
      <c r="BD243" s="760"/>
      <c r="BE243" s="760"/>
      <c r="BF243" s="760"/>
      <c r="BG243" s="760"/>
      <c r="BH243" s="760"/>
      <c r="BI243" s="760"/>
      <c r="BJ243" s="760"/>
      <c r="BK243" s="760"/>
      <c r="BL243" s="760"/>
      <c r="BM243" s="760"/>
      <c r="BN243" s="760"/>
      <c r="BO243" s="760"/>
      <c r="BP243" s="760"/>
      <c r="BQ243" s="760"/>
      <c r="BR243" s="760"/>
      <c r="BS243" s="760"/>
      <c r="BT243" s="760"/>
      <c r="BU243" s="760"/>
      <c r="BV243" s="760"/>
      <c r="BW243" s="760"/>
      <c r="BX243" s="760"/>
      <c r="BY243" s="760"/>
      <c r="BZ243" s="760"/>
      <c r="CA243" s="760"/>
    </row>
    <row r="244" spans="1:79" ht="16.5" customHeight="1" thickBot="1">
      <c r="B244" s="831" t="s">
        <v>842</v>
      </c>
      <c r="C244" s="836"/>
      <c r="F244" s="893"/>
      <c r="G244" s="835"/>
      <c r="H244" s="835"/>
      <c r="I244" s="760"/>
      <c r="J244" s="760"/>
      <c r="K244" s="760"/>
      <c r="L244" s="760"/>
      <c r="M244" s="760"/>
      <c r="N244" s="815"/>
      <c r="O244" s="760"/>
      <c r="P244" s="760"/>
      <c r="Q244" s="760"/>
      <c r="R244" s="760"/>
      <c r="S244" s="760"/>
      <c r="T244" s="760"/>
      <c r="U244" s="760"/>
      <c r="V244" s="760"/>
      <c r="W244" s="760"/>
      <c r="X244" s="760"/>
      <c r="Y244" s="760"/>
      <c r="Z244" s="760"/>
      <c r="AA244" s="760"/>
      <c r="AB244" s="760"/>
      <c r="AC244" s="760"/>
      <c r="AD244" s="760"/>
      <c r="AE244" s="760"/>
      <c r="AF244" s="760"/>
      <c r="AG244" s="760"/>
      <c r="AH244" s="760"/>
      <c r="AI244" s="760"/>
      <c r="AJ244" s="760"/>
      <c r="AK244" s="760"/>
      <c r="AL244" s="760"/>
      <c r="AM244" s="760"/>
      <c r="AN244" s="760"/>
      <c r="AO244" s="760"/>
      <c r="AP244" s="760"/>
      <c r="AQ244" s="760"/>
      <c r="AR244" s="760"/>
      <c r="AS244" s="760"/>
      <c r="AT244" s="760"/>
      <c r="AU244" s="760"/>
      <c r="AV244" s="760"/>
      <c r="AW244" s="760"/>
      <c r="AX244" s="760"/>
      <c r="AY244" s="760"/>
      <c r="AZ244" s="760"/>
      <c r="BA244" s="760"/>
      <c r="BB244" s="760"/>
      <c r="BC244" s="760"/>
      <c r="BD244" s="760"/>
      <c r="BE244" s="760"/>
      <c r="BF244" s="760"/>
      <c r="BG244" s="760"/>
      <c r="BH244" s="760"/>
      <c r="BI244" s="760"/>
      <c r="BJ244" s="760"/>
      <c r="BK244" s="760"/>
      <c r="BL244" s="760"/>
      <c r="BM244" s="760"/>
      <c r="BN244" s="760"/>
      <c r="BO244" s="760"/>
      <c r="BP244" s="760"/>
      <c r="BQ244" s="760"/>
      <c r="BR244" s="760"/>
      <c r="BS244" s="760"/>
      <c r="BT244" s="760"/>
      <c r="BU244" s="760"/>
      <c r="BV244" s="760"/>
      <c r="BW244" s="760"/>
      <c r="BX244" s="760"/>
      <c r="BY244" s="760"/>
      <c r="BZ244" s="760"/>
      <c r="CA244" s="760"/>
    </row>
    <row r="245" spans="1:79" ht="33.75" customHeight="1" thickBot="1">
      <c r="B245" s="837" t="s">
        <v>812</v>
      </c>
      <c r="C245" s="838" t="s">
        <v>813</v>
      </c>
      <c r="D245" s="838" t="s">
        <v>814</v>
      </c>
      <c r="E245" s="839" t="s">
        <v>815</v>
      </c>
      <c r="F245" s="1402" t="s">
        <v>816</v>
      </c>
      <c r="G245" s="864">
        <v>3</v>
      </c>
      <c r="H245" s="835"/>
      <c r="I245" s="760"/>
      <c r="J245" s="760"/>
      <c r="K245" s="760"/>
      <c r="L245" s="760"/>
      <c r="M245" s="760"/>
      <c r="N245" s="815"/>
      <c r="O245" s="760"/>
      <c r="P245" s="760"/>
      <c r="Q245" s="760"/>
      <c r="R245" s="760"/>
      <c r="S245" s="760"/>
      <c r="T245" s="760"/>
      <c r="U245" s="760"/>
      <c r="V245" s="760"/>
      <c r="W245" s="760"/>
      <c r="X245" s="760"/>
      <c r="Y245" s="760"/>
      <c r="Z245" s="760"/>
      <c r="AA245" s="760"/>
      <c r="AB245" s="760"/>
      <c r="AC245" s="760"/>
      <c r="AD245" s="760"/>
      <c r="AE245" s="760"/>
      <c r="AF245" s="760"/>
      <c r="AG245" s="760"/>
      <c r="AH245" s="760"/>
      <c r="AI245" s="760"/>
      <c r="AJ245" s="760"/>
      <c r="AK245" s="760"/>
      <c r="AL245" s="760"/>
      <c r="AM245" s="760"/>
      <c r="AN245" s="760"/>
      <c r="AO245" s="760"/>
      <c r="AP245" s="760"/>
      <c r="AQ245" s="760"/>
      <c r="AR245" s="760"/>
      <c r="AS245" s="760"/>
      <c r="AT245" s="760"/>
      <c r="AU245" s="760"/>
      <c r="AV245" s="760"/>
      <c r="AW245" s="760"/>
      <c r="AX245" s="760"/>
      <c r="AY245" s="760"/>
      <c r="AZ245" s="760"/>
      <c r="BA245" s="760"/>
      <c r="BB245" s="760"/>
      <c r="BC245" s="760"/>
      <c r="BD245" s="760"/>
      <c r="BE245" s="760"/>
      <c r="BF245" s="760"/>
      <c r="BG245" s="760"/>
      <c r="BH245" s="760"/>
      <c r="BI245" s="760"/>
      <c r="BJ245" s="760"/>
      <c r="BK245" s="760"/>
      <c r="BL245" s="760"/>
      <c r="BM245" s="760"/>
      <c r="BN245" s="760"/>
      <c r="BO245" s="760"/>
      <c r="BP245" s="760"/>
      <c r="BQ245" s="760"/>
      <c r="BR245" s="760"/>
      <c r="BS245" s="760"/>
      <c r="BT245" s="760"/>
      <c r="BU245" s="760"/>
      <c r="BV245" s="760"/>
      <c r="BW245" s="760"/>
      <c r="BX245" s="760"/>
      <c r="BY245" s="760"/>
      <c r="BZ245" s="760"/>
      <c r="CA245" s="760"/>
    </row>
    <row r="246" spans="1:79" ht="45.6" customHeight="1">
      <c r="B246" s="844" t="s">
        <v>924</v>
      </c>
      <c r="C246" s="845">
        <v>1</v>
      </c>
      <c r="D246" s="846">
        <v>3</v>
      </c>
      <c r="E246" s="847">
        <v>3</v>
      </c>
      <c r="F246" s="1403"/>
      <c r="G246" s="865"/>
      <c r="H246" s="865"/>
      <c r="I246" s="866"/>
      <c r="J246" s="760"/>
      <c r="K246" s="760"/>
      <c r="L246" s="760"/>
      <c r="M246" s="760"/>
      <c r="N246" s="815"/>
      <c r="O246" s="760"/>
      <c r="P246" s="760"/>
      <c r="Q246" s="760"/>
      <c r="R246" s="760"/>
      <c r="S246" s="760"/>
      <c r="T246" s="760"/>
      <c r="U246" s="760"/>
      <c r="V246" s="760"/>
      <c r="W246" s="760"/>
      <c r="X246" s="760"/>
      <c r="Y246" s="760"/>
      <c r="Z246" s="760"/>
      <c r="AA246" s="760"/>
      <c r="AB246" s="760"/>
      <c r="AC246" s="760"/>
      <c r="AD246" s="760"/>
      <c r="AE246" s="760"/>
      <c r="AF246" s="760"/>
      <c r="AG246" s="760"/>
      <c r="AH246" s="760"/>
      <c r="AI246" s="760"/>
      <c r="AJ246" s="760"/>
      <c r="AK246" s="760"/>
      <c r="AL246" s="760"/>
      <c r="AM246" s="760"/>
      <c r="AN246" s="760"/>
      <c r="AO246" s="760"/>
      <c r="AP246" s="760"/>
      <c r="AQ246" s="760"/>
      <c r="AR246" s="760"/>
      <c r="AS246" s="760"/>
      <c r="AT246" s="760"/>
      <c r="AU246" s="760"/>
      <c r="AV246" s="760"/>
      <c r="AW246" s="760"/>
      <c r="AX246" s="760"/>
      <c r="AY246" s="760"/>
      <c r="AZ246" s="760"/>
      <c r="BA246" s="760"/>
      <c r="BB246" s="760"/>
      <c r="BC246" s="760"/>
      <c r="BD246" s="760"/>
      <c r="BE246" s="760"/>
      <c r="BF246" s="760"/>
      <c r="BG246" s="760"/>
      <c r="BH246" s="760"/>
      <c r="BI246" s="760"/>
      <c r="BJ246" s="760"/>
      <c r="BK246" s="760"/>
      <c r="BL246" s="760"/>
      <c r="BM246" s="760"/>
      <c r="BN246" s="760"/>
      <c r="BO246" s="760"/>
      <c r="BP246" s="760"/>
      <c r="BQ246" s="760"/>
      <c r="BR246" s="760"/>
      <c r="BS246" s="760"/>
      <c r="BT246" s="760"/>
      <c r="BU246" s="760"/>
      <c r="BV246" s="760"/>
      <c r="BW246" s="760"/>
      <c r="BX246" s="760"/>
      <c r="BY246" s="760"/>
      <c r="BZ246" s="760"/>
      <c r="CA246" s="760"/>
    </row>
    <row r="247" spans="1:79" ht="59.45" customHeight="1">
      <c r="B247" s="850" t="s">
        <v>925</v>
      </c>
      <c r="C247" s="851">
        <v>2</v>
      </c>
      <c r="D247" s="852">
        <v>3</v>
      </c>
      <c r="E247" s="853">
        <v>6</v>
      </c>
      <c r="F247" s="1403"/>
      <c r="G247" s="867"/>
      <c r="H247" s="867"/>
      <c r="I247" s="868"/>
      <c r="J247" s="760"/>
      <c r="K247" s="760"/>
      <c r="L247" s="760"/>
      <c r="M247" s="760"/>
      <c r="N247" s="815"/>
      <c r="O247" s="760"/>
      <c r="P247" s="760"/>
      <c r="Q247" s="760"/>
      <c r="R247" s="760"/>
      <c r="S247" s="760"/>
      <c r="T247" s="760"/>
      <c r="U247" s="760"/>
      <c r="V247" s="760"/>
      <c r="W247" s="760"/>
      <c r="X247" s="760"/>
      <c r="Y247" s="760"/>
      <c r="Z247" s="760"/>
      <c r="AA247" s="760"/>
      <c r="AB247" s="760"/>
      <c r="AC247" s="760"/>
      <c r="AD247" s="760"/>
      <c r="AE247" s="760"/>
      <c r="AF247" s="760"/>
      <c r="AG247" s="760"/>
      <c r="AH247" s="760"/>
      <c r="AI247" s="760"/>
      <c r="AJ247" s="760"/>
      <c r="AK247" s="760"/>
      <c r="AL247" s="760"/>
      <c r="AM247" s="760"/>
      <c r="AN247" s="760"/>
      <c r="AO247" s="760"/>
      <c r="AP247" s="760"/>
      <c r="AQ247" s="760"/>
      <c r="AR247" s="760"/>
      <c r="AS247" s="760"/>
      <c r="AT247" s="760"/>
      <c r="AU247" s="760"/>
      <c r="AV247" s="760"/>
      <c r="AW247" s="760"/>
      <c r="AX247" s="760"/>
      <c r="AY247" s="760"/>
      <c r="AZ247" s="760"/>
      <c r="BA247" s="760"/>
      <c r="BB247" s="760"/>
      <c r="BC247" s="760"/>
      <c r="BD247" s="760"/>
      <c r="BE247" s="760"/>
      <c r="BF247" s="760"/>
      <c r="BG247" s="760"/>
      <c r="BH247" s="760"/>
      <c r="BI247" s="760"/>
      <c r="BJ247" s="760"/>
      <c r="BK247" s="760"/>
      <c r="BL247" s="760"/>
      <c r="BM247" s="760"/>
      <c r="BN247" s="760"/>
      <c r="BO247" s="760"/>
      <c r="BP247" s="760"/>
      <c r="BQ247" s="760"/>
      <c r="BR247" s="760"/>
      <c r="BS247" s="760"/>
      <c r="BT247" s="760"/>
      <c r="BU247" s="760"/>
      <c r="BV247" s="760"/>
      <c r="BW247" s="760"/>
      <c r="BX247" s="760"/>
      <c r="BY247" s="760"/>
      <c r="BZ247" s="760"/>
      <c r="CA247" s="760"/>
    </row>
    <row r="248" spans="1:79" ht="56.1" customHeight="1" thickBot="1">
      <c r="B248" s="856" t="s">
        <v>926</v>
      </c>
      <c r="C248" s="857">
        <v>3</v>
      </c>
      <c r="D248" s="858">
        <v>3</v>
      </c>
      <c r="E248" s="859">
        <v>9</v>
      </c>
      <c r="F248" s="1404"/>
      <c r="G248" s="869"/>
      <c r="H248" s="869"/>
      <c r="I248" s="870"/>
      <c r="J248" s="760"/>
      <c r="K248" s="760"/>
      <c r="L248" s="760"/>
      <c r="M248" s="760"/>
      <c r="N248" s="815"/>
      <c r="O248" s="760"/>
      <c r="P248" s="760"/>
      <c r="Q248" s="760"/>
      <c r="R248" s="760"/>
      <c r="S248" s="760"/>
      <c r="T248" s="760"/>
      <c r="U248" s="760"/>
      <c r="V248" s="760"/>
      <c r="W248" s="760"/>
      <c r="X248" s="760"/>
      <c r="Y248" s="760"/>
      <c r="Z248" s="760"/>
      <c r="AA248" s="760"/>
      <c r="AB248" s="760"/>
      <c r="AC248" s="760"/>
      <c r="AD248" s="760"/>
      <c r="AE248" s="760"/>
      <c r="AF248" s="760"/>
      <c r="AG248" s="760"/>
      <c r="AH248" s="760"/>
      <c r="AI248" s="760"/>
      <c r="AJ248" s="760"/>
      <c r="AK248" s="760"/>
      <c r="AL248" s="760"/>
      <c r="AM248" s="760"/>
      <c r="AN248" s="760"/>
      <c r="AO248" s="760"/>
      <c r="AP248" s="760"/>
      <c r="AQ248" s="760"/>
      <c r="AR248" s="760"/>
      <c r="AS248" s="760"/>
      <c r="AT248" s="760"/>
      <c r="AU248" s="760"/>
      <c r="AV248" s="760"/>
      <c r="AW248" s="760"/>
      <c r="AX248" s="760"/>
      <c r="AY248" s="760"/>
      <c r="AZ248" s="760"/>
      <c r="BA248" s="760"/>
      <c r="BB248" s="760"/>
      <c r="BC248" s="760"/>
      <c r="BD248" s="760"/>
      <c r="BE248" s="760"/>
      <c r="BF248" s="760"/>
      <c r="BG248" s="760"/>
      <c r="BH248" s="760"/>
      <c r="BI248" s="760"/>
      <c r="BJ248" s="760"/>
      <c r="BK248" s="760"/>
      <c r="BL248" s="760"/>
      <c r="BM248" s="760"/>
      <c r="BN248" s="760"/>
      <c r="BO248" s="760"/>
      <c r="BP248" s="760"/>
      <c r="BQ248" s="760"/>
      <c r="BR248" s="760"/>
      <c r="BS248" s="760"/>
      <c r="BT248" s="760"/>
      <c r="BU248" s="760"/>
      <c r="BV248" s="760"/>
      <c r="BW248" s="760"/>
      <c r="BX248" s="760"/>
      <c r="BY248" s="760"/>
      <c r="BZ248" s="760"/>
      <c r="CA248" s="760"/>
    </row>
    <row r="249" spans="1:79" ht="9" customHeight="1">
      <c r="B249" s="862"/>
      <c r="C249" s="863"/>
      <c r="D249" s="863"/>
      <c r="E249" s="863"/>
      <c r="F249" s="877"/>
      <c r="G249" s="835"/>
      <c r="H249" s="835"/>
      <c r="I249" s="760"/>
      <c r="J249" s="760"/>
      <c r="K249" s="760"/>
      <c r="L249" s="760"/>
      <c r="M249" s="760"/>
      <c r="N249" s="815"/>
      <c r="O249" s="760"/>
      <c r="P249" s="760"/>
      <c r="Q249" s="760"/>
      <c r="R249" s="760"/>
      <c r="S249" s="760"/>
      <c r="T249" s="760"/>
      <c r="U249" s="760"/>
      <c r="V249" s="760"/>
      <c r="W249" s="760"/>
      <c r="X249" s="760"/>
      <c r="Y249" s="760"/>
      <c r="Z249" s="760"/>
      <c r="AA249" s="760"/>
      <c r="AB249" s="760"/>
      <c r="AC249" s="760"/>
      <c r="AD249" s="760"/>
      <c r="AE249" s="760"/>
      <c r="AF249" s="760"/>
      <c r="AG249" s="760"/>
      <c r="AH249" s="760"/>
      <c r="AI249" s="760"/>
      <c r="AJ249" s="760"/>
      <c r="AK249" s="760"/>
      <c r="AL249" s="760"/>
      <c r="AM249" s="760"/>
      <c r="AN249" s="760"/>
      <c r="AO249" s="760"/>
      <c r="AP249" s="760"/>
      <c r="AQ249" s="760"/>
      <c r="AR249" s="760"/>
      <c r="AS249" s="760"/>
      <c r="AT249" s="760"/>
      <c r="AU249" s="760"/>
      <c r="AV249" s="760"/>
      <c r="AW249" s="760"/>
      <c r="AX249" s="760"/>
      <c r="AY249" s="760"/>
      <c r="AZ249" s="760"/>
      <c r="BA249" s="760"/>
      <c r="BB249" s="760"/>
      <c r="BC249" s="760"/>
      <c r="BD249" s="760"/>
      <c r="BE249" s="760"/>
      <c r="BF249" s="760"/>
      <c r="BG249" s="760"/>
      <c r="BH249" s="760"/>
      <c r="BI249" s="760"/>
      <c r="BJ249" s="760"/>
      <c r="BK249" s="760"/>
      <c r="BL249" s="760"/>
      <c r="BM249" s="760"/>
      <c r="BN249" s="760"/>
      <c r="BO249" s="760"/>
      <c r="BP249" s="760"/>
      <c r="BQ249" s="760"/>
      <c r="BR249" s="760"/>
      <c r="BS249" s="760"/>
      <c r="BT249" s="760"/>
      <c r="BU249" s="760"/>
      <c r="BV249" s="760"/>
      <c r="BW249" s="760"/>
      <c r="BX249" s="760"/>
      <c r="BY249" s="760"/>
      <c r="BZ249" s="760"/>
      <c r="CA249" s="760"/>
    </row>
    <row r="250" spans="1:79" ht="18" customHeight="1">
      <c r="A250" s="724">
        <v>25</v>
      </c>
      <c r="B250" s="831" t="s">
        <v>927</v>
      </c>
      <c r="C250" s="832"/>
      <c r="D250" s="832"/>
      <c r="E250" s="832"/>
      <c r="F250" s="893"/>
      <c r="G250" s="835"/>
      <c r="H250" s="835"/>
      <c r="I250" s="760"/>
      <c r="J250" s="760"/>
      <c r="K250" s="760"/>
      <c r="L250" s="760"/>
      <c r="M250" s="760"/>
      <c r="N250" s="815"/>
      <c r="O250" s="760"/>
      <c r="P250" s="760"/>
      <c r="Q250" s="760"/>
      <c r="R250" s="760"/>
      <c r="S250" s="760"/>
      <c r="T250" s="760"/>
      <c r="U250" s="760"/>
      <c r="V250" s="760"/>
      <c r="W250" s="760"/>
      <c r="X250" s="760"/>
      <c r="Y250" s="760"/>
      <c r="Z250" s="760"/>
      <c r="AA250" s="760"/>
      <c r="AB250" s="760"/>
      <c r="AC250" s="760"/>
      <c r="AD250" s="760"/>
      <c r="AE250" s="760"/>
      <c r="AF250" s="760"/>
      <c r="AG250" s="760"/>
      <c r="AH250" s="760"/>
      <c r="AI250" s="760"/>
      <c r="AJ250" s="760"/>
      <c r="AK250" s="760"/>
      <c r="AL250" s="760"/>
      <c r="AM250" s="760"/>
      <c r="AN250" s="760"/>
      <c r="AO250" s="760"/>
      <c r="AP250" s="760"/>
      <c r="AQ250" s="760"/>
      <c r="AR250" s="760"/>
      <c r="AS250" s="760"/>
      <c r="AT250" s="760"/>
      <c r="AU250" s="760"/>
      <c r="AV250" s="760"/>
      <c r="AW250" s="760"/>
      <c r="AX250" s="760"/>
      <c r="AY250" s="760"/>
      <c r="AZ250" s="760"/>
      <c r="BA250" s="760"/>
      <c r="BB250" s="760"/>
      <c r="BC250" s="760"/>
      <c r="BD250" s="760"/>
      <c r="BE250" s="760"/>
      <c r="BF250" s="760"/>
      <c r="BG250" s="760"/>
      <c r="BH250" s="760"/>
      <c r="BI250" s="760"/>
      <c r="BJ250" s="760"/>
      <c r="BK250" s="760"/>
      <c r="BL250" s="760"/>
      <c r="BM250" s="760"/>
      <c r="BN250" s="760"/>
      <c r="BO250" s="760"/>
      <c r="BP250" s="760"/>
      <c r="BQ250" s="760"/>
      <c r="BR250" s="760"/>
      <c r="BS250" s="760"/>
      <c r="BT250" s="760"/>
      <c r="BU250" s="760"/>
      <c r="BV250" s="760"/>
      <c r="BW250" s="760"/>
      <c r="BX250" s="760"/>
      <c r="BY250" s="760"/>
      <c r="BZ250" s="760"/>
      <c r="CA250" s="760"/>
    </row>
    <row r="251" spans="1:79" ht="35.25" customHeight="1">
      <c r="B251" s="1399" t="s">
        <v>928</v>
      </c>
      <c r="C251" s="1400"/>
      <c r="D251" s="1400"/>
      <c r="E251" s="1401"/>
      <c r="F251" s="893"/>
      <c r="G251" s="835"/>
      <c r="H251" s="835"/>
      <c r="I251" s="760"/>
      <c r="J251" s="760"/>
      <c r="K251" s="760"/>
      <c r="L251" s="760"/>
      <c r="M251" s="760"/>
      <c r="N251" s="815"/>
      <c r="O251" s="760"/>
      <c r="P251" s="760"/>
      <c r="Q251" s="760"/>
      <c r="R251" s="760"/>
      <c r="S251" s="760"/>
      <c r="T251" s="760"/>
      <c r="U251" s="760"/>
      <c r="V251" s="760"/>
      <c r="W251" s="760"/>
      <c r="X251" s="760"/>
      <c r="Y251" s="760"/>
      <c r="Z251" s="760"/>
      <c r="AA251" s="760"/>
      <c r="AB251" s="760"/>
      <c r="AC251" s="760"/>
      <c r="AD251" s="760"/>
      <c r="AE251" s="760"/>
      <c r="AF251" s="760"/>
      <c r="AG251" s="760"/>
      <c r="AH251" s="760"/>
      <c r="AI251" s="760"/>
      <c r="AJ251" s="760"/>
      <c r="AK251" s="760"/>
      <c r="AL251" s="760"/>
      <c r="AM251" s="760"/>
      <c r="AN251" s="760"/>
      <c r="AO251" s="760"/>
      <c r="AP251" s="760"/>
      <c r="AQ251" s="760"/>
      <c r="AR251" s="760"/>
      <c r="AS251" s="760"/>
      <c r="AT251" s="760"/>
      <c r="AU251" s="760"/>
      <c r="AV251" s="760"/>
      <c r="AW251" s="760"/>
      <c r="AX251" s="760"/>
      <c r="AY251" s="760"/>
      <c r="AZ251" s="760"/>
      <c r="BA251" s="760"/>
      <c r="BB251" s="760"/>
      <c r="BC251" s="760"/>
      <c r="BD251" s="760"/>
      <c r="BE251" s="760"/>
      <c r="BF251" s="760"/>
      <c r="BG251" s="760"/>
      <c r="BH251" s="760"/>
      <c r="BI251" s="760"/>
      <c r="BJ251" s="760"/>
      <c r="BK251" s="760"/>
      <c r="BL251" s="760"/>
      <c r="BM251" s="760"/>
      <c r="BN251" s="760"/>
      <c r="BO251" s="760"/>
      <c r="BP251" s="760"/>
      <c r="BQ251" s="760"/>
      <c r="BR251" s="760"/>
      <c r="BS251" s="760"/>
      <c r="BT251" s="760"/>
      <c r="BU251" s="760"/>
      <c r="BV251" s="760"/>
      <c r="BW251" s="760"/>
      <c r="BX251" s="760"/>
      <c r="BY251" s="760"/>
      <c r="BZ251" s="760"/>
      <c r="CA251" s="760"/>
    </row>
    <row r="252" spans="1:79" ht="16.5" customHeight="1" thickBot="1">
      <c r="B252" s="831" t="s">
        <v>842</v>
      </c>
      <c r="C252" s="836"/>
      <c r="F252" s="893"/>
      <c r="G252" s="835"/>
      <c r="H252" s="835"/>
      <c r="I252" s="760"/>
      <c r="J252" s="760"/>
      <c r="K252" s="760"/>
      <c r="L252" s="760"/>
      <c r="M252" s="760"/>
      <c r="N252" s="815"/>
      <c r="O252" s="760"/>
      <c r="P252" s="760"/>
      <c r="Q252" s="760"/>
      <c r="R252" s="760"/>
      <c r="S252" s="760"/>
      <c r="T252" s="760"/>
      <c r="U252" s="760"/>
      <c r="V252" s="760"/>
      <c r="W252" s="760"/>
      <c r="X252" s="760"/>
      <c r="Y252" s="760"/>
      <c r="Z252" s="760"/>
      <c r="AA252" s="760"/>
      <c r="AB252" s="760"/>
      <c r="AC252" s="760"/>
      <c r="AD252" s="760"/>
      <c r="AE252" s="760"/>
      <c r="AF252" s="760"/>
      <c r="AG252" s="760"/>
      <c r="AH252" s="760"/>
      <c r="AI252" s="760"/>
      <c r="AJ252" s="760"/>
      <c r="AK252" s="760"/>
      <c r="AL252" s="760"/>
      <c r="AM252" s="760"/>
      <c r="AN252" s="760"/>
      <c r="AO252" s="760"/>
      <c r="AP252" s="760"/>
      <c r="AQ252" s="760"/>
      <c r="AR252" s="760"/>
      <c r="AS252" s="760"/>
      <c r="AT252" s="760"/>
      <c r="AU252" s="760"/>
      <c r="AV252" s="760"/>
      <c r="AW252" s="760"/>
      <c r="AX252" s="760"/>
      <c r="AY252" s="760"/>
      <c r="AZ252" s="760"/>
      <c r="BA252" s="760"/>
      <c r="BB252" s="760"/>
      <c r="BC252" s="760"/>
      <c r="BD252" s="760"/>
      <c r="BE252" s="760"/>
      <c r="BF252" s="760"/>
      <c r="BG252" s="760"/>
      <c r="BH252" s="760"/>
      <c r="BI252" s="760"/>
      <c r="BJ252" s="760"/>
      <c r="BK252" s="760"/>
      <c r="BL252" s="760"/>
      <c r="BM252" s="760"/>
      <c r="BN252" s="760"/>
      <c r="BO252" s="760"/>
      <c r="BP252" s="760"/>
      <c r="BQ252" s="760"/>
      <c r="BR252" s="760"/>
      <c r="BS252" s="760"/>
      <c r="BT252" s="760"/>
      <c r="BU252" s="760"/>
      <c r="BV252" s="760"/>
      <c r="BW252" s="760"/>
      <c r="BX252" s="760"/>
      <c r="BY252" s="760"/>
      <c r="BZ252" s="760"/>
      <c r="CA252" s="760"/>
    </row>
    <row r="253" spans="1:79" ht="33.75" customHeight="1" thickBot="1">
      <c r="B253" s="837" t="s">
        <v>812</v>
      </c>
      <c r="C253" s="838" t="s">
        <v>813</v>
      </c>
      <c r="D253" s="838" t="s">
        <v>814</v>
      </c>
      <c r="E253" s="839" t="s">
        <v>815</v>
      </c>
      <c r="F253" s="1402" t="s">
        <v>816</v>
      </c>
      <c r="G253" s="864">
        <v>2</v>
      </c>
      <c r="H253" s="835"/>
      <c r="I253" s="760"/>
      <c r="J253" s="760"/>
      <c r="K253" s="760"/>
      <c r="L253" s="760"/>
      <c r="M253" s="760"/>
      <c r="N253" s="815"/>
      <c r="O253" s="760"/>
      <c r="P253" s="760"/>
      <c r="Q253" s="760"/>
      <c r="R253" s="760"/>
      <c r="S253" s="760"/>
      <c r="T253" s="760"/>
      <c r="U253" s="760"/>
      <c r="V253" s="760"/>
      <c r="W253" s="760"/>
      <c r="X253" s="760"/>
      <c r="Y253" s="760"/>
      <c r="Z253" s="760"/>
      <c r="AA253" s="760"/>
      <c r="AB253" s="760"/>
      <c r="AC253" s="760"/>
      <c r="AD253" s="760"/>
      <c r="AE253" s="760"/>
      <c r="AF253" s="760"/>
      <c r="AG253" s="760"/>
      <c r="AH253" s="760"/>
      <c r="AI253" s="760"/>
      <c r="AJ253" s="760"/>
      <c r="AK253" s="760"/>
      <c r="AL253" s="760"/>
      <c r="AM253" s="760"/>
      <c r="AN253" s="760"/>
      <c r="AO253" s="760"/>
      <c r="AP253" s="760"/>
      <c r="AQ253" s="760"/>
      <c r="AR253" s="760"/>
      <c r="AS253" s="760"/>
      <c r="AT253" s="760"/>
      <c r="AU253" s="760"/>
      <c r="AV253" s="760"/>
      <c r="AW253" s="760"/>
      <c r="AX253" s="760"/>
      <c r="AY253" s="760"/>
      <c r="AZ253" s="760"/>
      <c r="BA253" s="760"/>
      <c r="BB253" s="760"/>
      <c r="BC253" s="760"/>
      <c r="BD253" s="760"/>
      <c r="BE253" s="760"/>
      <c r="BF253" s="760"/>
      <c r="BG253" s="760"/>
      <c r="BH253" s="760"/>
      <c r="BI253" s="760"/>
      <c r="BJ253" s="760"/>
      <c r="BK253" s="760"/>
      <c r="BL253" s="760"/>
      <c r="BM253" s="760"/>
      <c r="BN253" s="760"/>
      <c r="BO253" s="760"/>
      <c r="BP253" s="760"/>
      <c r="BQ253" s="760"/>
      <c r="BR253" s="760"/>
      <c r="BS253" s="760"/>
      <c r="BT253" s="760"/>
      <c r="BU253" s="760"/>
      <c r="BV253" s="760"/>
      <c r="BW253" s="760"/>
      <c r="BX253" s="760"/>
      <c r="BY253" s="760"/>
      <c r="BZ253" s="760"/>
      <c r="CA253" s="760"/>
    </row>
    <row r="254" spans="1:79" ht="41.45" customHeight="1">
      <c r="B254" s="844" t="s">
        <v>929</v>
      </c>
      <c r="C254" s="845">
        <v>0</v>
      </c>
      <c r="D254" s="846">
        <v>2</v>
      </c>
      <c r="E254" s="847">
        <v>0</v>
      </c>
      <c r="F254" s="1403"/>
      <c r="G254" s="865"/>
      <c r="H254" s="865"/>
      <c r="I254" s="866"/>
      <c r="J254" s="760"/>
      <c r="K254" s="760"/>
      <c r="L254" s="760"/>
      <c r="M254" s="760"/>
      <c r="N254" s="815"/>
      <c r="O254" s="760"/>
      <c r="P254" s="760"/>
      <c r="Q254" s="760"/>
      <c r="R254" s="760"/>
      <c r="S254" s="760"/>
      <c r="T254" s="760"/>
      <c r="U254" s="760"/>
      <c r="V254" s="760"/>
      <c r="W254" s="760"/>
      <c r="X254" s="760"/>
      <c r="Y254" s="760"/>
      <c r="Z254" s="760"/>
      <c r="AA254" s="760"/>
      <c r="AB254" s="760"/>
      <c r="AC254" s="760"/>
      <c r="AD254" s="760"/>
      <c r="AE254" s="760"/>
      <c r="AF254" s="760"/>
      <c r="AG254" s="760"/>
      <c r="AH254" s="760"/>
      <c r="AI254" s="760"/>
      <c r="AJ254" s="760"/>
      <c r="AK254" s="760"/>
      <c r="AL254" s="760"/>
      <c r="AM254" s="760"/>
      <c r="AN254" s="760"/>
      <c r="AO254" s="760"/>
      <c r="AP254" s="760"/>
      <c r="AQ254" s="760"/>
      <c r="AR254" s="760"/>
      <c r="AS254" s="760"/>
      <c r="AT254" s="760"/>
      <c r="AU254" s="760"/>
      <c r="AV254" s="760"/>
      <c r="AW254" s="760"/>
      <c r="AX254" s="760"/>
      <c r="AY254" s="760"/>
      <c r="AZ254" s="760"/>
      <c r="BA254" s="760"/>
      <c r="BB254" s="760"/>
      <c r="BC254" s="760"/>
      <c r="BD254" s="760"/>
      <c r="BE254" s="760"/>
      <c r="BF254" s="760"/>
      <c r="BG254" s="760"/>
      <c r="BH254" s="760"/>
      <c r="BI254" s="760"/>
      <c r="BJ254" s="760"/>
      <c r="BK254" s="760"/>
      <c r="BL254" s="760"/>
      <c r="BM254" s="760"/>
      <c r="BN254" s="760"/>
      <c r="BO254" s="760"/>
      <c r="BP254" s="760"/>
      <c r="BQ254" s="760"/>
      <c r="BR254" s="760"/>
      <c r="BS254" s="760"/>
      <c r="BT254" s="760"/>
      <c r="BU254" s="760"/>
      <c r="BV254" s="760"/>
      <c r="BW254" s="760"/>
      <c r="BX254" s="760"/>
      <c r="BY254" s="760"/>
      <c r="BZ254" s="760"/>
      <c r="CA254" s="760"/>
    </row>
    <row r="255" spans="1:79" ht="48.6" customHeight="1">
      <c r="B255" s="850" t="s">
        <v>930</v>
      </c>
      <c r="C255" s="851">
        <v>1</v>
      </c>
      <c r="D255" s="852">
        <v>2</v>
      </c>
      <c r="E255" s="853">
        <v>2</v>
      </c>
      <c r="F255" s="1403"/>
      <c r="G255" s="867"/>
      <c r="H255" s="867"/>
      <c r="I255" s="868"/>
      <c r="J255" s="760"/>
      <c r="K255" s="760"/>
      <c r="L255" s="760"/>
      <c r="M255" s="760"/>
      <c r="N255" s="815"/>
      <c r="O255" s="760"/>
      <c r="P255" s="760"/>
      <c r="Q255" s="760"/>
      <c r="R255" s="760"/>
      <c r="S255" s="760"/>
      <c r="T255" s="760"/>
      <c r="U255" s="760"/>
      <c r="V255" s="760"/>
      <c r="W255" s="760"/>
      <c r="X255" s="760"/>
      <c r="Y255" s="760"/>
      <c r="Z255" s="760"/>
      <c r="AA255" s="760"/>
      <c r="AB255" s="760"/>
      <c r="AC255" s="760"/>
      <c r="AD255" s="760"/>
      <c r="AE255" s="760"/>
      <c r="AF255" s="760"/>
      <c r="AG255" s="760"/>
      <c r="AH255" s="760"/>
      <c r="AI255" s="760"/>
      <c r="AJ255" s="760"/>
      <c r="AK255" s="760"/>
      <c r="AL255" s="760"/>
      <c r="AM255" s="760"/>
      <c r="AN255" s="760"/>
      <c r="AO255" s="760"/>
      <c r="AP255" s="760"/>
      <c r="AQ255" s="760"/>
      <c r="AR255" s="760"/>
      <c r="AS255" s="760"/>
      <c r="AT255" s="760"/>
      <c r="AU255" s="760"/>
      <c r="AV255" s="760"/>
      <c r="AW255" s="760"/>
      <c r="AX255" s="760"/>
      <c r="AY255" s="760"/>
      <c r="AZ255" s="760"/>
      <c r="BA255" s="760"/>
      <c r="BB255" s="760"/>
      <c r="BC255" s="760"/>
      <c r="BD255" s="760"/>
      <c r="BE255" s="760"/>
      <c r="BF255" s="760"/>
      <c r="BG255" s="760"/>
      <c r="BH255" s="760"/>
      <c r="BI255" s="760"/>
      <c r="BJ255" s="760"/>
      <c r="BK255" s="760"/>
      <c r="BL255" s="760"/>
      <c r="BM255" s="760"/>
      <c r="BN255" s="760"/>
      <c r="BO255" s="760"/>
      <c r="BP255" s="760"/>
      <c r="BQ255" s="760"/>
      <c r="BR255" s="760"/>
      <c r="BS255" s="760"/>
      <c r="BT255" s="760"/>
      <c r="BU255" s="760"/>
      <c r="BV255" s="760"/>
      <c r="BW255" s="760"/>
      <c r="BX255" s="760"/>
      <c r="BY255" s="760"/>
      <c r="BZ255" s="760"/>
      <c r="CA255" s="760"/>
    </row>
    <row r="256" spans="1:79" ht="48.6" customHeight="1" thickBot="1">
      <c r="B256" s="856" t="s">
        <v>931</v>
      </c>
      <c r="C256" s="857">
        <v>2</v>
      </c>
      <c r="D256" s="858">
        <v>2</v>
      </c>
      <c r="E256" s="859">
        <v>4</v>
      </c>
      <c r="F256" s="1404"/>
      <c r="G256" s="869"/>
      <c r="H256" s="869"/>
      <c r="I256" s="870"/>
      <c r="J256" s="760"/>
      <c r="K256" s="760"/>
      <c r="L256" s="760"/>
      <c r="M256" s="760"/>
      <c r="N256" s="815"/>
      <c r="O256" s="760"/>
      <c r="P256" s="760"/>
      <c r="Q256" s="760"/>
      <c r="R256" s="760"/>
      <c r="S256" s="760"/>
      <c r="T256" s="760"/>
      <c r="U256" s="760"/>
      <c r="V256" s="760"/>
      <c r="W256" s="760"/>
      <c r="X256" s="760"/>
      <c r="Y256" s="760"/>
      <c r="Z256" s="760"/>
      <c r="AA256" s="760"/>
      <c r="AB256" s="760"/>
      <c r="AC256" s="760"/>
      <c r="AD256" s="760"/>
      <c r="AE256" s="760"/>
      <c r="AF256" s="760"/>
      <c r="AG256" s="760"/>
      <c r="AH256" s="760"/>
      <c r="AI256" s="760"/>
      <c r="AJ256" s="760"/>
      <c r="AK256" s="760"/>
      <c r="AL256" s="760"/>
      <c r="AM256" s="760"/>
      <c r="AN256" s="760"/>
      <c r="AO256" s="760"/>
      <c r="AP256" s="760"/>
      <c r="AQ256" s="760"/>
      <c r="AR256" s="760"/>
      <c r="AS256" s="760"/>
      <c r="AT256" s="760"/>
      <c r="AU256" s="760"/>
      <c r="AV256" s="760"/>
      <c r="AW256" s="760"/>
      <c r="AX256" s="760"/>
      <c r="AY256" s="760"/>
      <c r="AZ256" s="760"/>
      <c r="BA256" s="760"/>
      <c r="BB256" s="760"/>
      <c r="BC256" s="760"/>
      <c r="BD256" s="760"/>
      <c r="BE256" s="760"/>
      <c r="BF256" s="760"/>
      <c r="BG256" s="760"/>
      <c r="BH256" s="760"/>
      <c r="BI256" s="760"/>
      <c r="BJ256" s="760"/>
      <c r="BK256" s="760"/>
      <c r="BL256" s="760"/>
      <c r="BM256" s="760"/>
      <c r="BN256" s="760"/>
      <c r="BO256" s="760"/>
      <c r="BP256" s="760"/>
      <c r="BQ256" s="760"/>
      <c r="BR256" s="760"/>
      <c r="BS256" s="760"/>
      <c r="BT256" s="760"/>
      <c r="BU256" s="760"/>
      <c r="BV256" s="760"/>
      <c r="BW256" s="760"/>
      <c r="BX256" s="760"/>
      <c r="BY256" s="760"/>
      <c r="BZ256" s="760"/>
      <c r="CA256" s="760"/>
    </row>
    <row r="257" spans="1:79" ht="9" customHeight="1">
      <c r="B257" s="862"/>
      <c r="C257" s="863"/>
      <c r="D257" s="863"/>
      <c r="E257" s="863"/>
      <c r="F257" s="893"/>
      <c r="G257" s="835"/>
      <c r="H257" s="835"/>
      <c r="I257" s="760"/>
      <c r="J257" s="760"/>
      <c r="K257" s="760"/>
      <c r="L257" s="760"/>
      <c r="M257" s="760"/>
      <c r="N257" s="815"/>
      <c r="O257" s="760"/>
      <c r="P257" s="760"/>
      <c r="Q257" s="760"/>
      <c r="R257" s="760"/>
      <c r="S257" s="760"/>
      <c r="T257" s="760"/>
      <c r="U257" s="760"/>
      <c r="V257" s="760"/>
      <c r="W257" s="760"/>
      <c r="X257" s="760"/>
      <c r="Y257" s="760"/>
      <c r="Z257" s="760"/>
      <c r="AA257" s="760"/>
      <c r="AB257" s="760"/>
      <c r="AC257" s="760"/>
      <c r="AD257" s="760"/>
      <c r="AE257" s="760"/>
      <c r="AF257" s="760"/>
      <c r="AG257" s="760"/>
      <c r="AH257" s="760"/>
      <c r="AI257" s="760"/>
      <c r="AJ257" s="760"/>
      <c r="AK257" s="760"/>
      <c r="AL257" s="760"/>
      <c r="AM257" s="760"/>
      <c r="AN257" s="760"/>
      <c r="AO257" s="760"/>
      <c r="AP257" s="760"/>
      <c r="AQ257" s="760"/>
      <c r="AR257" s="760"/>
      <c r="AS257" s="760"/>
      <c r="AT257" s="760"/>
      <c r="AU257" s="760"/>
      <c r="AV257" s="760"/>
      <c r="AW257" s="760"/>
      <c r="AX257" s="760"/>
      <c r="AY257" s="760"/>
      <c r="AZ257" s="760"/>
      <c r="BA257" s="760"/>
      <c r="BB257" s="760"/>
      <c r="BC257" s="760"/>
      <c r="BD257" s="760"/>
      <c r="BE257" s="760"/>
      <c r="BF257" s="760"/>
      <c r="BG257" s="760"/>
      <c r="BH257" s="760"/>
      <c r="BI257" s="760"/>
      <c r="BJ257" s="760"/>
      <c r="BK257" s="760"/>
      <c r="BL257" s="760"/>
      <c r="BM257" s="760"/>
      <c r="BN257" s="760"/>
      <c r="BO257" s="760"/>
      <c r="BP257" s="760"/>
      <c r="BQ257" s="760"/>
      <c r="BR257" s="760"/>
      <c r="BS257" s="760"/>
      <c r="BT257" s="760"/>
      <c r="BU257" s="760"/>
      <c r="BV257" s="760"/>
      <c r="BW257" s="760"/>
      <c r="BX257" s="760"/>
      <c r="BY257" s="760"/>
      <c r="BZ257" s="760"/>
      <c r="CA257" s="760"/>
    </row>
    <row r="258" spans="1:79" ht="18" customHeight="1">
      <c r="A258" s="724">
        <v>26</v>
      </c>
      <c r="B258" s="831" t="s">
        <v>932</v>
      </c>
      <c r="C258" s="832"/>
      <c r="D258" s="832"/>
      <c r="E258" s="832"/>
      <c r="F258" s="893"/>
      <c r="G258" s="835"/>
      <c r="H258" s="835"/>
      <c r="I258" s="760"/>
      <c r="J258" s="760"/>
      <c r="K258" s="760"/>
      <c r="L258" s="760"/>
      <c r="M258" s="760"/>
      <c r="N258" s="815"/>
      <c r="O258" s="760"/>
      <c r="P258" s="760"/>
      <c r="Q258" s="760"/>
      <c r="R258" s="760"/>
      <c r="S258" s="760"/>
      <c r="T258" s="760"/>
      <c r="U258" s="760"/>
      <c r="V258" s="760"/>
      <c r="W258" s="760"/>
      <c r="X258" s="760"/>
      <c r="Y258" s="760"/>
      <c r="Z258" s="760"/>
      <c r="AA258" s="760"/>
      <c r="AB258" s="760"/>
      <c r="AC258" s="760"/>
      <c r="AD258" s="760"/>
      <c r="AE258" s="760"/>
      <c r="AF258" s="760"/>
      <c r="AG258" s="760"/>
      <c r="AH258" s="760"/>
      <c r="AI258" s="760"/>
      <c r="AJ258" s="760"/>
      <c r="AK258" s="760"/>
      <c r="AL258" s="760"/>
      <c r="AM258" s="760"/>
      <c r="AN258" s="760"/>
      <c r="AO258" s="760"/>
      <c r="AP258" s="760"/>
      <c r="AQ258" s="760"/>
      <c r="AR258" s="760"/>
      <c r="AS258" s="760"/>
      <c r="AT258" s="760"/>
      <c r="AU258" s="760"/>
      <c r="AV258" s="760"/>
      <c r="AW258" s="760"/>
      <c r="AX258" s="760"/>
      <c r="AY258" s="760"/>
      <c r="AZ258" s="760"/>
      <c r="BA258" s="760"/>
      <c r="BB258" s="760"/>
      <c r="BC258" s="760"/>
      <c r="BD258" s="760"/>
      <c r="BE258" s="760"/>
      <c r="BF258" s="760"/>
      <c r="BG258" s="760"/>
      <c r="BH258" s="760"/>
      <c r="BI258" s="760"/>
      <c r="BJ258" s="760"/>
      <c r="BK258" s="760"/>
      <c r="BL258" s="760"/>
      <c r="BM258" s="760"/>
      <c r="BN258" s="760"/>
      <c r="BO258" s="760"/>
      <c r="BP258" s="760"/>
      <c r="BQ258" s="760"/>
      <c r="BR258" s="760"/>
      <c r="BS258" s="760"/>
      <c r="BT258" s="760"/>
      <c r="BU258" s="760"/>
      <c r="BV258" s="760"/>
      <c r="BW258" s="760"/>
      <c r="BX258" s="760"/>
      <c r="BY258" s="760"/>
      <c r="BZ258" s="760"/>
      <c r="CA258" s="760"/>
    </row>
    <row r="259" spans="1:79" ht="35.25" customHeight="1">
      <c r="B259" s="1399" t="s">
        <v>933</v>
      </c>
      <c r="C259" s="1400"/>
      <c r="D259" s="1400"/>
      <c r="E259" s="1401"/>
      <c r="F259" s="893"/>
      <c r="G259" s="835"/>
      <c r="H259" s="835"/>
      <c r="I259" s="760"/>
      <c r="J259" s="760"/>
      <c r="K259" s="760"/>
      <c r="L259" s="760"/>
      <c r="M259" s="760"/>
      <c r="N259" s="815"/>
      <c r="O259" s="760"/>
      <c r="P259" s="760"/>
      <c r="Q259" s="760"/>
      <c r="R259" s="760"/>
      <c r="S259" s="760"/>
      <c r="T259" s="760"/>
      <c r="U259" s="760"/>
      <c r="V259" s="760"/>
      <c r="W259" s="760"/>
      <c r="X259" s="760"/>
      <c r="Y259" s="760"/>
      <c r="Z259" s="760"/>
      <c r="AA259" s="760"/>
      <c r="AB259" s="760"/>
      <c r="AC259" s="760"/>
      <c r="AD259" s="760"/>
      <c r="AE259" s="760"/>
      <c r="AF259" s="760"/>
      <c r="AG259" s="760"/>
      <c r="AH259" s="760"/>
      <c r="AI259" s="760"/>
      <c r="AJ259" s="760"/>
      <c r="AK259" s="760"/>
      <c r="AL259" s="760"/>
      <c r="AM259" s="760"/>
      <c r="AN259" s="760"/>
      <c r="AO259" s="760"/>
      <c r="AP259" s="760"/>
      <c r="AQ259" s="760"/>
      <c r="AR259" s="760"/>
      <c r="AS259" s="760"/>
      <c r="AT259" s="760"/>
      <c r="AU259" s="760"/>
      <c r="AV259" s="760"/>
      <c r="AW259" s="760"/>
      <c r="AX259" s="760"/>
      <c r="AY259" s="760"/>
      <c r="AZ259" s="760"/>
      <c r="BA259" s="760"/>
      <c r="BB259" s="760"/>
      <c r="BC259" s="760"/>
      <c r="BD259" s="760"/>
      <c r="BE259" s="760"/>
      <c r="BF259" s="760"/>
      <c r="BG259" s="760"/>
      <c r="BH259" s="760"/>
      <c r="BI259" s="760"/>
      <c r="BJ259" s="760"/>
      <c r="BK259" s="760"/>
      <c r="BL259" s="760"/>
      <c r="BM259" s="760"/>
      <c r="BN259" s="760"/>
      <c r="BO259" s="760"/>
      <c r="BP259" s="760"/>
      <c r="BQ259" s="760"/>
      <c r="BR259" s="760"/>
      <c r="BS259" s="760"/>
      <c r="BT259" s="760"/>
      <c r="BU259" s="760"/>
      <c r="BV259" s="760"/>
      <c r="BW259" s="760"/>
      <c r="BX259" s="760"/>
      <c r="BY259" s="760"/>
      <c r="BZ259" s="760"/>
      <c r="CA259" s="760"/>
    </row>
    <row r="260" spans="1:79" ht="16.5" customHeight="1" thickBot="1">
      <c r="B260" s="831" t="s">
        <v>842</v>
      </c>
      <c r="C260" s="836"/>
      <c r="F260" s="893"/>
      <c r="G260" s="835"/>
      <c r="H260" s="835"/>
      <c r="I260" s="760"/>
      <c r="J260" s="760"/>
      <c r="K260" s="760"/>
      <c r="L260" s="760"/>
      <c r="M260" s="760"/>
      <c r="N260" s="815"/>
      <c r="O260" s="760"/>
      <c r="P260" s="760"/>
      <c r="Q260" s="760"/>
      <c r="R260" s="760"/>
      <c r="S260" s="760"/>
      <c r="T260" s="760"/>
      <c r="U260" s="760"/>
      <c r="V260" s="760"/>
      <c r="W260" s="760"/>
      <c r="X260" s="760"/>
      <c r="Y260" s="760"/>
      <c r="Z260" s="760"/>
      <c r="AA260" s="760"/>
      <c r="AB260" s="760"/>
      <c r="AC260" s="760"/>
      <c r="AD260" s="760"/>
      <c r="AE260" s="760"/>
      <c r="AF260" s="760"/>
      <c r="AG260" s="760"/>
      <c r="AH260" s="760"/>
      <c r="AI260" s="760"/>
      <c r="AJ260" s="760"/>
      <c r="AK260" s="760"/>
      <c r="AL260" s="760"/>
      <c r="AM260" s="760"/>
      <c r="AN260" s="760"/>
      <c r="AO260" s="760"/>
      <c r="AP260" s="760"/>
      <c r="AQ260" s="760"/>
      <c r="AR260" s="760"/>
      <c r="AS260" s="760"/>
      <c r="AT260" s="760"/>
      <c r="AU260" s="760"/>
      <c r="AV260" s="760"/>
      <c r="AW260" s="760"/>
      <c r="AX260" s="760"/>
      <c r="AY260" s="760"/>
      <c r="AZ260" s="760"/>
      <c r="BA260" s="760"/>
      <c r="BB260" s="760"/>
      <c r="BC260" s="760"/>
      <c r="BD260" s="760"/>
      <c r="BE260" s="760"/>
      <c r="BF260" s="760"/>
      <c r="BG260" s="760"/>
      <c r="BH260" s="760"/>
      <c r="BI260" s="760"/>
      <c r="BJ260" s="760"/>
      <c r="BK260" s="760"/>
      <c r="BL260" s="760"/>
      <c r="BM260" s="760"/>
      <c r="BN260" s="760"/>
      <c r="BO260" s="760"/>
      <c r="BP260" s="760"/>
      <c r="BQ260" s="760"/>
      <c r="BR260" s="760"/>
      <c r="BS260" s="760"/>
      <c r="BT260" s="760"/>
      <c r="BU260" s="760"/>
      <c r="BV260" s="760"/>
      <c r="BW260" s="760"/>
      <c r="BX260" s="760"/>
      <c r="BY260" s="760"/>
      <c r="BZ260" s="760"/>
      <c r="CA260" s="760"/>
    </row>
    <row r="261" spans="1:79" ht="33.75" customHeight="1" thickBot="1">
      <c r="B261" s="837" t="s">
        <v>812</v>
      </c>
      <c r="C261" s="838" t="s">
        <v>813</v>
      </c>
      <c r="D261" s="838" t="s">
        <v>814</v>
      </c>
      <c r="E261" s="839" t="s">
        <v>815</v>
      </c>
      <c r="F261" s="1402" t="s">
        <v>816</v>
      </c>
      <c r="G261" s="864">
        <v>6</v>
      </c>
      <c r="H261" s="835"/>
      <c r="I261" s="760"/>
      <c r="J261" s="760"/>
      <c r="K261" s="760"/>
      <c r="L261" s="760"/>
      <c r="M261" s="760"/>
      <c r="N261" s="815"/>
      <c r="O261" s="760"/>
      <c r="P261" s="760"/>
      <c r="Q261" s="760"/>
      <c r="R261" s="760"/>
      <c r="S261" s="760"/>
      <c r="T261" s="760"/>
      <c r="U261" s="760"/>
      <c r="V261" s="760"/>
      <c r="W261" s="760"/>
      <c r="X261" s="760"/>
      <c r="Y261" s="760"/>
      <c r="Z261" s="760"/>
      <c r="AA261" s="760"/>
      <c r="AB261" s="760"/>
      <c r="AC261" s="760"/>
      <c r="AD261" s="760"/>
      <c r="AE261" s="760"/>
      <c r="AF261" s="760"/>
      <c r="AG261" s="760"/>
      <c r="AH261" s="760"/>
      <c r="AI261" s="760"/>
      <c r="AJ261" s="760"/>
      <c r="AK261" s="760"/>
      <c r="AL261" s="760"/>
      <c r="AM261" s="760"/>
      <c r="AN261" s="760"/>
      <c r="AO261" s="760"/>
      <c r="AP261" s="760"/>
      <c r="AQ261" s="760"/>
      <c r="AR261" s="760"/>
      <c r="AS261" s="760"/>
      <c r="AT261" s="760"/>
      <c r="AU261" s="760"/>
      <c r="AV261" s="760"/>
      <c r="AW261" s="760"/>
      <c r="AX261" s="760"/>
      <c r="AY261" s="760"/>
      <c r="AZ261" s="760"/>
      <c r="BA261" s="760"/>
      <c r="BB261" s="760"/>
      <c r="BC261" s="760"/>
      <c r="BD261" s="760"/>
      <c r="BE261" s="760"/>
      <c r="BF261" s="760"/>
      <c r="BG261" s="760"/>
      <c r="BH261" s="760"/>
      <c r="BI261" s="760"/>
      <c r="BJ261" s="760"/>
      <c r="BK261" s="760"/>
      <c r="BL261" s="760"/>
      <c r="BM261" s="760"/>
      <c r="BN261" s="760"/>
      <c r="BO261" s="760"/>
      <c r="BP261" s="760"/>
      <c r="BQ261" s="760"/>
      <c r="BR261" s="760"/>
      <c r="BS261" s="760"/>
      <c r="BT261" s="760"/>
      <c r="BU261" s="760"/>
      <c r="BV261" s="760"/>
      <c r="BW261" s="760"/>
      <c r="BX261" s="760"/>
      <c r="BY261" s="760"/>
      <c r="BZ261" s="760"/>
      <c r="CA261" s="760"/>
    </row>
    <row r="262" spans="1:79" ht="29.1" customHeight="1">
      <c r="B262" s="894" t="s">
        <v>934</v>
      </c>
      <c r="C262" s="895">
        <v>0</v>
      </c>
      <c r="D262" s="896">
        <v>3</v>
      </c>
      <c r="E262" s="897">
        <v>0</v>
      </c>
      <c r="F262" s="1403"/>
      <c r="G262" s="865"/>
      <c r="H262" s="865"/>
      <c r="I262" s="866"/>
      <c r="J262" s="760"/>
      <c r="K262" s="760"/>
      <c r="L262" s="760"/>
      <c r="M262" s="760"/>
      <c r="N262" s="815"/>
      <c r="O262" s="760"/>
      <c r="P262" s="760"/>
      <c r="Q262" s="760"/>
      <c r="R262" s="760"/>
      <c r="S262" s="760"/>
      <c r="T262" s="760"/>
      <c r="U262" s="760"/>
      <c r="V262" s="760"/>
      <c r="W262" s="760"/>
      <c r="X262" s="760"/>
      <c r="Y262" s="760"/>
      <c r="Z262" s="760"/>
      <c r="AA262" s="760"/>
      <c r="AB262" s="760"/>
      <c r="AC262" s="760"/>
      <c r="AD262" s="760"/>
      <c r="AE262" s="760"/>
      <c r="AF262" s="760"/>
      <c r="AG262" s="760"/>
      <c r="AH262" s="760"/>
      <c r="AI262" s="760"/>
      <c r="AJ262" s="760"/>
      <c r="AK262" s="760"/>
      <c r="AL262" s="760"/>
      <c r="AM262" s="760"/>
      <c r="AN262" s="760"/>
      <c r="AO262" s="760"/>
      <c r="AP262" s="760"/>
      <c r="AQ262" s="760"/>
      <c r="AR262" s="760"/>
      <c r="AS262" s="760"/>
      <c r="AT262" s="760"/>
      <c r="AU262" s="760"/>
      <c r="AV262" s="760"/>
      <c r="AW262" s="760"/>
      <c r="AX262" s="760"/>
      <c r="AY262" s="760"/>
      <c r="AZ262" s="760"/>
      <c r="BA262" s="760"/>
      <c r="BB262" s="760"/>
      <c r="BC262" s="760"/>
      <c r="BD262" s="760"/>
      <c r="BE262" s="760"/>
      <c r="BF262" s="760"/>
      <c r="BG262" s="760"/>
      <c r="BH262" s="760"/>
      <c r="BI262" s="760"/>
      <c r="BJ262" s="760"/>
      <c r="BK262" s="760"/>
      <c r="BL262" s="760"/>
      <c r="BM262" s="760"/>
      <c r="BN262" s="760"/>
      <c r="BO262" s="760"/>
      <c r="BP262" s="760"/>
      <c r="BQ262" s="760"/>
      <c r="BR262" s="760"/>
      <c r="BS262" s="760"/>
      <c r="BT262" s="760"/>
      <c r="BU262" s="760"/>
      <c r="BV262" s="760"/>
      <c r="BW262" s="760"/>
      <c r="BX262" s="760"/>
      <c r="BY262" s="760"/>
      <c r="BZ262" s="760"/>
      <c r="CA262" s="760"/>
    </row>
    <row r="263" spans="1:79" ht="27.95" customHeight="1" thickBot="1">
      <c r="B263" s="856" t="s">
        <v>935</v>
      </c>
      <c r="C263" s="857">
        <v>2</v>
      </c>
      <c r="D263" s="858">
        <v>3</v>
      </c>
      <c r="E263" s="859">
        <v>6</v>
      </c>
      <c r="F263" s="1404"/>
      <c r="G263" s="869"/>
      <c r="H263" s="869"/>
      <c r="I263" s="870"/>
      <c r="J263" s="760"/>
      <c r="K263" s="760"/>
      <c r="L263" s="760"/>
      <c r="M263" s="760"/>
      <c r="N263" s="815"/>
      <c r="O263" s="760"/>
      <c r="P263" s="760"/>
      <c r="Q263" s="760"/>
      <c r="R263" s="760"/>
      <c r="S263" s="760"/>
      <c r="T263" s="760"/>
      <c r="U263" s="760"/>
      <c r="V263" s="760"/>
      <c r="W263" s="760"/>
      <c r="X263" s="760"/>
      <c r="Y263" s="760"/>
      <c r="Z263" s="760"/>
      <c r="AA263" s="760"/>
      <c r="AB263" s="760"/>
      <c r="AC263" s="760"/>
      <c r="AD263" s="760"/>
      <c r="AE263" s="760"/>
      <c r="AF263" s="760"/>
      <c r="AG263" s="760"/>
      <c r="AH263" s="760"/>
      <c r="AI263" s="760"/>
      <c r="AJ263" s="760"/>
      <c r="AK263" s="760"/>
      <c r="AL263" s="760"/>
      <c r="AM263" s="760"/>
      <c r="AN263" s="760"/>
      <c r="AO263" s="760"/>
      <c r="AP263" s="760"/>
      <c r="AQ263" s="760"/>
      <c r="AR263" s="760"/>
      <c r="AS263" s="760"/>
      <c r="AT263" s="760"/>
      <c r="AU263" s="760"/>
      <c r="AV263" s="760"/>
      <c r="AW263" s="760"/>
      <c r="AX263" s="760"/>
      <c r="AY263" s="760"/>
      <c r="AZ263" s="760"/>
      <c r="BA263" s="760"/>
      <c r="BB263" s="760"/>
      <c r="BC263" s="760"/>
      <c r="BD263" s="760"/>
      <c r="BE263" s="760"/>
      <c r="BF263" s="760"/>
      <c r="BG263" s="760"/>
      <c r="BH263" s="760"/>
      <c r="BI263" s="760"/>
      <c r="BJ263" s="760"/>
      <c r="BK263" s="760"/>
      <c r="BL263" s="760"/>
      <c r="BM263" s="760"/>
      <c r="BN263" s="760"/>
      <c r="BO263" s="760"/>
      <c r="BP263" s="760"/>
      <c r="BQ263" s="760"/>
      <c r="BR263" s="760"/>
      <c r="BS263" s="760"/>
      <c r="BT263" s="760"/>
      <c r="BU263" s="760"/>
      <c r="BV263" s="760"/>
      <c r="BW263" s="760"/>
      <c r="BX263" s="760"/>
      <c r="BY263" s="760"/>
      <c r="BZ263" s="760"/>
      <c r="CA263" s="760"/>
    </row>
    <row r="264" spans="1:79" ht="9" customHeight="1">
      <c r="B264" s="862"/>
      <c r="C264" s="863"/>
      <c r="D264" s="863"/>
      <c r="E264" s="863"/>
      <c r="F264" s="877"/>
      <c r="G264" s="835"/>
      <c r="H264" s="835"/>
      <c r="I264" s="760"/>
      <c r="J264" s="760"/>
      <c r="K264" s="760"/>
      <c r="L264" s="760"/>
      <c r="M264" s="760"/>
      <c r="N264" s="815"/>
      <c r="O264" s="760"/>
      <c r="P264" s="760"/>
      <c r="Q264" s="760"/>
      <c r="R264" s="760"/>
      <c r="S264" s="760"/>
      <c r="T264" s="760"/>
      <c r="U264" s="760"/>
      <c r="V264" s="760"/>
      <c r="W264" s="760"/>
      <c r="X264" s="760"/>
      <c r="Y264" s="760"/>
      <c r="Z264" s="760"/>
      <c r="AA264" s="760"/>
      <c r="AB264" s="760"/>
      <c r="AC264" s="760"/>
      <c r="AD264" s="760"/>
      <c r="AE264" s="760"/>
      <c r="AF264" s="760"/>
      <c r="AG264" s="760"/>
      <c r="AH264" s="760"/>
      <c r="AI264" s="760"/>
      <c r="AJ264" s="760"/>
      <c r="AK264" s="760"/>
      <c r="AL264" s="760"/>
      <c r="AM264" s="760"/>
      <c r="AN264" s="760"/>
      <c r="AO264" s="760"/>
      <c r="AP264" s="760"/>
      <c r="AQ264" s="760"/>
      <c r="AR264" s="760"/>
      <c r="AS264" s="760"/>
      <c r="AT264" s="760"/>
      <c r="AU264" s="760"/>
      <c r="AV264" s="760"/>
      <c r="AW264" s="760"/>
      <c r="AX264" s="760"/>
      <c r="AY264" s="760"/>
      <c r="AZ264" s="760"/>
      <c r="BA264" s="760"/>
      <c r="BB264" s="760"/>
      <c r="BC264" s="760"/>
      <c r="BD264" s="760"/>
      <c r="BE264" s="760"/>
      <c r="BF264" s="760"/>
      <c r="BG264" s="760"/>
      <c r="BH264" s="760"/>
      <c r="BI264" s="760"/>
      <c r="BJ264" s="760"/>
      <c r="BK264" s="760"/>
      <c r="BL264" s="760"/>
      <c r="BM264" s="760"/>
      <c r="BN264" s="760"/>
      <c r="BO264" s="760"/>
      <c r="BP264" s="760"/>
      <c r="BQ264" s="760"/>
      <c r="BR264" s="760"/>
      <c r="BS264" s="760"/>
      <c r="BT264" s="760"/>
      <c r="BU264" s="760"/>
      <c r="BV264" s="760"/>
      <c r="BW264" s="760"/>
      <c r="BX264" s="760"/>
      <c r="BY264" s="760"/>
      <c r="BZ264" s="760"/>
      <c r="CA264" s="760"/>
    </row>
    <row r="265" spans="1:79" ht="18" customHeight="1">
      <c r="A265" s="724">
        <v>27</v>
      </c>
      <c r="B265" s="831" t="s">
        <v>936</v>
      </c>
      <c r="C265" s="832"/>
      <c r="D265" s="832"/>
      <c r="E265" s="832"/>
      <c r="F265" s="893"/>
      <c r="G265" s="835"/>
      <c r="H265" s="835"/>
      <c r="I265" s="760"/>
      <c r="J265" s="760"/>
      <c r="K265" s="760"/>
      <c r="L265" s="760"/>
      <c r="M265" s="760"/>
      <c r="N265" s="815"/>
      <c r="O265" s="760"/>
      <c r="P265" s="760"/>
      <c r="Q265" s="760"/>
      <c r="R265" s="760"/>
      <c r="S265" s="760"/>
      <c r="T265" s="760"/>
      <c r="U265" s="760"/>
      <c r="V265" s="760"/>
      <c r="W265" s="760"/>
      <c r="X265" s="760"/>
      <c r="Y265" s="760"/>
      <c r="Z265" s="760"/>
      <c r="AA265" s="760"/>
      <c r="AB265" s="760"/>
      <c r="AC265" s="760"/>
      <c r="AD265" s="760"/>
      <c r="AE265" s="760"/>
      <c r="AF265" s="760"/>
      <c r="AG265" s="760"/>
      <c r="AH265" s="760"/>
      <c r="AI265" s="760"/>
      <c r="AJ265" s="760"/>
      <c r="AK265" s="760"/>
      <c r="AL265" s="760"/>
      <c r="AM265" s="760"/>
      <c r="AN265" s="760"/>
      <c r="AO265" s="760"/>
      <c r="AP265" s="760"/>
      <c r="AQ265" s="760"/>
      <c r="AR265" s="760"/>
      <c r="AS265" s="760"/>
      <c r="AT265" s="760"/>
      <c r="AU265" s="760"/>
      <c r="AV265" s="760"/>
      <c r="AW265" s="760"/>
      <c r="AX265" s="760"/>
      <c r="AY265" s="760"/>
      <c r="AZ265" s="760"/>
      <c r="BA265" s="760"/>
      <c r="BB265" s="760"/>
      <c r="BC265" s="760"/>
      <c r="BD265" s="760"/>
      <c r="BE265" s="760"/>
      <c r="BF265" s="760"/>
      <c r="BG265" s="760"/>
      <c r="BH265" s="760"/>
      <c r="BI265" s="760"/>
      <c r="BJ265" s="760"/>
      <c r="BK265" s="760"/>
      <c r="BL265" s="760"/>
      <c r="BM265" s="760"/>
      <c r="BN265" s="760"/>
      <c r="BO265" s="760"/>
      <c r="BP265" s="760"/>
      <c r="BQ265" s="760"/>
      <c r="BR265" s="760"/>
      <c r="BS265" s="760"/>
      <c r="BT265" s="760"/>
      <c r="BU265" s="760"/>
      <c r="BV265" s="760"/>
      <c r="BW265" s="760"/>
      <c r="BX265" s="760"/>
      <c r="BY265" s="760"/>
      <c r="BZ265" s="760"/>
      <c r="CA265" s="760"/>
    </row>
    <row r="266" spans="1:79" ht="35.25" customHeight="1">
      <c r="B266" s="1399" t="s">
        <v>937</v>
      </c>
      <c r="C266" s="1400"/>
      <c r="D266" s="1400"/>
      <c r="E266" s="1401"/>
      <c r="F266" s="893"/>
      <c r="G266" s="835"/>
      <c r="H266" s="835"/>
      <c r="I266" s="760"/>
      <c r="J266" s="760"/>
      <c r="K266" s="760"/>
      <c r="L266" s="760"/>
      <c r="M266" s="760"/>
      <c r="N266" s="815"/>
      <c r="O266" s="760"/>
      <c r="P266" s="760"/>
      <c r="Q266" s="760"/>
      <c r="R266" s="760"/>
      <c r="S266" s="760"/>
      <c r="T266" s="760"/>
      <c r="U266" s="760"/>
      <c r="V266" s="760"/>
      <c r="W266" s="760"/>
      <c r="X266" s="760"/>
      <c r="Y266" s="760"/>
      <c r="Z266" s="760"/>
      <c r="AA266" s="760"/>
      <c r="AB266" s="760"/>
      <c r="AC266" s="760"/>
      <c r="AD266" s="760"/>
      <c r="AE266" s="760"/>
      <c r="AF266" s="760"/>
      <c r="AG266" s="760"/>
      <c r="AH266" s="760"/>
      <c r="AI266" s="760"/>
      <c r="AJ266" s="760"/>
      <c r="AK266" s="760"/>
      <c r="AL266" s="760"/>
      <c r="AM266" s="760"/>
      <c r="AN266" s="760"/>
      <c r="AO266" s="760"/>
      <c r="AP266" s="760"/>
      <c r="AQ266" s="760"/>
      <c r="AR266" s="760"/>
      <c r="AS266" s="760"/>
      <c r="AT266" s="760"/>
      <c r="AU266" s="760"/>
      <c r="AV266" s="760"/>
      <c r="AW266" s="760"/>
      <c r="AX266" s="760"/>
      <c r="AY266" s="760"/>
      <c r="AZ266" s="760"/>
      <c r="BA266" s="760"/>
      <c r="BB266" s="760"/>
      <c r="BC266" s="760"/>
      <c r="BD266" s="760"/>
      <c r="BE266" s="760"/>
      <c r="BF266" s="760"/>
      <c r="BG266" s="760"/>
      <c r="BH266" s="760"/>
      <c r="BI266" s="760"/>
      <c r="BJ266" s="760"/>
      <c r="BK266" s="760"/>
      <c r="BL266" s="760"/>
      <c r="BM266" s="760"/>
      <c r="BN266" s="760"/>
      <c r="BO266" s="760"/>
      <c r="BP266" s="760"/>
      <c r="BQ266" s="760"/>
      <c r="BR266" s="760"/>
      <c r="BS266" s="760"/>
      <c r="BT266" s="760"/>
      <c r="BU266" s="760"/>
      <c r="BV266" s="760"/>
      <c r="BW266" s="760"/>
      <c r="BX266" s="760"/>
      <c r="BY266" s="760"/>
      <c r="BZ266" s="760"/>
      <c r="CA266" s="760"/>
    </row>
    <row r="267" spans="1:79" ht="16.5" customHeight="1" thickBot="1">
      <c r="B267" s="831" t="s">
        <v>842</v>
      </c>
      <c r="C267" s="836"/>
      <c r="F267" s="893"/>
      <c r="G267" s="835"/>
      <c r="H267" s="835"/>
      <c r="I267" s="760"/>
      <c r="J267" s="760"/>
      <c r="K267" s="760"/>
      <c r="L267" s="760"/>
      <c r="M267" s="760"/>
      <c r="N267" s="815"/>
      <c r="O267" s="760"/>
      <c r="P267" s="760"/>
      <c r="Q267" s="760"/>
      <c r="R267" s="760"/>
      <c r="S267" s="760"/>
      <c r="T267" s="760"/>
      <c r="U267" s="760"/>
      <c r="V267" s="760"/>
      <c r="W267" s="760"/>
      <c r="X267" s="760"/>
      <c r="Y267" s="760"/>
      <c r="Z267" s="760"/>
      <c r="AA267" s="760"/>
      <c r="AB267" s="760"/>
      <c r="AC267" s="760"/>
      <c r="AD267" s="760"/>
      <c r="AE267" s="760"/>
      <c r="AF267" s="760"/>
      <c r="AG267" s="760"/>
      <c r="AH267" s="760"/>
      <c r="AI267" s="760"/>
      <c r="AJ267" s="760"/>
      <c r="AK267" s="760"/>
      <c r="AL267" s="760"/>
      <c r="AM267" s="760"/>
      <c r="AN267" s="760"/>
      <c r="AO267" s="760"/>
      <c r="AP267" s="760"/>
      <c r="AQ267" s="760"/>
      <c r="AR267" s="760"/>
      <c r="AS267" s="760"/>
      <c r="AT267" s="760"/>
      <c r="AU267" s="760"/>
      <c r="AV267" s="760"/>
      <c r="AW267" s="760"/>
      <c r="AX267" s="760"/>
      <c r="AY267" s="760"/>
      <c r="AZ267" s="760"/>
      <c r="BA267" s="760"/>
      <c r="BB267" s="760"/>
      <c r="BC267" s="760"/>
      <c r="BD267" s="760"/>
      <c r="BE267" s="760"/>
      <c r="BF267" s="760"/>
      <c r="BG267" s="760"/>
      <c r="BH267" s="760"/>
      <c r="BI267" s="760"/>
      <c r="BJ267" s="760"/>
      <c r="BK267" s="760"/>
      <c r="BL267" s="760"/>
      <c r="BM267" s="760"/>
      <c r="BN267" s="760"/>
      <c r="BO267" s="760"/>
      <c r="BP267" s="760"/>
      <c r="BQ267" s="760"/>
      <c r="BR267" s="760"/>
      <c r="BS267" s="760"/>
      <c r="BT267" s="760"/>
      <c r="BU267" s="760"/>
      <c r="BV267" s="760"/>
      <c r="BW267" s="760"/>
      <c r="BX267" s="760"/>
      <c r="BY267" s="760"/>
      <c r="BZ267" s="760"/>
      <c r="CA267" s="760"/>
    </row>
    <row r="268" spans="1:79" ht="33.75" customHeight="1" thickBot="1">
      <c r="B268" s="837" t="s">
        <v>812</v>
      </c>
      <c r="C268" s="838" t="s">
        <v>813</v>
      </c>
      <c r="D268" s="838" t="s">
        <v>814</v>
      </c>
      <c r="E268" s="839" t="s">
        <v>815</v>
      </c>
      <c r="F268" s="1402" t="s">
        <v>816</v>
      </c>
      <c r="G268" s="864">
        <v>4</v>
      </c>
      <c r="H268" s="835"/>
      <c r="I268" s="760"/>
      <c r="J268" s="760"/>
      <c r="K268" s="760"/>
      <c r="L268" s="760"/>
      <c r="M268" s="760"/>
      <c r="N268" s="815"/>
      <c r="O268" s="760"/>
      <c r="P268" s="760"/>
      <c r="Q268" s="760"/>
      <c r="R268" s="760"/>
      <c r="S268" s="760"/>
      <c r="T268" s="760"/>
      <c r="U268" s="760"/>
      <c r="V268" s="760"/>
      <c r="W268" s="760"/>
      <c r="X268" s="760"/>
      <c r="Y268" s="760"/>
      <c r="Z268" s="760"/>
      <c r="AA268" s="760"/>
      <c r="AB268" s="760"/>
      <c r="AC268" s="760"/>
      <c r="AD268" s="760"/>
      <c r="AE268" s="760"/>
      <c r="AF268" s="760"/>
      <c r="AG268" s="760"/>
      <c r="AH268" s="760"/>
      <c r="AI268" s="760"/>
      <c r="AJ268" s="760"/>
      <c r="AK268" s="760"/>
      <c r="AL268" s="760"/>
      <c r="AM268" s="760"/>
      <c r="AN268" s="760"/>
      <c r="AO268" s="760"/>
      <c r="AP268" s="760"/>
      <c r="AQ268" s="760"/>
      <c r="AR268" s="760"/>
      <c r="AS268" s="760"/>
      <c r="AT268" s="760"/>
      <c r="AU268" s="760"/>
      <c r="AV268" s="760"/>
      <c r="AW268" s="760"/>
      <c r="AX268" s="760"/>
      <c r="AY268" s="760"/>
      <c r="AZ268" s="760"/>
      <c r="BA268" s="760"/>
      <c r="BB268" s="760"/>
      <c r="BC268" s="760"/>
      <c r="BD268" s="760"/>
      <c r="BE268" s="760"/>
      <c r="BF268" s="760"/>
      <c r="BG268" s="760"/>
      <c r="BH268" s="760"/>
      <c r="BI268" s="760"/>
      <c r="BJ268" s="760"/>
      <c r="BK268" s="760"/>
      <c r="BL268" s="760"/>
      <c r="BM268" s="760"/>
      <c r="BN268" s="760"/>
      <c r="BO268" s="760"/>
      <c r="BP268" s="760"/>
      <c r="BQ268" s="760"/>
      <c r="BR268" s="760"/>
      <c r="BS268" s="760"/>
      <c r="BT268" s="760"/>
      <c r="BU268" s="760"/>
      <c r="BV268" s="760"/>
      <c r="BW268" s="760"/>
      <c r="BX268" s="760"/>
      <c r="BY268" s="760"/>
      <c r="BZ268" s="760"/>
      <c r="CA268" s="760"/>
    </row>
    <row r="269" spans="1:79" ht="32.25" customHeight="1">
      <c r="B269" s="844" t="s">
        <v>938</v>
      </c>
      <c r="C269" s="845">
        <v>1</v>
      </c>
      <c r="D269" s="846">
        <v>2</v>
      </c>
      <c r="E269" s="847">
        <v>2</v>
      </c>
      <c r="F269" s="1403"/>
      <c r="G269" s="865"/>
      <c r="H269" s="865"/>
      <c r="I269" s="866"/>
      <c r="J269" s="760"/>
      <c r="K269" s="760"/>
      <c r="L269" s="760"/>
      <c r="M269" s="760"/>
      <c r="N269" s="815"/>
      <c r="O269" s="760"/>
      <c r="P269" s="760"/>
      <c r="Q269" s="760"/>
      <c r="R269" s="760"/>
      <c r="S269" s="760"/>
      <c r="T269" s="760"/>
      <c r="U269" s="760"/>
      <c r="V269" s="760"/>
      <c r="W269" s="760"/>
      <c r="X269" s="760"/>
      <c r="Y269" s="760"/>
      <c r="Z269" s="760"/>
      <c r="AA269" s="760"/>
      <c r="AB269" s="760"/>
      <c r="AC269" s="760"/>
      <c r="AD269" s="760"/>
      <c r="AE269" s="760"/>
      <c r="AF269" s="760"/>
      <c r="AG269" s="760"/>
      <c r="AH269" s="760"/>
      <c r="AI269" s="760"/>
      <c r="AJ269" s="760"/>
      <c r="AK269" s="760"/>
      <c r="AL269" s="760"/>
      <c r="AM269" s="760"/>
      <c r="AN269" s="760"/>
      <c r="AO269" s="760"/>
      <c r="AP269" s="760"/>
      <c r="AQ269" s="760"/>
      <c r="AR269" s="760"/>
      <c r="AS269" s="760"/>
      <c r="AT269" s="760"/>
      <c r="AU269" s="760"/>
      <c r="AV269" s="760"/>
      <c r="AW269" s="760"/>
      <c r="AX269" s="760"/>
      <c r="AY269" s="760"/>
      <c r="AZ269" s="760"/>
      <c r="BA269" s="760"/>
      <c r="BB269" s="760"/>
      <c r="BC269" s="760"/>
      <c r="BD269" s="760"/>
      <c r="BE269" s="760"/>
      <c r="BF269" s="760"/>
      <c r="BG269" s="760"/>
      <c r="BH269" s="760"/>
      <c r="BI269" s="760"/>
      <c r="BJ269" s="760"/>
      <c r="BK269" s="760"/>
      <c r="BL269" s="760"/>
      <c r="BM269" s="760"/>
      <c r="BN269" s="760"/>
      <c r="BO269" s="760"/>
      <c r="BP269" s="760"/>
      <c r="BQ269" s="760"/>
      <c r="BR269" s="760"/>
      <c r="BS269" s="760"/>
      <c r="BT269" s="760"/>
      <c r="BU269" s="760"/>
      <c r="BV269" s="760"/>
      <c r="BW269" s="760"/>
      <c r="BX269" s="760"/>
      <c r="BY269" s="760"/>
      <c r="BZ269" s="760"/>
      <c r="CA269" s="760"/>
    </row>
    <row r="270" spans="1:79" ht="32.25" customHeight="1">
      <c r="B270" s="850" t="s">
        <v>939</v>
      </c>
      <c r="C270" s="851">
        <v>2</v>
      </c>
      <c r="D270" s="852">
        <v>2</v>
      </c>
      <c r="E270" s="853">
        <v>4</v>
      </c>
      <c r="F270" s="1403"/>
      <c r="G270" s="867"/>
      <c r="H270" s="867"/>
      <c r="I270" s="868"/>
      <c r="J270" s="760"/>
      <c r="K270" s="760"/>
      <c r="L270" s="760"/>
      <c r="M270" s="760"/>
      <c r="N270" s="815"/>
      <c r="O270" s="760"/>
      <c r="P270" s="760"/>
      <c r="Q270" s="760"/>
      <c r="R270" s="760"/>
      <c r="S270" s="760"/>
      <c r="T270" s="760"/>
      <c r="U270" s="760"/>
      <c r="V270" s="760"/>
      <c r="W270" s="760"/>
      <c r="X270" s="760"/>
      <c r="Y270" s="760"/>
      <c r="Z270" s="760"/>
      <c r="AA270" s="760"/>
      <c r="AB270" s="760"/>
      <c r="AC270" s="760"/>
      <c r="AD270" s="760"/>
      <c r="AE270" s="760"/>
      <c r="AF270" s="760"/>
      <c r="AG270" s="760"/>
      <c r="AH270" s="760"/>
      <c r="AI270" s="760"/>
      <c r="AJ270" s="760"/>
      <c r="AK270" s="760"/>
      <c r="AL270" s="760"/>
      <c r="AM270" s="760"/>
      <c r="AN270" s="760"/>
      <c r="AO270" s="760"/>
      <c r="AP270" s="760"/>
      <c r="AQ270" s="760"/>
      <c r="AR270" s="760"/>
      <c r="AS270" s="760"/>
      <c r="AT270" s="760"/>
      <c r="AU270" s="760"/>
      <c r="AV270" s="760"/>
      <c r="AW270" s="760"/>
      <c r="AX270" s="760"/>
      <c r="AY270" s="760"/>
      <c r="AZ270" s="760"/>
      <c r="BA270" s="760"/>
      <c r="BB270" s="760"/>
      <c r="BC270" s="760"/>
      <c r="BD270" s="760"/>
      <c r="BE270" s="760"/>
      <c r="BF270" s="760"/>
      <c r="BG270" s="760"/>
      <c r="BH270" s="760"/>
      <c r="BI270" s="760"/>
      <c r="BJ270" s="760"/>
      <c r="BK270" s="760"/>
      <c r="BL270" s="760"/>
      <c r="BM270" s="760"/>
      <c r="BN270" s="760"/>
      <c r="BO270" s="760"/>
      <c r="BP270" s="760"/>
      <c r="BQ270" s="760"/>
      <c r="BR270" s="760"/>
      <c r="BS270" s="760"/>
      <c r="BT270" s="760"/>
      <c r="BU270" s="760"/>
      <c r="BV270" s="760"/>
      <c r="BW270" s="760"/>
      <c r="BX270" s="760"/>
      <c r="BY270" s="760"/>
      <c r="BZ270" s="760"/>
      <c r="CA270" s="760"/>
    </row>
    <row r="271" spans="1:79" ht="32.25" customHeight="1" thickBot="1">
      <c r="B271" s="856" t="s">
        <v>940</v>
      </c>
      <c r="C271" s="857">
        <v>3</v>
      </c>
      <c r="D271" s="858">
        <v>2</v>
      </c>
      <c r="E271" s="859">
        <v>6</v>
      </c>
      <c r="F271" s="1404"/>
      <c r="G271" s="869"/>
      <c r="H271" s="869"/>
      <c r="I271" s="870"/>
      <c r="J271" s="760"/>
      <c r="K271" s="760"/>
      <c r="L271" s="760"/>
      <c r="M271" s="760"/>
      <c r="N271" s="815"/>
      <c r="O271" s="760"/>
      <c r="P271" s="760"/>
      <c r="Q271" s="760"/>
      <c r="R271" s="760"/>
      <c r="S271" s="760"/>
      <c r="T271" s="760"/>
      <c r="U271" s="760"/>
      <c r="V271" s="760"/>
      <c r="W271" s="760"/>
      <c r="X271" s="760"/>
      <c r="Y271" s="760"/>
      <c r="Z271" s="760"/>
      <c r="AA271" s="760"/>
      <c r="AB271" s="760"/>
      <c r="AC271" s="760"/>
      <c r="AD271" s="760"/>
      <c r="AE271" s="760"/>
      <c r="AF271" s="760"/>
      <c r="AG271" s="760"/>
      <c r="AH271" s="760"/>
      <c r="AI271" s="760"/>
      <c r="AJ271" s="760"/>
      <c r="AK271" s="760"/>
      <c r="AL271" s="760"/>
      <c r="AM271" s="760"/>
      <c r="AN271" s="760"/>
      <c r="AO271" s="760"/>
      <c r="AP271" s="760"/>
      <c r="AQ271" s="760"/>
      <c r="AR271" s="760"/>
      <c r="AS271" s="760"/>
      <c r="AT271" s="760"/>
      <c r="AU271" s="760"/>
      <c r="AV271" s="760"/>
      <c r="AW271" s="760"/>
      <c r="AX271" s="760"/>
      <c r="AY271" s="760"/>
      <c r="AZ271" s="760"/>
      <c r="BA271" s="760"/>
      <c r="BB271" s="760"/>
      <c r="BC271" s="760"/>
      <c r="BD271" s="760"/>
      <c r="BE271" s="760"/>
      <c r="BF271" s="760"/>
      <c r="BG271" s="760"/>
      <c r="BH271" s="760"/>
      <c r="BI271" s="760"/>
      <c r="BJ271" s="760"/>
      <c r="BK271" s="760"/>
      <c r="BL271" s="760"/>
      <c r="BM271" s="760"/>
      <c r="BN271" s="760"/>
      <c r="BO271" s="760"/>
      <c r="BP271" s="760"/>
      <c r="BQ271" s="760"/>
      <c r="BR271" s="760"/>
      <c r="BS271" s="760"/>
      <c r="BT271" s="760"/>
      <c r="BU271" s="760"/>
      <c r="BV271" s="760"/>
      <c r="BW271" s="760"/>
      <c r="BX271" s="760"/>
      <c r="BY271" s="760"/>
      <c r="BZ271" s="760"/>
      <c r="CA271" s="760"/>
    </row>
    <row r="272" spans="1:79" ht="9" customHeight="1">
      <c r="B272" s="862"/>
      <c r="C272" s="863"/>
      <c r="D272" s="863"/>
      <c r="E272" s="863"/>
      <c r="F272" s="893"/>
      <c r="G272" s="835"/>
      <c r="H272" s="835"/>
      <c r="I272" s="760"/>
      <c r="J272" s="760"/>
      <c r="K272" s="760"/>
      <c r="L272" s="760"/>
      <c r="M272" s="760"/>
      <c r="N272" s="815"/>
      <c r="O272" s="760"/>
      <c r="P272" s="760"/>
      <c r="Q272" s="760"/>
      <c r="R272" s="760"/>
      <c r="S272" s="760"/>
      <c r="T272" s="760"/>
      <c r="U272" s="760"/>
      <c r="V272" s="760"/>
      <c r="W272" s="760"/>
      <c r="X272" s="760"/>
      <c r="Y272" s="760"/>
      <c r="Z272" s="760"/>
      <c r="AA272" s="760"/>
      <c r="AB272" s="760"/>
      <c r="AC272" s="760"/>
      <c r="AD272" s="760"/>
      <c r="AE272" s="760"/>
      <c r="AF272" s="760"/>
      <c r="AG272" s="760"/>
      <c r="AH272" s="760"/>
      <c r="AI272" s="760"/>
      <c r="AJ272" s="760"/>
      <c r="AK272" s="760"/>
      <c r="AL272" s="760"/>
      <c r="AM272" s="760"/>
      <c r="AN272" s="760"/>
      <c r="AO272" s="760"/>
      <c r="AP272" s="760"/>
      <c r="AQ272" s="760"/>
      <c r="AR272" s="760"/>
      <c r="AS272" s="760"/>
      <c r="AT272" s="760"/>
      <c r="AU272" s="760"/>
      <c r="AV272" s="760"/>
      <c r="AW272" s="760"/>
      <c r="AX272" s="760"/>
      <c r="AY272" s="760"/>
      <c r="AZ272" s="760"/>
      <c r="BA272" s="760"/>
      <c r="BB272" s="760"/>
      <c r="BC272" s="760"/>
      <c r="BD272" s="760"/>
      <c r="BE272" s="760"/>
      <c r="BF272" s="760"/>
      <c r="BG272" s="760"/>
      <c r="BH272" s="760"/>
      <c r="BI272" s="760"/>
      <c r="BJ272" s="760"/>
      <c r="BK272" s="760"/>
      <c r="BL272" s="760"/>
      <c r="BM272" s="760"/>
      <c r="BN272" s="760"/>
      <c r="BO272" s="760"/>
      <c r="BP272" s="760"/>
      <c r="BQ272" s="760"/>
      <c r="BR272" s="760"/>
      <c r="BS272" s="760"/>
      <c r="BT272" s="760"/>
      <c r="BU272" s="760"/>
      <c r="BV272" s="760"/>
      <c r="BW272" s="760"/>
      <c r="BX272" s="760"/>
      <c r="BY272" s="760"/>
      <c r="BZ272" s="760"/>
      <c r="CA272" s="760"/>
    </row>
    <row r="273" spans="1:79" ht="18" customHeight="1">
      <c r="A273" s="724">
        <v>28</v>
      </c>
      <c r="B273" s="831" t="s">
        <v>941</v>
      </c>
      <c r="C273" s="832"/>
      <c r="D273" s="832"/>
      <c r="E273" s="832"/>
      <c r="F273" s="893"/>
      <c r="G273" s="835"/>
      <c r="H273" s="835"/>
      <c r="I273" s="760"/>
      <c r="J273" s="760"/>
      <c r="K273" s="760"/>
      <c r="L273" s="760"/>
      <c r="M273" s="760"/>
      <c r="N273" s="815"/>
      <c r="O273" s="760"/>
      <c r="P273" s="760"/>
      <c r="Q273" s="760"/>
      <c r="R273" s="760"/>
      <c r="S273" s="760"/>
      <c r="T273" s="760"/>
      <c r="U273" s="760"/>
      <c r="V273" s="760"/>
      <c r="W273" s="760"/>
      <c r="X273" s="760"/>
      <c r="Y273" s="760"/>
      <c r="Z273" s="760"/>
      <c r="AA273" s="760"/>
      <c r="AB273" s="760"/>
      <c r="AC273" s="760"/>
      <c r="AD273" s="760"/>
      <c r="AE273" s="760"/>
      <c r="AF273" s="760"/>
      <c r="AG273" s="760"/>
      <c r="AH273" s="760"/>
      <c r="AI273" s="760"/>
      <c r="AJ273" s="760"/>
      <c r="AK273" s="760"/>
      <c r="AL273" s="760"/>
      <c r="AM273" s="760"/>
      <c r="AN273" s="760"/>
      <c r="AO273" s="760"/>
      <c r="AP273" s="760"/>
      <c r="AQ273" s="760"/>
      <c r="AR273" s="760"/>
      <c r="AS273" s="760"/>
      <c r="AT273" s="760"/>
      <c r="AU273" s="760"/>
      <c r="AV273" s="760"/>
      <c r="AW273" s="760"/>
      <c r="AX273" s="760"/>
      <c r="AY273" s="760"/>
      <c r="AZ273" s="760"/>
      <c r="BA273" s="760"/>
      <c r="BB273" s="760"/>
      <c r="BC273" s="760"/>
      <c r="BD273" s="760"/>
      <c r="BE273" s="760"/>
      <c r="BF273" s="760"/>
      <c r="BG273" s="760"/>
      <c r="BH273" s="760"/>
      <c r="BI273" s="760"/>
      <c r="BJ273" s="760"/>
      <c r="BK273" s="760"/>
      <c r="BL273" s="760"/>
      <c r="BM273" s="760"/>
      <c r="BN273" s="760"/>
      <c r="BO273" s="760"/>
      <c r="BP273" s="760"/>
      <c r="BQ273" s="760"/>
      <c r="BR273" s="760"/>
      <c r="BS273" s="760"/>
      <c r="BT273" s="760"/>
      <c r="BU273" s="760"/>
      <c r="BV273" s="760"/>
      <c r="BW273" s="760"/>
      <c r="BX273" s="760"/>
      <c r="BY273" s="760"/>
      <c r="BZ273" s="760"/>
      <c r="CA273" s="760"/>
    </row>
    <row r="274" spans="1:79" ht="35.25" customHeight="1">
      <c r="B274" s="1399" t="s">
        <v>942</v>
      </c>
      <c r="C274" s="1400"/>
      <c r="D274" s="1400"/>
      <c r="E274" s="1401"/>
      <c r="F274" s="893"/>
      <c r="G274" s="835"/>
      <c r="H274" s="835"/>
      <c r="I274" s="760"/>
      <c r="J274" s="760"/>
      <c r="K274" s="760"/>
      <c r="L274" s="760"/>
      <c r="M274" s="760"/>
      <c r="N274" s="815"/>
      <c r="O274" s="760"/>
      <c r="P274" s="760"/>
      <c r="Q274" s="760"/>
      <c r="R274" s="760"/>
      <c r="S274" s="760"/>
      <c r="T274" s="760"/>
      <c r="U274" s="760"/>
      <c r="V274" s="760"/>
      <c r="W274" s="760"/>
      <c r="X274" s="760"/>
      <c r="Y274" s="760"/>
      <c r="Z274" s="760"/>
      <c r="AA274" s="760"/>
      <c r="AB274" s="760"/>
      <c r="AC274" s="760"/>
      <c r="AD274" s="760"/>
      <c r="AE274" s="760"/>
      <c r="AF274" s="760"/>
      <c r="AG274" s="760"/>
      <c r="AH274" s="760"/>
      <c r="AI274" s="760"/>
      <c r="AJ274" s="760"/>
      <c r="AK274" s="760"/>
      <c r="AL274" s="760"/>
      <c r="AM274" s="760"/>
      <c r="AN274" s="760"/>
      <c r="AO274" s="760"/>
      <c r="AP274" s="760"/>
      <c r="AQ274" s="760"/>
      <c r="AR274" s="760"/>
      <c r="AS274" s="760"/>
      <c r="AT274" s="760"/>
      <c r="AU274" s="760"/>
      <c r="AV274" s="760"/>
      <c r="AW274" s="760"/>
      <c r="AX274" s="760"/>
      <c r="AY274" s="760"/>
      <c r="AZ274" s="760"/>
      <c r="BA274" s="760"/>
      <c r="BB274" s="760"/>
      <c r="BC274" s="760"/>
      <c r="BD274" s="760"/>
      <c r="BE274" s="760"/>
      <c r="BF274" s="760"/>
      <c r="BG274" s="760"/>
      <c r="BH274" s="760"/>
      <c r="BI274" s="760"/>
      <c r="BJ274" s="760"/>
      <c r="BK274" s="760"/>
      <c r="BL274" s="760"/>
      <c r="BM274" s="760"/>
      <c r="BN274" s="760"/>
      <c r="BO274" s="760"/>
      <c r="BP274" s="760"/>
      <c r="BQ274" s="760"/>
      <c r="BR274" s="760"/>
      <c r="BS274" s="760"/>
      <c r="BT274" s="760"/>
      <c r="BU274" s="760"/>
      <c r="BV274" s="760"/>
      <c r="BW274" s="760"/>
      <c r="BX274" s="760"/>
      <c r="BY274" s="760"/>
      <c r="BZ274" s="760"/>
      <c r="CA274" s="760"/>
    </row>
    <row r="275" spans="1:79" ht="16.5" customHeight="1" thickBot="1">
      <c r="B275" s="831" t="s">
        <v>811</v>
      </c>
      <c r="C275" s="836"/>
      <c r="F275" s="893"/>
      <c r="G275" s="835"/>
      <c r="H275" s="835"/>
      <c r="I275" s="760"/>
      <c r="J275" s="760"/>
      <c r="K275" s="760"/>
      <c r="L275" s="760"/>
      <c r="M275" s="760"/>
      <c r="N275" s="815"/>
      <c r="O275" s="760"/>
      <c r="P275" s="760"/>
      <c r="Q275" s="760"/>
      <c r="R275" s="760"/>
      <c r="S275" s="760"/>
      <c r="T275" s="760"/>
      <c r="U275" s="760"/>
      <c r="V275" s="760"/>
      <c r="W275" s="760"/>
      <c r="X275" s="760"/>
      <c r="Y275" s="760"/>
      <c r="Z275" s="760"/>
      <c r="AA275" s="760"/>
      <c r="AB275" s="760"/>
      <c r="AC275" s="760"/>
      <c r="AD275" s="760"/>
      <c r="AE275" s="760"/>
      <c r="AF275" s="760"/>
      <c r="AG275" s="760"/>
      <c r="AH275" s="760"/>
      <c r="AI275" s="760"/>
      <c r="AJ275" s="760"/>
      <c r="AK275" s="760"/>
      <c r="AL275" s="760"/>
      <c r="AM275" s="760"/>
      <c r="AN275" s="760"/>
      <c r="AO275" s="760"/>
      <c r="AP275" s="760"/>
      <c r="AQ275" s="760"/>
      <c r="AR275" s="760"/>
      <c r="AS275" s="760"/>
      <c r="AT275" s="760"/>
      <c r="AU275" s="760"/>
      <c r="AV275" s="760"/>
      <c r="AW275" s="760"/>
      <c r="AX275" s="760"/>
      <c r="AY275" s="760"/>
      <c r="AZ275" s="760"/>
      <c r="BA275" s="760"/>
      <c r="BB275" s="760"/>
      <c r="BC275" s="760"/>
      <c r="BD275" s="760"/>
      <c r="BE275" s="760"/>
      <c r="BF275" s="760"/>
      <c r="BG275" s="760"/>
      <c r="BH275" s="760"/>
      <c r="BI275" s="760"/>
      <c r="BJ275" s="760"/>
      <c r="BK275" s="760"/>
      <c r="BL275" s="760"/>
      <c r="BM275" s="760"/>
      <c r="BN275" s="760"/>
      <c r="BO275" s="760"/>
      <c r="BP275" s="760"/>
      <c r="BQ275" s="760"/>
      <c r="BR275" s="760"/>
      <c r="BS275" s="760"/>
      <c r="BT275" s="760"/>
      <c r="BU275" s="760"/>
      <c r="BV275" s="760"/>
      <c r="BW275" s="760"/>
      <c r="BX275" s="760"/>
      <c r="BY275" s="760"/>
      <c r="BZ275" s="760"/>
      <c r="CA275" s="760"/>
    </row>
    <row r="276" spans="1:79" ht="33.75" customHeight="1" thickBot="1">
      <c r="B276" s="837" t="s">
        <v>812</v>
      </c>
      <c r="C276" s="838" t="s">
        <v>813</v>
      </c>
      <c r="D276" s="838" t="s">
        <v>814</v>
      </c>
      <c r="E276" s="839" t="s">
        <v>815</v>
      </c>
      <c r="F276" s="1402" t="s">
        <v>816</v>
      </c>
      <c r="G276" s="840">
        <v>1</v>
      </c>
      <c r="H276" s="835"/>
      <c r="I276" s="760"/>
      <c r="J276" s="760"/>
      <c r="K276" s="760"/>
      <c r="L276" s="760"/>
      <c r="M276" s="760"/>
      <c r="N276" s="815"/>
      <c r="O276" s="760"/>
      <c r="P276" s="760"/>
      <c r="Q276" s="760"/>
      <c r="R276" s="760"/>
      <c r="S276" s="760"/>
      <c r="T276" s="760"/>
      <c r="U276" s="760"/>
      <c r="V276" s="760"/>
      <c r="W276" s="760"/>
      <c r="X276" s="760"/>
      <c r="Y276" s="760"/>
      <c r="Z276" s="760"/>
      <c r="AA276" s="760"/>
      <c r="AB276" s="760"/>
      <c r="AC276" s="760"/>
      <c r="AD276" s="760"/>
      <c r="AE276" s="760"/>
      <c r="AF276" s="760"/>
      <c r="AG276" s="760"/>
      <c r="AH276" s="760"/>
      <c r="AI276" s="760"/>
      <c r="AJ276" s="760"/>
      <c r="AK276" s="760"/>
      <c r="AL276" s="760"/>
      <c r="AM276" s="760"/>
      <c r="AN276" s="760"/>
      <c r="AO276" s="760"/>
      <c r="AP276" s="760"/>
      <c r="AQ276" s="760"/>
      <c r="AR276" s="760"/>
      <c r="AS276" s="760"/>
      <c r="AT276" s="760"/>
      <c r="AU276" s="760"/>
      <c r="AV276" s="760"/>
      <c r="AW276" s="760"/>
      <c r="AX276" s="760"/>
      <c r="AY276" s="760"/>
      <c r="AZ276" s="760"/>
      <c r="BA276" s="760"/>
      <c r="BB276" s="760"/>
      <c r="BC276" s="760"/>
      <c r="BD276" s="760"/>
      <c r="BE276" s="760"/>
      <c r="BF276" s="760"/>
      <c r="BG276" s="760"/>
      <c r="BH276" s="760"/>
      <c r="BI276" s="760"/>
      <c r="BJ276" s="760"/>
      <c r="BK276" s="760"/>
      <c r="BL276" s="760"/>
      <c r="BM276" s="760"/>
      <c r="BN276" s="760"/>
      <c r="BO276" s="760"/>
      <c r="BP276" s="760"/>
      <c r="BQ276" s="760"/>
      <c r="BR276" s="760"/>
      <c r="BS276" s="760"/>
      <c r="BT276" s="760"/>
      <c r="BU276" s="760"/>
      <c r="BV276" s="760"/>
      <c r="BW276" s="760"/>
      <c r="BX276" s="760"/>
      <c r="BY276" s="760"/>
      <c r="BZ276" s="760"/>
      <c r="CA276" s="760"/>
    </row>
    <row r="277" spans="1:79" ht="30.75" customHeight="1">
      <c r="B277" s="844" t="s">
        <v>943</v>
      </c>
      <c r="C277" s="845">
        <v>0</v>
      </c>
      <c r="D277" s="846">
        <v>1</v>
      </c>
      <c r="E277" s="847">
        <f>D277*C277</f>
        <v>0</v>
      </c>
      <c r="F277" s="1403"/>
      <c r="G277" s="865"/>
      <c r="H277" s="865"/>
      <c r="I277" s="866"/>
      <c r="J277" s="760"/>
      <c r="K277" s="760"/>
      <c r="L277" s="760"/>
      <c r="M277" s="760"/>
      <c r="N277" s="815"/>
      <c r="O277" s="760"/>
      <c r="P277" s="760"/>
      <c r="Q277" s="760"/>
      <c r="R277" s="760"/>
      <c r="S277" s="760"/>
      <c r="T277" s="760"/>
      <c r="U277" s="760"/>
      <c r="V277" s="760"/>
      <c r="W277" s="760"/>
      <c r="X277" s="760"/>
      <c r="Y277" s="760"/>
      <c r="Z277" s="760"/>
      <c r="AA277" s="760"/>
      <c r="AB277" s="760"/>
      <c r="AC277" s="760"/>
      <c r="AD277" s="760"/>
      <c r="AE277" s="760"/>
      <c r="AF277" s="760"/>
      <c r="AG277" s="760"/>
      <c r="AH277" s="760"/>
      <c r="AI277" s="760"/>
      <c r="AJ277" s="760"/>
      <c r="AK277" s="760"/>
      <c r="AL277" s="760"/>
      <c r="AM277" s="760"/>
      <c r="AN277" s="760"/>
      <c r="AO277" s="760"/>
      <c r="AP277" s="760"/>
      <c r="AQ277" s="760"/>
      <c r="AR277" s="760"/>
      <c r="AS277" s="760"/>
      <c r="AT277" s="760"/>
      <c r="AU277" s="760"/>
      <c r="AV277" s="760"/>
      <c r="AW277" s="760"/>
      <c r="AX277" s="760"/>
      <c r="AY277" s="760"/>
      <c r="AZ277" s="760"/>
      <c r="BA277" s="760"/>
      <c r="BB277" s="760"/>
      <c r="BC277" s="760"/>
      <c r="BD277" s="760"/>
      <c r="BE277" s="760"/>
      <c r="BF277" s="760"/>
      <c r="BG277" s="760"/>
      <c r="BH277" s="760"/>
      <c r="BI277" s="760"/>
      <c r="BJ277" s="760"/>
      <c r="BK277" s="760"/>
      <c r="BL277" s="760"/>
      <c r="BM277" s="760"/>
      <c r="BN277" s="760"/>
      <c r="BO277" s="760"/>
      <c r="BP277" s="760"/>
      <c r="BQ277" s="760"/>
      <c r="BR277" s="760"/>
      <c r="BS277" s="760"/>
      <c r="BT277" s="760"/>
      <c r="BU277" s="760"/>
      <c r="BV277" s="760"/>
      <c r="BW277" s="760"/>
      <c r="BX277" s="760"/>
      <c r="BY277" s="760"/>
      <c r="BZ277" s="760"/>
      <c r="CA277" s="760"/>
    </row>
    <row r="278" spans="1:79" ht="30.75" customHeight="1">
      <c r="B278" s="850" t="s">
        <v>944</v>
      </c>
      <c r="C278" s="851">
        <v>1</v>
      </c>
      <c r="D278" s="852">
        <v>1</v>
      </c>
      <c r="E278" s="853">
        <f>D278*C278</f>
        <v>1</v>
      </c>
      <c r="F278" s="1403"/>
      <c r="G278" s="867"/>
      <c r="H278" s="867"/>
      <c r="I278" s="868"/>
      <c r="J278" s="760"/>
      <c r="K278" s="760"/>
      <c r="L278" s="760"/>
      <c r="M278" s="760"/>
      <c r="N278" s="815"/>
      <c r="O278" s="760"/>
      <c r="P278" s="760"/>
      <c r="Q278" s="760"/>
      <c r="R278" s="760"/>
      <c r="S278" s="760"/>
      <c r="T278" s="760"/>
      <c r="U278" s="760"/>
      <c r="V278" s="760"/>
      <c r="W278" s="760"/>
      <c r="X278" s="760"/>
      <c r="Y278" s="760"/>
      <c r="Z278" s="760"/>
      <c r="AA278" s="760"/>
      <c r="AB278" s="760"/>
      <c r="AC278" s="760"/>
      <c r="AD278" s="760"/>
      <c r="AE278" s="760"/>
      <c r="AF278" s="760"/>
      <c r="AG278" s="760"/>
      <c r="AH278" s="760"/>
      <c r="AI278" s="760"/>
      <c r="AJ278" s="760"/>
      <c r="AK278" s="760"/>
      <c r="AL278" s="760"/>
      <c r="AM278" s="760"/>
      <c r="AN278" s="760"/>
      <c r="AO278" s="760"/>
      <c r="AP278" s="760"/>
      <c r="AQ278" s="760"/>
      <c r="AR278" s="760"/>
      <c r="AS278" s="760"/>
      <c r="AT278" s="760"/>
      <c r="AU278" s="760"/>
      <c r="AV278" s="760"/>
      <c r="AW278" s="760"/>
      <c r="AX278" s="760"/>
      <c r="AY278" s="760"/>
      <c r="AZ278" s="760"/>
      <c r="BA278" s="760"/>
      <c r="BB278" s="760"/>
      <c r="BC278" s="760"/>
      <c r="BD278" s="760"/>
      <c r="BE278" s="760"/>
      <c r="BF278" s="760"/>
      <c r="BG278" s="760"/>
      <c r="BH278" s="760"/>
      <c r="BI278" s="760"/>
      <c r="BJ278" s="760"/>
      <c r="BK278" s="760"/>
      <c r="BL278" s="760"/>
      <c r="BM278" s="760"/>
      <c r="BN278" s="760"/>
      <c r="BO278" s="760"/>
      <c r="BP278" s="760"/>
      <c r="BQ278" s="760"/>
      <c r="BR278" s="760"/>
      <c r="BS278" s="760"/>
      <c r="BT278" s="760"/>
      <c r="BU278" s="760"/>
      <c r="BV278" s="760"/>
      <c r="BW278" s="760"/>
      <c r="BX278" s="760"/>
      <c r="BY278" s="760"/>
      <c r="BZ278" s="760"/>
      <c r="CA278" s="760"/>
    </row>
    <row r="279" spans="1:79" ht="20.25" customHeight="1">
      <c r="B279" s="850" t="s">
        <v>945</v>
      </c>
      <c r="C279" s="851">
        <v>2</v>
      </c>
      <c r="D279" s="852">
        <v>1</v>
      </c>
      <c r="E279" s="853">
        <f>D279*C279</f>
        <v>2</v>
      </c>
      <c r="F279" s="1403"/>
      <c r="G279" s="867"/>
      <c r="H279" s="867"/>
      <c r="I279" s="868"/>
      <c r="J279" s="760"/>
      <c r="K279" s="760"/>
      <c r="L279" s="760"/>
      <c r="M279" s="760"/>
      <c r="N279" s="815"/>
      <c r="O279" s="760"/>
      <c r="P279" s="760"/>
      <c r="Q279" s="760"/>
      <c r="R279" s="760"/>
      <c r="S279" s="760"/>
      <c r="T279" s="760"/>
      <c r="U279" s="760"/>
      <c r="V279" s="760"/>
      <c r="W279" s="760"/>
      <c r="X279" s="760"/>
      <c r="Y279" s="760"/>
      <c r="Z279" s="760"/>
      <c r="AA279" s="760"/>
      <c r="AB279" s="760"/>
      <c r="AC279" s="760"/>
      <c r="AD279" s="760"/>
      <c r="AE279" s="760"/>
      <c r="AF279" s="760"/>
      <c r="AG279" s="760"/>
      <c r="AH279" s="760"/>
      <c r="AI279" s="760"/>
      <c r="AJ279" s="760"/>
      <c r="AK279" s="760"/>
      <c r="AL279" s="760"/>
      <c r="AM279" s="760"/>
      <c r="AN279" s="760"/>
      <c r="AO279" s="760"/>
      <c r="AP279" s="760"/>
      <c r="AQ279" s="760"/>
      <c r="AR279" s="760"/>
      <c r="AS279" s="760"/>
      <c r="AT279" s="760"/>
      <c r="AU279" s="760"/>
      <c r="AV279" s="760"/>
      <c r="AW279" s="760"/>
      <c r="AX279" s="760"/>
      <c r="AY279" s="760"/>
      <c r="AZ279" s="760"/>
      <c r="BA279" s="760"/>
      <c r="BB279" s="760"/>
      <c r="BC279" s="760"/>
      <c r="BD279" s="760"/>
      <c r="BE279" s="760"/>
      <c r="BF279" s="760"/>
      <c r="BG279" s="760"/>
      <c r="BH279" s="760"/>
      <c r="BI279" s="760"/>
      <c r="BJ279" s="760"/>
      <c r="BK279" s="760"/>
      <c r="BL279" s="760"/>
      <c r="BM279" s="760"/>
      <c r="BN279" s="760"/>
      <c r="BO279" s="760"/>
      <c r="BP279" s="760"/>
      <c r="BQ279" s="760"/>
      <c r="BR279" s="760"/>
      <c r="BS279" s="760"/>
      <c r="BT279" s="760"/>
      <c r="BU279" s="760"/>
      <c r="BV279" s="760"/>
      <c r="BW279" s="760"/>
      <c r="BX279" s="760"/>
      <c r="BY279" s="760"/>
      <c r="BZ279" s="760"/>
      <c r="CA279" s="760"/>
    </row>
    <row r="280" spans="1:79" ht="32.25" customHeight="1">
      <c r="B280" s="850" t="s">
        <v>946</v>
      </c>
      <c r="C280" s="851">
        <v>3</v>
      </c>
      <c r="D280" s="852">
        <v>1</v>
      </c>
      <c r="E280" s="853">
        <f>D280*C280</f>
        <v>3</v>
      </c>
      <c r="F280" s="1403"/>
      <c r="G280" s="867"/>
      <c r="H280" s="867"/>
      <c r="I280" s="868"/>
      <c r="J280" s="760"/>
      <c r="K280" s="760"/>
      <c r="L280" s="760"/>
      <c r="M280" s="760"/>
      <c r="N280" s="815"/>
      <c r="O280" s="760"/>
      <c r="P280" s="760"/>
      <c r="Q280" s="760"/>
      <c r="R280" s="760"/>
      <c r="S280" s="760"/>
      <c r="T280" s="760"/>
      <c r="U280" s="760"/>
      <c r="V280" s="760"/>
      <c r="W280" s="760"/>
      <c r="X280" s="760"/>
      <c r="Y280" s="760"/>
      <c r="Z280" s="760"/>
      <c r="AA280" s="760"/>
      <c r="AB280" s="760"/>
      <c r="AC280" s="760"/>
      <c r="AD280" s="760"/>
      <c r="AE280" s="760"/>
      <c r="AF280" s="760"/>
      <c r="AG280" s="760"/>
      <c r="AH280" s="760"/>
      <c r="AI280" s="760"/>
      <c r="AJ280" s="760"/>
      <c r="AK280" s="760"/>
      <c r="AL280" s="760"/>
      <c r="AM280" s="760"/>
      <c r="AN280" s="760"/>
      <c r="AO280" s="760"/>
      <c r="AP280" s="760"/>
      <c r="AQ280" s="760"/>
      <c r="AR280" s="760"/>
      <c r="AS280" s="760"/>
      <c r="AT280" s="760"/>
      <c r="AU280" s="760"/>
      <c r="AV280" s="760"/>
      <c r="AW280" s="760"/>
      <c r="AX280" s="760"/>
      <c r="AY280" s="760"/>
      <c r="AZ280" s="760"/>
      <c r="BA280" s="760"/>
      <c r="BB280" s="760"/>
      <c r="BC280" s="760"/>
      <c r="BD280" s="760"/>
      <c r="BE280" s="760"/>
      <c r="BF280" s="760"/>
      <c r="BG280" s="760"/>
      <c r="BH280" s="760"/>
      <c r="BI280" s="760"/>
      <c r="BJ280" s="760"/>
      <c r="BK280" s="760"/>
      <c r="BL280" s="760"/>
      <c r="BM280" s="760"/>
      <c r="BN280" s="760"/>
      <c r="BO280" s="760"/>
      <c r="BP280" s="760"/>
      <c r="BQ280" s="760"/>
      <c r="BR280" s="760"/>
      <c r="BS280" s="760"/>
      <c r="BT280" s="760"/>
      <c r="BU280" s="760"/>
      <c r="BV280" s="760"/>
      <c r="BW280" s="760"/>
      <c r="BX280" s="760"/>
      <c r="BY280" s="760"/>
      <c r="BZ280" s="760"/>
      <c r="CA280" s="760"/>
    </row>
    <row r="281" spans="1:79" ht="20.25" customHeight="1" thickBot="1">
      <c r="B281" s="856" t="s">
        <v>947</v>
      </c>
      <c r="C281" s="857">
        <v>4</v>
      </c>
      <c r="D281" s="858">
        <v>1</v>
      </c>
      <c r="E281" s="859">
        <f>D281*C281</f>
        <v>4</v>
      </c>
      <c r="F281" s="1404"/>
      <c r="G281" s="869"/>
      <c r="H281" s="869"/>
      <c r="I281" s="870"/>
      <c r="J281" s="760"/>
      <c r="K281" s="760"/>
      <c r="L281" s="760"/>
      <c r="M281" s="760"/>
      <c r="N281" s="815"/>
      <c r="O281" s="760"/>
      <c r="P281" s="760"/>
      <c r="Q281" s="760"/>
      <c r="R281" s="760"/>
      <c r="S281" s="760"/>
      <c r="T281" s="760"/>
      <c r="U281" s="760"/>
      <c r="V281" s="760"/>
      <c r="W281" s="760"/>
      <c r="X281" s="760"/>
      <c r="Y281" s="760"/>
      <c r="Z281" s="760"/>
      <c r="AA281" s="760"/>
      <c r="AB281" s="760"/>
      <c r="AC281" s="760"/>
      <c r="AD281" s="760"/>
      <c r="AE281" s="760"/>
      <c r="AF281" s="760"/>
      <c r="AG281" s="760"/>
      <c r="AH281" s="760"/>
      <c r="AI281" s="760"/>
      <c r="AJ281" s="760"/>
      <c r="AK281" s="760"/>
      <c r="AL281" s="760"/>
      <c r="AM281" s="760"/>
      <c r="AN281" s="760"/>
      <c r="AO281" s="760"/>
      <c r="AP281" s="760"/>
      <c r="AQ281" s="760"/>
      <c r="AR281" s="760"/>
      <c r="AS281" s="760"/>
      <c r="AT281" s="760"/>
      <c r="AU281" s="760"/>
      <c r="AV281" s="760"/>
      <c r="AW281" s="760"/>
      <c r="AX281" s="760"/>
      <c r="AY281" s="760"/>
      <c r="AZ281" s="760"/>
      <c r="BA281" s="760"/>
      <c r="BB281" s="760"/>
      <c r="BC281" s="760"/>
      <c r="BD281" s="760"/>
      <c r="BE281" s="760"/>
      <c r="BF281" s="760"/>
      <c r="BG281" s="760"/>
      <c r="BH281" s="760"/>
      <c r="BI281" s="760"/>
      <c r="BJ281" s="760"/>
      <c r="BK281" s="760"/>
      <c r="BL281" s="760"/>
      <c r="BM281" s="760"/>
      <c r="BN281" s="760"/>
      <c r="BO281" s="760"/>
      <c r="BP281" s="760"/>
      <c r="BQ281" s="760"/>
      <c r="BR281" s="760"/>
      <c r="BS281" s="760"/>
      <c r="BT281" s="760"/>
      <c r="BU281" s="760"/>
      <c r="BV281" s="760"/>
      <c r="BW281" s="760"/>
      <c r="BX281" s="760"/>
      <c r="BY281" s="760"/>
      <c r="BZ281" s="760"/>
      <c r="CA281" s="760"/>
    </row>
    <row r="282" spans="1:79" ht="9.75" customHeight="1">
      <c r="B282" s="1411"/>
      <c r="C282" s="1411"/>
      <c r="D282" s="1411"/>
      <c r="E282" s="1411"/>
      <c r="F282" s="893"/>
      <c r="G282" s="835"/>
      <c r="H282" s="835"/>
      <c r="I282" s="760"/>
      <c r="J282" s="760"/>
      <c r="K282" s="760"/>
      <c r="L282" s="760"/>
      <c r="M282" s="760"/>
      <c r="N282" s="815"/>
      <c r="O282" s="760"/>
      <c r="P282" s="760"/>
      <c r="Q282" s="760"/>
      <c r="R282" s="760"/>
      <c r="S282" s="760"/>
      <c r="T282" s="760"/>
      <c r="U282" s="760"/>
      <c r="V282" s="760"/>
      <c r="W282" s="760"/>
      <c r="X282" s="760"/>
      <c r="Y282" s="760"/>
      <c r="Z282" s="760"/>
      <c r="AA282" s="760"/>
      <c r="AB282" s="760"/>
      <c r="AC282" s="760"/>
      <c r="AD282" s="760"/>
      <c r="AE282" s="760"/>
      <c r="AF282" s="760"/>
      <c r="AG282" s="760"/>
      <c r="AH282" s="760"/>
      <c r="AI282" s="760"/>
      <c r="AJ282" s="760"/>
      <c r="AK282" s="760"/>
      <c r="AL282" s="760"/>
      <c r="AM282" s="760"/>
      <c r="AN282" s="760"/>
      <c r="AO282" s="760"/>
      <c r="AP282" s="760"/>
      <c r="AQ282" s="760"/>
      <c r="AR282" s="760"/>
      <c r="AS282" s="760"/>
      <c r="AT282" s="760"/>
      <c r="AU282" s="760"/>
      <c r="AV282" s="760"/>
      <c r="AW282" s="760"/>
      <c r="AX282" s="760"/>
      <c r="AY282" s="760"/>
      <c r="AZ282" s="760"/>
      <c r="BA282" s="760"/>
      <c r="BB282" s="760"/>
      <c r="BC282" s="760"/>
      <c r="BD282" s="760"/>
      <c r="BE282" s="760"/>
      <c r="BF282" s="760"/>
      <c r="BG282" s="760"/>
      <c r="BH282" s="760"/>
      <c r="BI282" s="760"/>
      <c r="BJ282" s="760"/>
      <c r="BK282" s="760"/>
      <c r="BL282" s="760"/>
      <c r="BM282" s="760"/>
      <c r="BN282" s="760"/>
      <c r="BO282" s="760"/>
      <c r="BP282" s="760"/>
      <c r="BQ282" s="760"/>
      <c r="BR282" s="760"/>
      <c r="BS282" s="760"/>
      <c r="BT282" s="760"/>
      <c r="BU282" s="760"/>
      <c r="BV282" s="760"/>
      <c r="BW282" s="760"/>
      <c r="BX282" s="760"/>
      <c r="BY282" s="760"/>
      <c r="BZ282" s="760"/>
      <c r="CA282" s="760"/>
    </row>
    <row r="283" spans="1:79" ht="18" customHeight="1">
      <c r="A283" s="724">
        <v>29</v>
      </c>
      <c r="B283" s="831" t="s">
        <v>948</v>
      </c>
      <c r="C283" s="832"/>
      <c r="D283" s="832"/>
      <c r="E283" s="832"/>
      <c r="F283" s="893"/>
      <c r="G283" s="835"/>
      <c r="H283" s="835"/>
      <c r="I283" s="760"/>
      <c r="J283" s="760"/>
      <c r="K283" s="760"/>
      <c r="L283" s="760"/>
      <c r="M283" s="760"/>
      <c r="N283" s="815"/>
      <c r="O283" s="760"/>
      <c r="P283" s="760"/>
      <c r="Q283" s="760"/>
      <c r="R283" s="760"/>
      <c r="S283" s="760"/>
      <c r="T283" s="760"/>
      <c r="U283" s="760"/>
      <c r="V283" s="760"/>
      <c r="W283" s="760"/>
      <c r="X283" s="760"/>
      <c r="Y283" s="760"/>
      <c r="Z283" s="760"/>
      <c r="AA283" s="760"/>
      <c r="AB283" s="760"/>
      <c r="AC283" s="760"/>
      <c r="AD283" s="760"/>
      <c r="AE283" s="760"/>
      <c r="AF283" s="760"/>
      <c r="AG283" s="760"/>
      <c r="AH283" s="760"/>
      <c r="AI283" s="760"/>
      <c r="AJ283" s="760"/>
      <c r="AK283" s="760"/>
      <c r="AL283" s="760"/>
      <c r="AM283" s="760"/>
      <c r="AN283" s="760"/>
      <c r="AO283" s="760"/>
      <c r="AP283" s="760"/>
      <c r="AQ283" s="760"/>
      <c r="AR283" s="760"/>
      <c r="AS283" s="760"/>
      <c r="AT283" s="760"/>
      <c r="AU283" s="760"/>
      <c r="AV283" s="760"/>
      <c r="AW283" s="760"/>
      <c r="AX283" s="760"/>
      <c r="AY283" s="760"/>
      <c r="AZ283" s="760"/>
      <c r="BA283" s="760"/>
      <c r="BB283" s="760"/>
      <c r="BC283" s="760"/>
      <c r="BD283" s="760"/>
      <c r="BE283" s="760"/>
      <c r="BF283" s="760"/>
      <c r="BG283" s="760"/>
      <c r="BH283" s="760"/>
      <c r="BI283" s="760"/>
      <c r="BJ283" s="760"/>
      <c r="BK283" s="760"/>
      <c r="BL283" s="760"/>
      <c r="BM283" s="760"/>
      <c r="BN283" s="760"/>
      <c r="BO283" s="760"/>
      <c r="BP283" s="760"/>
      <c r="BQ283" s="760"/>
      <c r="BR283" s="760"/>
      <c r="BS283" s="760"/>
      <c r="BT283" s="760"/>
      <c r="BU283" s="760"/>
      <c r="BV283" s="760"/>
      <c r="BW283" s="760"/>
      <c r="BX283" s="760"/>
      <c r="BY283" s="760"/>
      <c r="BZ283" s="760"/>
      <c r="CA283" s="760"/>
    </row>
    <row r="284" spans="1:79" ht="35.25" customHeight="1">
      <c r="B284" s="1399" t="s">
        <v>949</v>
      </c>
      <c r="C284" s="1400"/>
      <c r="D284" s="1400"/>
      <c r="E284" s="1401"/>
      <c r="F284" s="893"/>
      <c r="G284" s="835"/>
      <c r="H284" s="835"/>
      <c r="I284" s="760"/>
      <c r="J284" s="760"/>
      <c r="K284" s="760"/>
      <c r="L284" s="760"/>
      <c r="M284" s="760"/>
      <c r="N284" s="815"/>
      <c r="O284" s="760"/>
      <c r="P284" s="760"/>
      <c r="Q284" s="760"/>
      <c r="R284" s="760"/>
      <c r="S284" s="760"/>
      <c r="T284" s="760"/>
      <c r="U284" s="760"/>
      <c r="V284" s="760"/>
      <c r="W284" s="760"/>
      <c r="X284" s="760"/>
      <c r="Y284" s="760"/>
      <c r="Z284" s="760"/>
      <c r="AA284" s="760"/>
      <c r="AB284" s="760"/>
      <c r="AC284" s="760"/>
      <c r="AD284" s="760"/>
      <c r="AE284" s="760"/>
      <c r="AF284" s="760"/>
      <c r="AG284" s="760"/>
      <c r="AH284" s="760"/>
      <c r="AI284" s="760"/>
      <c r="AJ284" s="760"/>
      <c r="AK284" s="760"/>
      <c r="AL284" s="760"/>
      <c r="AM284" s="760"/>
      <c r="AN284" s="760"/>
      <c r="AO284" s="760"/>
      <c r="AP284" s="760"/>
      <c r="AQ284" s="760"/>
      <c r="AR284" s="760"/>
      <c r="AS284" s="760"/>
      <c r="AT284" s="760"/>
      <c r="AU284" s="760"/>
      <c r="AV284" s="760"/>
      <c r="AW284" s="760"/>
      <c r="AX284" s="760"/>
      <c r="AY284" s="760"/>
      <c r="AZ284" s="760"/>
      <c r="BA284" s="760"/>
      <c r="BB284" s="760"/>
      <c r="BC284" s="760"/>
      <c r="BD284" s="760"/>
      <c r="BE284" s="760"/>
      <c r="BF284" s="760"/>
      <c r="BG284" s="760"/>
      <c r="BH284" s="760"/>
      <c r="BI284" s="760"/>
      <c r="BJ284" s="760"/>
      <c r="BK284" s="760"/>
      <c r="BL284" s="760"/>
      <c r="BM284" s="760"/>
      <c r="BN284" s="760"/>
      <c r="BO284" s="760"/>
      <c r="BP284" s="760"/>
      <c r="BQ284" s="760"/>
      <c r="BR284" s="760"/>
      <c r="BS284" s="760"/>
      <c r="BT284" s="760"/>
      <c r="BU284" s="760"/>
      <c r="BV284" s="760"/>
      <c r="BW284" s="760"/>
      <c r="BX284" s="760"/>
      <c r="BY284" s="760"/>
      <c r="BZ284" s="760"/>
      <c r="CA284" s="760"/>
    </row>
    <row r="285" spans="1:79" ht="16.5" customHeight="1" thickBot="1">
      <c r="B285" s="831" t="s">
        <v>811</v>
      </c>
      <c r="C285" s="836"/>
      <c r="F285" s="893"/>
      <c r="G285" s="835"/>
      <c r="H285" s="835"/>
      <c r="I285" s="760"/>
      <c r="J285" s="760"/>
      <c r="K285" s="760"/>
      <c r="L285" s="760"/>
      <c r="M285" s="760"/>
      <c r="N285" s="815"/>
      <c r="O285" s="760"/>
      <c r="P285" s="760"/>
      <c r="Q285" s="760"/>
      <c r="R285" s="760"/>
      <c r="S285" s="760"/>
      <c r="T285" s="760"/>
      <c r="U285" s="760"/>
      <c r="V285" s="760"/>
      <c r="W285" s="760"/>
      <c r="X285" s="760"/>
      <c r="Y285" s="760"/>
      <c r="Z285" s="760"/>
      <c r="AA285" s="760"/>
      <c r="AB285" s="760"/>
      <c r="AC285" s="760"/>
      <c r="AD285" s="760"/>
      <c r="AE285" s="760"/>
      <c r="AF285" s="760"/>
      <c r="AG285" s="760"/>
      <c r="AH285" s="760"/>
      <c r="AI285" s="760"/>
      <c r="AJ285" s="760"/>
      <c r="AK285" s="760"/>
      <c r="AL285" s="760"/>
      <c r="AM285" s="760"/>
      <c r="AN285" s="760"/>
      <c r="AO285" s="760"/>
      <c r="AP285" s="760"/>
      <c r="AQ285" s="760"/>
      <c r="AR285" s="760"/>
      <c r="AS285" s="760"/>
      <c r="AT285" s="760"/>
      <c r="AU285" s="760"/>
      <c r="AV285" s="760"/>
      <c r="AW285" s="760"/>
      <c r="AX285" s="760"/>
      <c r="AY285" s="760"/>
      <c r="AZ285" s="760"/>
      <c r="BA285" s="760"/>
      <c r="BB285" s="760"/>
      <c r="BC285" s="760"/>
      <c r="BD285" s="760"/>
      <c r="BE285" s="760"/>
      <c r="BF285" s="760"/>
      <c r="BG285" s="760"/>
      <c r="BH285" s="760"/>
      <c r="BI285" s="760"/>
      <c r="BJ285" s="760"/>
      <c r="BK285" s="760"/>
      <c r="BL285" s="760"/>
      <c r="BM285" s="760"/>
      <c r="BN285" s="760"/>
      <c r="BO285" s="760"/>
      <c r="BP285" s="760"/>
      <c r="BQ285" s="760"/>
      <c r="BR285" s="760"/>
      <c r="BS285" s="760"/>
      <c r="BT285" s="760"/>
      <c r="BU285" s="760"/>
      <c r="BV285" s="760"/>
      <c r="BW285" s="760"/>
      <c r="BX285" s="760"/>
      <c r="BY285" s="760"/>
      <c r="BZ285" s="760"/>
      <c r="CA285" s="760"/>
    </row>
    <row r="286" spans="1:79" ht="33.75" customHeight="1" thickBot="1">
      <c r="B286" s="837" t="s">
        <v>812</v>
      </c>
      <c r="C286" s="838" t="s">
        <v>813</v>
      </c>
      <c r="D286" s="838" t="s">
        <v>814</v>
      </c>
      <c r="E286" s="839" t="s">
        <v>815</v>
      </c>
      <c r="F286" s="1402" t="s">
        <v>816</v>
      </c>
      <c r="G286" s="864">
        <v>2</v>
      </c>
      <c r="H286" s="835"/>
      <c r="I286" s="760"/>
      <c r="J286" s="760"/>
      <c r="K286" s="760"/>
      <c r="L286" s="760"/>
      <c r="M286" s="760"/>
      <c r="N286" s="815"/>
      <c r="O286" s="760"/>
      <c r="P286" s="760"/>
      <c r="Q286" s="760"/>
      <c r="R286" s="760"/>
      <c r="S286" s="760"/>
      <c r="T286" s="760"/>
      <c r="U286" s="760"/>
      <c r="V286" s="760"/>
      <c r="W286" s="760"/>
      <c r="X286" s="760"/>
      <c r="Y286" s="760"/>
      <c r="Z286" s="760"/>
      <c r="AA286" s="760"/>
      <c r="AB286" s="760"/>
      <c r="AC286" s="760"/>
      <c r="AD286" s="760"/>
      <c r="AE286" s="760"/>
      <c r="AF286" s="760"/>
      <c r="AG286" s="760"/>
      <c r="AH286" s="760"/>
      <c r="AI286" s="760"/>
      <c r="AJ286" s="760"/>
      <c r="AK286" s="760"/>
      <c r="AL286" s="760"/>
      <c r="AM286" s="760"/>
      <c r="AN286" s="760"/>
      <c r="AO286" s="760"/>
      <c r="AP286" s="760"/>
      <c r="AQ286" s="760"/>
      <c r="AR286" s="760"/>
      <c r="AS286" s="760"/>
      <c r="AT286" s="760"/>
      <c r="AU286" s="760"/>
      <c r="AV286" s="760"/>
      <c r="AW286" s="760"/>
      <c r="AX286" s="760"/>
      <c r="AY286" s="760"/>
      <c r="AZ286" s="760"/>
      <c r="BA286" s="760"/>
      <c r="BB286" s="760"/>
      <c r="BC286" s="760"/>
      <c r="BD286" s="760"/>
      <c r="BE286" s="760"/>
      <c r="BF286" s="760"/>
      <c r="BG286" s="760"/>
      <c r="BH286" s="760"/>
      <c r="BI286" s="760"/>
      <c r="BJ286" s="760"/>
      <c r="BK286" s="760"/>
      <c r="BL286" s="760"/>
      <c r="BM286" s="760"/>
      <c r="BN286" s="760"/>
      <c r="BO286" s="760"/>
      <c r="BP286" s="760"/>
      <c r="BQ286" s="760"/>
      <c r="BR286" s="760"/>
      <c r="BS286" s="760"/>
      <c r="BT286" s="760"/>
      <c r="BU286" s="760"/>
      <c r="BV286" s="760"/>
      <c r="BW286" s="760"/>
      <c r="BX286" s="760"/>
      <c r="BY286" s="760"/>
      <c r="BZ286" s="760"/>
      <c r="CA286" s="760"/>
    </row>
    <row r="287" spans="1:79" ht="45.6" customHeight="1">
      <c r="B287" s="844" t="s">
        <v>950</v>
      </c>
      <c r="C287" s="845">
        <v>0</v>
      </c>
      <c r="D287" s="846">
        <v>2</v>
      </c>
      <c r="E287" s="847">
        <v>0</v>
      </c>
      <c r="F287" s="1403"/>
      <c r="G287" s="865"/>
      <c r="H287" s="865"/>
      <c r="I287" s="866"/>
      <c r="J287" s="760"/>
      <c r="K287" s="760"/>
      <c r="L287" s="760"/>
      <c r="M287" s="760"/>
      <c r="N287" s="815"/>
      <c r="O287" s="760"/>
      <c r="P287" s="760"/>
      <c r="Q287" s="760"/>
      <c r="R287" s="760"/>
      <c r="S287" s="760"/>
      <c r="T287" s="760"/>
      <c r="U287" s="760"/>
      <c r="V287" s="760"/>
      <c r="W287" s="760"/>
      <c r="X287" s="760"/>
      <c r="Y287" s="760"/>
      <c r="Z287" s="760"/>
      <c r="AA287" s="760"/>
      <c r="AB287" s="760"/>
      <c r="AC287" s="760"/>
      <c r="AD287" s="760"/>
      <c r="AE287" s="760"/>
      <c r="AF287" s="760"/>
      <c r="AG287" s="760"/>
      <c r="AH287" s="760"/>
      <c r="AI287" s="760"/>
      <c r="AJ287" s="760"/>
      <c r="AK287" s="760"/>
      <c r="AL287" s="760"/>
      <c r="AM287" s="760"/>
      <c r="AN287" s="760"/>
      <c r="AO287" s="760"/>
      <c r="AP287" s="760"/>
      <c r="AQ287" s="760"/>
      <c r="AR287" s="760"/>
      <c r="AS287" s="760"/>
      <c r="AT287" s="760"/>
      <c r="AU287" s="760"/>
      <c r="AV287" s="760"/>
      <c r="AW287" s="760"/>
      <c r="AX287" s="760"/>
      <c r="AY287" s="760"/>
      <c r="AZ287" s="760"/>
      <c r="BA287" s="760"/>
      <c r="BB287" s="760"/>
      <c r="BC287" s="760"/>
      <c r="BD287" s="760"/>
      <c r="BE287" s="760"/>
      <c r="BF287" s="760"/>
      <c r="BG287" s="760"/>
      <c r="BH287" s="760"/>
      <c r="BI287" s="760"/>
      <c r="BJ287" s="760"/>
      <c r="BK287" s="760"/>
      <c r="BL287" s="760"/>
      <c r="BM287" s="760"/>
      <c r="BN287" s="760"/>
      <c r="BO287" s="760"/>
      <c r="BP287" s="760"/>
      <c r="BQ287" s="760"/>
      <c r="BR287" s="760"/>
      <c r="BS287" s="760"/>
      <c r="BT287" s="760"/>
      <c r="BU287" s="760"/>
      <c r="BV287" s="760"/>
      <c r="BW287" s="760"/>
      <c r="BX287" s="760"/>
      <c r="BY287" s="760"/>
      <c r="BZ287" s="760"/>
      <c r="CA287" s="760"/>
    </row>
    <row r="288" spans="1:79" ht="24" customHeight="1">
      <c r="B288" s="850" t="s">
        <v>951</v>
      </c>
      <c r="C288" s="851">
        <v>1</v>
      </c>
      <c r="D288" s="852">
        <v>2</v>
      </c>
      <c r="E288" s="853">
        <v>2</v>
      </c>
      <c r="F288" s="1403"/>
      <c r="G288" s="867"/>
      <c r="H288" s="867"/>
      <c r="I288" s="868"/>
      <c r="J288" s="760"/>
      <c r="K288" s="760"/>
      <c r="L288" s="760"/>
      <c r="M288" s="760"/>
      <c r="N288" s="815"/>
      <c r="O288" s="760"/>
      <c r="P288" s="760"/>
      <c r="Q288" s="760"/>
      <c r="R288" s="760"/>
      <c r="S288" s="760"/>
      <c r="T288" s="760"/>
      <c r="U288" s="760"/>
      <c r="V288" s="760"/>
      <c r="W288" s="760"/>
      <c r="X288" s="760"/>
      <c r="Y288" s="760"/>
      <c r="Z288" s="760"/>
      <c r="AA288" s="760"/>
      <c r="AB288" s="760"/>
      <c r="AC288" s="760"/>
      <c r="AD288" s="760"/>
      <c r="AE288" s="760"/>
      <c r="AF288" s="760"/>
      <c r="AG288" s="760"/>
      <c r="AH288" s="760"/>
      <c r="AI288" s="760"/>
      <c r="AJ288" s="760"/>
      <c r="AK288" s="760"/>
      <c r="AL288" s="760"/>
      <c r="AM288" s="760"/>
      <c r="AN288" s="760"/>
      <c r="AO288" s="760"/>
      <c r="AP288" s="760"/>
      <c r="AQ288" s="760"/>
      <c r="AR288" s="760"/>
      <c r="AS288" s="760"/>
      <c r="AT288" s="760"/>
      <c r="AU288" s="760"/>
      <c r="AV288" s="760"/>
      <c r="AW288" s="760"/>
      <c r="AX288" s="760"/>
      <c r="AY288" s="760"/>
      <c r="AZ288" s="760"/>
      <c r="BA288" s="760"/>
      <c r="BB288" s="760"/>
      <c r="BC288" s="760"/>
      <c r="BD288" s="760"/>
      <c r="BE288" s="760"/>
      <c r="BF288" s="760"/>
      <c r="BG288" s="760"/>
      <c r="BH288" s="760"/>
      <c r="BI288" s="760"/>
      <c r="BJ288" s="760"/>
      <c r="BK288" s="760"/>
      <c r="BL288" s="760"/>
      <c r="BM288" s="760"/>
      <c r="BN288" s="760"/>
      <c r="BO288" s="760"/>
      <c r="BP288" s="760"/>
      <c r="BQ288" s="760"/>
      <c r="BR288" s="760"/>
      <c r="BS288" s="760"/>
      <c r="BT288" s="760"/>
      <c r="BU288" s="760"/>
      <c r="BV288" s="760"/>
      <c r="BW288" s="760"/>
      <c r="BX288" s="760"/>
      <c r="BY288" s="760"/>
      <c r="BZ288" s="760"/>
      <c r="CA288" s="760"/>
    </row>
    <row r="289" spans="1:79" ht="50.45" customHeight="1" thickBot="1">
      <c r="B289" s="856" t="s">
        <v>952</v>
      </c>
      <c r="C289" s="857">
        <v>2</v>
      </c>
      <c r="D289" s="858">
        <v>2</v>
      </c>
      <c r="E289" s="859">
        <v>4</v>
      </c>
      <c r="F289" s="1404"/>
      <c r="G289" s="869"/>
      <c r="H289" s="869"/>
      <c r="I289" s="870"/>
      <c r="J289" s="760"/>
      <c r="K289" s="760"/>
      <c r="L289" s="760"/>
      <c r="M289" s="760"/>
      <c r="N289" s="815"/>
      <c r="O289" s="760"/>
      <c r="P289" s="760"/>
      <c r="Q289" s="760"/>
      <c r="R289" s="760"/>
      <c r="S289" s="760"/>
      <c r="T289" s="760"/>
      <c r="U289" s="760"/>
      <c r="V289" s="760"/>
      <c r="W289" s="760"/>
      <c r="X289" s="760"/>
      <c r="Y289" s="760"/>
      <c r="Z289" s="760"/>
      <c r="AA289" s="760"/>
      <c r="AB289" s="760"/>
      <c r="AC289" s="760"/>
      <c r="AD289" s="760"/>
      <c r="AE289" s="760"/>
      <c r="AF289" s="760"/>
      <c r="AG289" s="760"/>
      <c r="AH289" s="760"/>
      <c r="AI289" s="760"/>
      <c r="AJ289" s="760"/>
      <c r="AK289" s="760"/>
      <c r="AL289" s="760"/>
      <c r="AM289" s="760"/>
      <c r="AN289" s="760"/>
      <c r="AO289" s="760"/>
      <c r="AP289" s="760"/>
      <c r="AQ289" s="760"/>
      <c r="AR289" s="760"/>
      <c r="AS289" s="760"/>
      <c r="AT289" s="760"/>
      <c r="AU289" s="760"/>
      <c r="AV289" s="760"/>
      <c r="AW289" s="760"/>
      <c r="AX289" s="760"/>
      <c r="AY289" s="760"/>
      <c r="AZ289" s="760"/>
      <c r="BA289" s="760"/>
      <c r="BB289" s="760"/>
      <c r="BC289" s="760"/>
      <c r="BD289" s="760"/>
      <c r="BE289" s="760"/>
      <c r="BF289" s="760"/>
      <c r="BG289" s="760"/>
      <c r="BH289" s="760"/>
      <c r="BI289" s="760"/>
      <c r="BJ289" s="760"/>
      <c r="BK289" s="760"/>
      <c r="BL289" s="760"/>
      <c r="BM289" s="760"/>
      <c r="BN289" s="760"/>
      <c r="BO289" s="760"/>
      <c r="BP289" s="760"/>
      <c r="BQ289" s="760"/>
      <c r="BR289" s="760"/>
      <c r="BS289" s="760"/>
      <c r="BT289" s="760"/>
      <c r="BU289" s="760"/>
      <c r="BV289" s="760"/>
      <c r="BW289" s="760"/>
      <c r="BX289" s="760"/>
      <c r="BY289" s="760"/>
      <c r="BZ289" s="760"/>
      <c r="CA289" s="760"/>
    </row>
    <row r="290" spans="1:79" ht="9" customHeight="1">
      <c r="B290" s="862"/>
      <c r="C290" s="863"/>
      <c r="D290" s="863"/>
      <c r="E290" s="863"/>
      <c r="F290" s="893"/>
      <c r="G290" s="835"/>
      <c r="H290" s="835"/>
      <c r="I290" s="760"/>
      <c r="J290" s="760"/>
      <c r="K290" s="760"/>
      <c r="L290" s="760"/>
      <c r="M290" s="760"/>
      <c r="N290" s="815"/>
      <c r="O290" s="760"/>
      <c r="P290" s="760"/>
      <c r="Q290" s="760"/>
      <c r="R290" s="760"/>
      <c r="S290" s="760"/>
      <c r="T290" s="760"/>
      <c r="U290" s="760"/>
      <c r="V290" s="760"/>
      <c r="W290" s="760"/>
      <c r="X290" s="760"/>
      <c r="Y290" s="760"/>
      <c r="Z290" s="760"/>
      <c r="AA290" s="760"/>
      <c r="AB290" s="760"/>
      <c r="AC290" s="760"/>
      <c r="AD290" s="760"/>
      <c r="AE290" s="760"/>
      <c r="AF290" s="760"/>
      <c r="AG290" s="760"/>
      <c r="AH290" s="760"/>
      <c r="AI290" s="760"/>
      <c r="AJ290" s="760"/>
      <c r="AK290" s="760"/>
      <c r="AL290" s="760"/>
      <c r="AM290" s="760"/>
      <c r="AN290" s="760"/>
      <c r="AO290" s="760"/>
      <c r="AP290" s="760"/>
      <c r="AQ290" s="760"/>
      <c r="AR290" s="760"/>
      <c r="AS290" s="760"/>
      <c r="AT290" s="760"/>
      <c r="AU290" s="760"/>
      <c r="AV290" s="760"/>
      <c r="AW290" s="760"/>
      <c r="AX290" s="760"/>
      <c r="AY290" s="760"/>
      <c r="AZ290" s="760"/>
      <c r="BA290" s="760"/>
      <c r="BB290" s="760"/>
      <c r="BC290" s="760"/>
      <c r="BD290" s="760"/>
      <c r="BE290" s="760"/>
      <c r="BF290" s="760"/>
      <c r="BG290" s="760"/>
      <c r="BH290" s="760"/>
      <c r="BI290" s="760"/>
      <c r="BJ290" s="760"/>
      <c r="BK290" s="760"/>
      <c r="BL290" s="760"/>
      <c r="BM290" s="760"/>
      <c r="BN290" s="760"/>
      <c r="BO290" s="760"/>
      <c r="BP290" s="760"/>
      <c r="BQ290" s="760"/>
      <c r="BR290" s="760"/>
      <c r="BS290" s="760"/>
      <c r="BT290" s="760"/>
      <c r="BU290" s="760"/>
      <c r="BV290" s="760"/>
      <c r="BW290" s="760"/>
      <c r="BX290" s="760"/>
      <c r="BY290" s="760"/>
      <c r="BZ290" s="760"/>
      <c r="CA290" s="760"/>
    </row>
    <row r="291" spans="1:79" ht="18" customHeight="1">
      <c r="A291" s="724">
        <v>30</v>
      </c>
      <c r="B291" s="831" t="s">
        <v>953</v>
      </c>
      <c r="C291" s="832"/>
      <c r="D291" s="832"/>
      <c r="E291" s="832"/>
      <c r="F291" s="893"/>
      <c r="G291" s="835"/>
      <c r="H291" s="835"/>
      <c r="I291" s="760"/>
      <c r="J291" s="760"/>
      <c r="K291" s="760"/>
      <c r="L291" s="760"/>
      <c r="M291" s="760"/>
      <c r="N291" s="815"/>
      <c r="O291" s="760"/>
      <c r="P291" s="760"/>
      <c r="Q291" s="760"/>
      <c r="R291" s="760"/>
      <c r="S291" s="760"/>
      <c r="T291" s="760"/>
      <c r="U291" s="760"/>
      <c r="V291" s="760"/>
      <c r="W291" s="760"/>
      <c r="X291" s="760"/>
      <c r="Y291" s="760"/>
      <c r="Z291" s="760"/>
      <c r="AA291" s="760"/>
      <c r="AB291" s="760"/>
      <c r="AC291" s="760"/>
      <c r="AD291" s="760"/>
      <c r="AE291" s="760"/>
      <c r="AF291" s="760"/>
      <c r="AG291" s="760"/>
      <c r="AH291" s="760"/>
      <c r="AI291" s="760"/>
      <c r="AJ291" s="760"/>
      <c r="AK291" s="760"/>
      <c r="AL291" s="760"/>
      <c r="AM291" s="760"/>
      <c r="AN291" s="760"/>
      <c r="AO291" s="760"/>
      <c r="AP291" s="760"/>
      <c r="AQ291" s="760"/>
      <c r="AR291" s="760"/>
      <c r="AS291" s="760"/>
      <c r="AT291" s="760"/>
      <c r="AU291" s="760"/>
      <c r="AV291" s="760"/>
      <c r="AW291" s="760"/>
      <c r="AX291" s="760"/>
      <c r="AY291" s="760"/>
      <c r="AZ291" s="760"/>
      <c r="BA291" s="760"/>
      <c r="BB291" s="760"/>
      <c r="BC291" s="760"/>
      <c r="BD291" s="760"/>
      <c r="BE291" s="760"/>
      <c r="BF291" s="760"/>
      <c r="BG291" s="760"/>
      <c r="BH291" s="760"/>
      <c r="BI291" s="760"/>
      <c r="BJ291" s="760"/>
      <c r="BK291" s="760"/>
      <c r="BL291" s="760"/>
      <c r="BM291" s="760"/>
      <c r="BN291" s="760"/>
      <c r="BO291" s="760"/>
      <c r="BP291" s="760"/>
      <c r="BQ291" s="760"/>
      <c r="BR291" s="760"/>
      <c r="BS291" s="760"/>
      <c r="BT291" s="760"/>
      <c r="BU291" s="760"/>
      <c r="BV291" s="760"/>
      <c r="BW291" s="760"/>
      <c r="BX291" s="760"/>
      <c r="BY291" s="760"/>
      <c r="BZ291" s="760"/>
      <c r="CA291" s="760"/>
    </row>
    <row r="292" spans="1:79" ht="35.25" customHeight="1">
      <c r="B292" s="1399" t="s">
        <v>954</v>
      </c>
      <c r="C292" s="1400"/>
      <c r="D292" s="1400"/>
      <c r="E292" s="1401"/>
      <c r="F292" s="893"/>
      <c r="G292" s="835"/>
      <c r="H292" s="835"/>
      <c r="I292" s="760"/>
      <c r="J292" s="760"/>
      <c r="K292" s="760"/>
      <c r="L292" s="760"/>
      <c r="M292" s="760"/>
      <c r="N292" s="815"/>
      <c r="O292" s="760"/>
      <c r="P292" s="760"/>
      <c r="Q292" s="760"/>
      <c r="R292" s="760"/>
      <c r="S292" s="760"/>
      <c r="T292" s="760"/>
      <c r="U292" s="760"/>
      <c r="V292" s="760"/>
      <c r="W292" s="760"/>
      <c r="X292" s="760"/>
      <c r="Y292" s="760"/>
      <c r="Z292" s="760"/>
      <c r="AA292" s="760"/>
      <c r="AB292" s="760"/>
      <c r="AC292" s="760"/>
      <c r="AD292" s="760"/>
      <c r="AE292" s="760"/>
      <c r="AF292" s="760"/>
      <c r="AG292" s="760"/>
      <c r="AH292" s="760"/>
      <c r="AI292" s="760"/>
      <c r="AJ292" s="760"/>
      <c r="AK292" s="760"/>
      <c r="AL292" s="760"/>
      <c r="AM292" s="760"/>
      <c r="AN292" s="760"/>
      <c r="AO292" s="760"/>
      <c r="AP292" s="760"/>
      <c r="AQ292" s="760"/>
      <c r="AR292" s="760"/>
      <c r="AS292" s="760"/>
      <c r="AT292" s="760"/>
      <c r="AU292" s="760"/>
      <c r="AV292" s="760"/>
      <c r="AW292" s="760"/>
      <c r="AX292" s="760"/>
      <c r="AY292" s="760"/>
      <c r="AZ292" s="760"/>
      <c r="BA292" s="760"/>
      <c r="BB292" s="760"/>
      <c r="BC292" s="760"/>
      <c r="BD292" s="760"/>
      <c r="BE292" s="760"/>
      <c r="BF292" s="760"/>
      <c r="BG292" s="760"/>
      <c r="BH292" s="760"/>
      <c r="BI292" s="760"/>
      <c r="BJ292" s="760"/>
      <c r="BK292" s="760"/>
      <c r="BL292" s="760"/>
      <c r="BM292" s="760"/>
      <c r="BN292" s="760"/>
      <c r="BO292" s="760"/>
      <c r="BP292" s="760"/>
      <c r="BQ292" s="760"/>
      <c r="BR292" s="760"/>
      <c r="BS292" s="760"/>
      <c r="BT292" s="760"/>
      <c r="BU292" s="760"/>
      <c r="BV292" s="760"/>
      <c r="BW292" s="760"/>
      <c r="BX292" s="760"/>
      <c r="BY292" s="760"/>
      <c r="BZ292" s="760"/>
      <c r="CA292" s="760"/>
    </row>
    <row r="293" spans="1:79" ht="16.5" customHeight="1" thickBot="1">
      <c r="B293" s="831" t="s">
        <v>811</v>
      </c>
      <c r="C293" s="836"/>
      <c r="F293" s="893"/>
      <c r="G293" s="835"/>
      <c r="H293" s="835"/>
      <c r="I293" s="760"/>
      <c r="J293" s="760"/>
      <c r="K293" s="760"/>
      <c r="L293" s="760"/>
      <c r="M293" s="760"/>
      <c r="N293" s="815"/>
      <c r="O293" s="760"/>
      <c r="P293" s="760"/>
      <c r="Q293" s="760"/>
      <c r="R293" s="760"/>
      <c r="S293" s="760"/>
      <c r="T293" s="760"/>
      <c r="U293" s="760"/>
      <c r="V293" s="760"/>
      <c r="W293" s="760"/>
      <c r="X293" s="760"/>
      <c r="Y293" s="760"/>
      <c r="Z293" s="760"/>
      <c r="AA293" s="760"/>
      <c r="AB293" s="760"/>
      <c r="AC293" s="760"/>
      <c r="AD293" s="760"/>
      <c r="AE293" s="760"/>
      <c r="AF293" s="760"/>
      <c r="AG293" s="760"/>
      <c r="AH293" s="760"/>
      <c r="AI293" s="760"/>
      <c r="AJ293" s="760"/>
      <c r="AK293" s="760"/>
      <c r="AL293" s="760"/>
      <c r="AM293" s="760"/>
      <c r="AN293" s="760"/>
      <c r="AO293" s="760"/>
      <c r="AP293" s="760"/>
      <c r="AQ293" s="760"/>
      <c r="AR293" s="760"/>
      <c r="AS293" s="760"/>
      <c r="AT293" s="760"/>
      <c r="AU293" s="760"/>
      <c r="AV293" s="760"/>
      <c r="AW293" s="760"/>
      <c r="AX293" s="760"/>
      <c r="AY293" s="760"/>
      <c r="AZ293" s="760"/>
      <c r="BA293" s="760"/>
      <c r="BB293" s="760"/>
      <c r="BC293" s="760"/>
      <c r="BD293" s="760"/>
      <c r="BE293" s="760"/>
      <c r="BF293" s="760"/>
      <c r="BG293" s="760"/>
      <c r="BH293" s="760"/>
      <c r="BI293" s="760"/>
      <c r="BJ293" s="760"/>
      <c r="BK293" s="760"/>
      <c r="BL293" s="760"/>
      <c r="BM293" s="760"/>
      <c r="BN293" s="760"/>
      <c r="BO293" s="760"/>
      <c r="BP293" s="760"/>
      <c r="BQ293" s="760"/>
      <c r="BR293" s="760"/>
      <c r="BS293" s="760"/>
      <c r="BT293" s="760"/>
      <c r="BU293" s="760"/>
      <c r="BV293" s="760"/>
      <c r="BW293" s="760"/>
      <c r="BX293" s="760"/>
      <c r="BY293" s="760"/>
      <c r="BZ293" s="760"/>
      <c r="CA293" s="760"/>
    </row>
    <row r="294" spans="1:79" ht="33.75" customHeight="1" thickBot="1">
      <c r="B294" s="837" t="s">
        <v>812</v>
      </c>
      <c r="C294" s="838" t="s">
        <v>813</v>
      </c>
      <c r="D294" s="838" t="s">
        <v>814</v>
      </c>
      <c r="E294" s="839" t="s">
        <v>815</v>
      </c>
      <c r="F294" s="1402" t="s">
        <v>816</v>
      </c>
      <c r="G294" s="864">
        <v>6</v>
      </c>
      <c r="H294" s="835"/>
      <c r="I294" s="760"/>
      <c r="J294" s="760"/>
      <c r="K294" s="760"/>
      <c r="L294" s="760"/>
      <c r="M294" s="760"/>
      <c r="N294" s="815"/>
      <c r="O294" s="760"/>
      <c r="P294" s="760"/>
      <c r="Q294" s="760"/>
      <c r="R294" s="760"/>
      <c r="S294" s="760"/>
      <c r="T294" s="760"/>
      <c r="U294" s="760"/>
      <c r="V294" s="760"/>
      <c r="W294" s="760"/>
      <c r="X294" s="760"/>
      <c r="Y294" s="760"/>
      <c r="Z294" s="760"/>
      <c r="AA294" s="760"/>
      <c r="AB294" s="760"/>
      <c r="AC294" s="760"/>
      <c r="AD294" s="760"/>
      <c r="AE294" s="760"/>
      <c r="AF294" s="760"/>
      <c r="AG294" s="760"/>
      <c r="AH294" s="760"/>
      <c r="AI294" s="760"/>
      <c r="AJ294" s="760"/>
      <c r="AK294" s="760"/>
      <c r="AL294" s="760"/>
      <c r="AM294" s="760"/>
      <c r="AN294" s="760"/>
      <c r="AO294" s="760"/>
      <c r="AP294" s="760"/>
      <c r="AQ294" s="760"/>
      <c r="AR294" s="760"/>
      <c r="AS294" s="760"/>
      <c r="AT294" s="760"/>
      <c r="AU294" s="760"/>
      <c r="AV294" s="760"/>
      <c r="AW294" s="760"/>
      <c r="AX294" s="760"/>
      <c r="AY294" s="760"/>
      <c r="AZ294" s="760"/>
      <c r="BA294" s="760"/>
      <c r="BB294" s="760"/>
      <c r="BC294" s="760"/>
      <c r="BD294" s="760"/>
      <c r="BE294" s="760"/>
      <c r="BF294" s="760"/>
      <c r="BG294" s="760"/>
      <c r="BH294" s="760"/>
      <c r="BI294" s="760"/>
      <c r="BJ294" s="760"/>
      <c r="BK294" s="760"/>
      <c r="BL294" s="760"/>
      <c r="BM294" s="760"/>
      <c r="BN294" s="760"/>
      <c r="BO294" s="760"/>
      <c r="BP294" s="760"/>
      <c r="BQ294" s="760"/>
      <c r="BR294" s="760"/>
      <c r="BS294" s="760"/>
      <c r="BT294" s="760"/>
      <c r="BU294" s="760"/>
      <c r="BV294" s="760"/>
      <c r="BW294" s="760"/>
      <c r="BX294" s="760"/>
      <c r="BY294" s="760"/>
      <c r="BZ294" s="760"/>
      <c r="CA294" s="760"/>
    </row>
    <row r="295" spans="1:79" ht="21" customHeight="1">
      <c r="B295" s="844" t="s">
        <v>955</v>
      </c>
      <c r="C295" s="845">
        <v>1</v>
      </c>
      <c r="D295" s="846">
        <v>2</v>
      </c>
      <c r="E295" s="847">
        <v>2</v>
      </c>
      <c r="F295" s="1403"/>
      <c r="G295" s="865"/>
      <c r="H295" s="865"/>
      <c r="I295" s="866"/>
      <c r="J295" s="760"/>
      <c r="K295" s="760"/>
      <c r="L295" s="760"/>
      <c r="M295" s="760"/>
      <c r="N295" s="815"/>
      <c r="O295" s="760"/>
      <c r="P295" s="760"/>
      <c r="Q295" s="760"/>
      <c r="R295" s="760"/>
      <c r="S295" s="760"/>
      <c r="T295" s="760"/>
      <c r="U295" s="760"/>
      <c r="V295" s="760"/>
      <c r="W295" s="760"/>
      <c r="X295" s="760"/>
      <c r="Y295" s="760"/>
      <c r="Z295" s="760"/>
      <c r="AA295" s="760"/>
      <c r="AB295" s="760"/>
      <c r="AC295" s="760"/>
      <c r="AD295" s="760"/>
      <c r="AE295" s="760"/>
      <c r="AF295" s="760"/>
      <c r="AG295" s="760"/>
      <c r="AH295" s="760"/>
      <c r="AI295" s="760"/>
      <c r="AJ295" s="760"/>
      <c r="AK295" s="760"/>
      <c r="AL295" s="760"/>
      <c r="AM295" s="760"/>
      <c r="AN295" s="760"/>
      <c r="AO295" s="760"/>
      <c r="AP295" s="760"/>
      <c r="AQ295" s="760"/>
      <c r="AR295" s="760"/>
      <c r="AS295" s="760"/>
      <c r="AT295" s="760"/>
      <c r="AU295" s="760"/>
      <c r="AV295" s="760"/>
      <c r="AW295" s="760"/>
      <c r="AX295" s="760"/>
      <c r="AY295" s="760"/>
      <c r="AZ295" s="760"/>
      <c r="BA295" s="760"/>
      <c r="BB295" s="760"/>
      <c r="BC295" s="760"/>
      <c r="BD295" s="760"/>
      <c r="BE295" s="760"/>
      <c r="BF295" s="760"/>
      <c r="BG295" s="760"/>
      <c r="BH295" s="760"/>
      <c r="BI295" s="760"/>
      <c r="BJ295" s="760"/>
      <c r="BK295" s="760"/>
      <c r="BL295" s="760"/>
      <c r="BM295" s="760"/>
      <c r="BN295" s="760"/>
      <c r="BO295" s="760"/>
      <c r="BP295" s="760"/>
      <c r="BQ295" s="760"/>
      <c r="BR295" s="760"/>
      <c r="BS295" s="760"/>
      <c r="BT295" s="760"/>
      <c r="BU295" s="760"/>
      <c r="BV295" s="760"/>
      <c r="BW295" s="760"/>
      <c r="BX295" s="760"/>
      <c r="BY295" s="760"/>
      <c r="BZ295" s="760"/>
      <c r="CA295" s="760"/>
    </row>
    <row r="296" spans="1:79" ht="20.25" customHeight="1">
      <c r="B296" s="850" t="s">
        <v>956</v>
      </c>
      <c r="C296" s="851">
        <v>2</v>
      </c>
      <c r="D296" s="852">
        <v>2</v>
      </c>
      <c r="E296" s="853">
        <v>4</v>
      </c>
      <c r="F296" s="1403"/>
      <c r="G296" s="867"/>
      <c r="H296" s="867"/>
      <c r="I296" s="868"/>
      <c r="J296" s="760"/>
      <c r="K296" s="760"/>
      <c r="L296" s="760"/>
      <c r="M296" s="760"/>
      <c r="N296" s="815"/>
      <c r="O296" s="760"/>
      <c r="P296" s="760"/>
      <c r="Q296" s="760"/>
      <c r="R296" s="760"/>
      <c r="S296" s="760"/>
      <c r="T296" s="760"/>
      <c r="U296" s="760"/>
      <c r="V296" s="760"/>
      <c r="W296" s="760"/>
      <c r="X296" s="760"/>
      <c r="Y296" s="760"/>
      <c r="Z296" s="760"/>
      <c r="AA296" s="760"/>
      <c r="AB296" s="760"/>
      <c r="AC296" s="760"/>
      <c r="AD296" s="760"/>
      <c r="AE296" s="760"/>
      <c r="AF296" s="760"/>
      <c r="AG296" s="760"/>
      <c r="AH296" s="760"/>
      <c r="AI296" s="760"/>
      <c r="AJ296" s="760"/>
      <c r="AK296" s="760"/>
      <c r="AL296" s="760"/>
      <c r="AM296" s="760"/>
      <c r="AN296" s="760"/>
      <c r="AO296" s="760"/>
      <c r="AP296" s="760"/>
      <c r="AQ296" s="760"/>
      <c r="AR296" s="760"/>
      <c r="AS296" s="760"/>
      <c r="AT296" s="760"/>
      <c r="AU296" s="760"/>
      <c r="AV296" s="760"/>
      <c r="AW296" s="760"/>
      <c r="AX296" s="760"/>
      <c r="AY296" s="760"/>
      <c r="AZ296" s="760"/>
      <c r="BA296" s="760"/>
      <c r="BB296" s="760"/>
      <c r="BC296" s="760"/>
      <c r="BD296" s="760"/>
      <c r="BE296" s="760"/>
      <c r="BF296" s="760"/>
      <c r="BG296" s="760"/>
      <c r="BH296" s="760"/>
      <c r="BI296" s="760"/>
      <c r="BJ296" s="760"/>
      <c r="BK296" s="760"/>
      <c r="BL296" s="760"/>
      <c r="BM296" s="760"/>
      <c r="BN296" s="760"/>
      <c r="BO296" s="760"/>
      <c r="BP296" s="760"/>
      <c r="BQ296" s="760"/>
      <c r="BR296" s="760"/>
      <c r="BS296" s="760"/>
      <c r="BT296" s="760"/>
      <c r="BU296" s="760"/>
      <c r="BV296" s="760"/>
      <c r="BW296" s="760"/>
      <c r="BX296" s="760"/>
      <c r="BY296" s="760"/>
      <c r="BZ296" s="760"/>
      <c r="CA296" s="760"/>
    </row>
    <row r="297" spans="1:79" ht="20.25" customHeight="1" thickBot="1">
      <c r="B297" s="856" t="s">
        <v>957</v>
      </c>
      <c r="C297" s="857">
        <v>3</v>
      </c>
      <c r="D297" s="858">
        <v>2</v>
      </c>
      <c r="E297" s="859">
        <v>6</v>
      </c>
      <c r="F297" s="1404"/>
      <c r="G297" s="869"/>
      <c r="H297" s="869"/>
      <c r="I297" s="870"/>
      <c r="J297" s="760"/>
      <c r="K297" s="760"/>
      <c r="L297" s="760"/>
      <c r="M297" s="760"/>
      <c r="N297" s="815"/>
      <c r="O297" s="760"/>
      <c r="P297" s="760"/>
      <c r="Q297" s="760"/>
      <c r="R297" s="760"/>
      <c r="S297" s="760"/>
      <c r="T297" s="760"/>
      <c r="U297" s="760"/>
      <c r="V297" s="760"/>
      <c r="W297" s="760"/>
      <c r="X297" s="760"/>
      <c r="Y297" s="760"/>
      <c r="Z297" s="760"/>
      <c r="AA297" s="760"/>
      <c r="AB297" s="760"/>
      <c r="AC297" s="760"/>
      <c r="AD297" s="760"/>
      <c r="AE297" s="760"/>
      <c r="AF297" s="760"/>
      <c r="AG297" s="760"/>
      <c r="AH297" s="760"/>
      <c r="AI297" s="760"/>
      <c r="AJ297" s="760"/>
      <c r="AK297" s="760"/>
      <c r="AL297" s="760"/>
      <c r="AM297" s="760"/>
      <c r="AN297" s="760"/>
      <c r="AO297" s="760"/>
      <c r="AP297" s="760"/>
      <c r="AQ297" s="760"/>
      <c r="AR297" s="760"/>
      <c r="AS297" s="760"/>
      <c r="AT297" s="760"/>
      <c r="AU297" s="760"/>
      <c r="AV297" s="760"/>
      <c r="AW297" s="760"/>
      <c r="AX297" s="760"/>
      <c r="AY297" s="760"/>
      <c r="AZ297" s="760"/>
      <c r="BA297" s="760"/>
      <c r="BB297" s="760"/>
      <c r="BC297" s="760"/>
      <c r="BD297" s="760"/>
      <c r="BE297" s="760"/>
      <c r="BF297" s="760"/>
      <c r="BG297" s="760"/>
      <c r="BH297" s="760"/>
      <c r="BI297" s="760"/>
      <c r="BJ297" s="760"/>
      <c r="BK297" s="760"/>
      <c r="BL297" s="760"/>
      <c r="BM297" s="760"/>
      <c r="BN297" s="760"/>
      <c r="BO297" s="760"/>
      <c r="BP297" s="760"/>
      <c r="BQ297" s="760"/>
      <c r="BR297" s="760"/>
      <c r="BS297" s="760"/>
      <c r="BT297" s="760"/>
      <c r="BU297" s="760"/>
      <c r="BV297" s="760"/>
      <c r="BW297" s="760"/>
      <c r="BX297" s="760"/>
      <c r="BY297" s="760"/>
      <c r="BZ297" s="760"/>
      <c r="CA297" s="760"/>
    </row>
    <row r="298" spans="1:79" ht="9" customHeight="1">
      <c r="B298" s="862"/>
      <c r="C298" s="863"/>
      <c r="D298" s="863"/>
      <c r="E298" s="863"/>
      <c r="F298" s="893"/>
      <c r="G298" s="835"/>
      <c r="H298" s="835"/>
      <c r="I298" s="760"/>
      <c r="J298" s="760"/>
      <c r="K298" s="760"/>
      <c r="L298" s="760"/>
      <c r="M298" s="760"/>
      <c r="N298" s="815"/>
      <c r="O298" s="760"/>
      <c r="P298" s="760"/>
      <c r="Q298" s="760"/>
      <c r="R298" s="760"/>
      <c r="S298" s="760"/>
      <c r="T298" s="760"/>
      <c r="U298" s="760"/>
      <c r="V298" s="760"/>
      <c r="W298" s="760"/>
      <c r="X298" s="760"/>
      <c r="Y298" s="760"/>
      <c r="Z298" s="760"/>
      <c r="AA298" s="760"/>
      <c r="AB298" s="760"/>
      <c r="AC298" s="760"/>
      <c r="AD298" s="760"/>
      <c r="AE298" s="760"/>
      <c r="AF298" s="760"/>
      <c r="AG298" s="760"/>
      <c r="AH298" s="760"/>
      <c r="AI298" s="760"/>
      <c r="AJ298" s="760"/>
      <c r="AK298" s="760"/>
      <c r="AL298" s="760"/>
      <c r="AM298" s="760"/>
      <c r="AN298" s="760"/>
      <c r="AO298" s="760"/>
      <c r="AP298" s="760"/>
      <c r="AQ298" s="760"/>
      <c r="AR298" s="760"/>
      <c r="AS298" s="760"/>
      <c r="AT298" s="760"/>
      <c r="AU298" s="760"/>
      <c r="AV298" s="760"/>
      <c r="AW298" s="760"/>
      <c r="AX298" s="760"/>
      <c r="AY298" s="760"/>
      <c r="AZ298" s="760"/>
      <c r="BA298" s="760"/>
      <c r="BB298" s="760"/>
      <c r="BC298" s="760"/>
      <c r="BD298" s="760"/>
      <c r="BE298" s="760"/>
      <c r="BF298" s="760"/>
      <c r="BG298" s="760"/>
      <c r="BH298" s="760"/>
      <c r="BI298" s="760"/>
      <c r="BJ298" s="760"/>
      <c r="BK298" s="760"/>
      <c r="BL298" s="760"/>
      <c r="BM298" s="760"/>
      <c r="BN298" s="760"/>
      <c r="BO298" s="760"/>
      <c r="BP298" s="760"/>
      <c r="BQ298" s="760"/>
      <c r="BR298" s="760"/>
      <c r="BS298" s="760"/>
      <c r="BT298" s="760"/>
      <c r="BU298" s="760"/>
      <c r="BV298" s="760"/>
      <c r="BW298" s="760"/>
      <c r="BX298" s="760"/>
      <c r="BY298" s="760"/>
      <c r="BZ298" s="760"/>
      <c r="CA298" s="760"/>
    </row>
    <row r="299" spans="1:79">
      <c r="C299" s="730"/>
      <c r="D299" s="730"/>
      <c r="E299" s="730"/>
      <c r="F299" s="893"/>
      <c r="G299" s="728"/>
      <c r="I299" s="760"/>
      <c r="J299" s="760"/>
      <c r="K299" s="760"/>
      <c r="L299" s="760"/>
      <c r="M299" s="760"/>
      <c r="N299" s="815"/>
      <c r="O299" s="760"/>
      <c r="P299" s="760"/>
      <c r="Q299" s="760"/>
      <c r="R299" s="760"/>
      <c r="S299" s="760"/>
      <c r="T299" s="760"/>
      <c r="U299" s="760"/>
      <c r="V299" s="760"/>
      <c r="W299" s="760"/>
      <c r="X299" s="760"/>
      <c r="Y299" s="760"/>
      <c r="Z299" s="760"/>
      <c r="AA299" s="760"/>
      <c r="AB299" s="760"/>
      <c r="AC299" s="760"/>
      <c r="AD299" s="760"/>
      <c r="AE299" s="760"/>
      <c r="AF299" s="760"/>
      <c r="AG299" s="760"/>
      <c r="AH299" s="760"/>
      <c r="AI299" s="760"/>
      <c r="AJ299" s="760"/>
      <c r="AK299" s="760"/>
      <c r="AL299" s="760"/>
      <c r="AM299" s="760"/>
      <c r="AN299" s="760"/>
      <c r="AO299" s="760"/>
      <c r="AP299" s="760"/>
      <c r="AQ299" s="760"/>
      <c r="AR299" s="760"/>
      <c r="AS299" s="760"/>
      <c r="AT299" s="760"/>
      <c r="AU299" s="760"/>
      <c r="AV299" s="760"/>
      <c r="AW299" s="760"/>
      <c r="AX299" s="760"/>
      <c r="AY299" s="760"/>
      <c r="AZ299" s="760"/>
      <c r="BA299" s="760"/>
      <c r="BB299" s="760"/>
      <c r="BC299" s="760"/>
      <c r="BD299" s="760"/>
      <c r="BE299" s="760"/>
      <c r="BF299" s="760"/>
      <c r="BG299" s="760"/>
      <c r="BH299" s="760"/>
      <c r="BI299" s="760"/>
      <c r="BJ299" s="760"/>
      <c r="BK299" s="760"/>
      <c r="BL299" s="760"/>
      <c r="BM299" s="760"/>
      <c r="BN299" s="760"/>
      <c r="BO299" s="760"/>
      <c r="BP299" s="760"/>
      <c r="BQ299" s="760"/>
      <c r="BR299" s="760"/>
      <c r="BS299" s="760"/>
      <c r="BT299" s="760"/>
      <c r="BU299" s="760"/>
      <c r="BV299" s="760"/>
      <c r="BW299" s="760"/>
      <c r="BX299" s="760"/>
      <c r="BY299" s="760"/>
      <c r="BZ299" s="760"/>
      <c r="CA299" s="760"/>
    </row>
    <row r="300" spans="1:79" ht="6.75" customHeight="1" thickBot="1">
      <c r="F300" s="893"/>
      <c r="I300" s="727"/>
      <c r="J300" s="760"/>
      <c r="K300" s="760"/>
      <c r="L300" s="760"/>
      <c r="M300" s="760"/>
      <c r="N300" s="815"/>
      <c r="O300" s="760"/>
      <c r="P300" s="760"/>
      <c r="Q300" s="760"/>
      <c r="R300" s="760"/>
      <c r="S300" s="760"/>
      <c r="T300" s="760"/>
      <c r="U300" s="760"/>
      <c r="V300" s="760"/>
      <c r="W300" s="760"/>
      <c r="X300" s="760"/>
      <c r="Y300" s="760"/>
      <c r="Z300" s="760"/>
      <c r="AA300" s="760"/>
      <c r="AB300" s="760"/>
      <c r="AC300" s="760"/>
      <c r="AD300" s="760"/>
      <c r="AE300" s="760"/>
      <c r="AF300" s="760"/>
      <c r="AG300" s="760"/>
      <c r="AH300" s="760"/>
      <c r="AI300" s="760"/>
      <c r="AJ300" s="760"/>
      <c r="AK300" s="760"/>
      <c r="AL300" s="760"/>
      <c r="AM300" s="760"/>
      <c r="AN300" s="760"/>
      <c r="AO300" s="760"/>
      <c r="AP300" s="760"/>
      <c r="AQ300" s="760"/>
      <c r="AR300" s="760"/>
      <c r="AS300" s="760"/>
      <c r="AT300" s="760"/>
      <c r="AU300" s="760"/>
      <c r="AV300" s="760"/>
      <c r="AW300" s="760"/>
      <c r="AX300" s="760"/>
      <c r="AY300" s="760"/>
      <c r="AZ300" s="760"/>
      <c r="BA300" s="760"/>
      <c r="BB300" s="760"/>
      <c r="BC300" s="760"/>
      <c r="BD300" s="760"/>
      <c r="BE300" s="760"/>
      <c r="BF300" s="760"/>
      <c r="BG300" s="760"/>
      <c r="BH300" s="760"/>
      <c r="BI300" s="760"/>
      <c r="BJ300" s="760"/>
      <c r="BK300" s="760"/>
      <c r="BL300" s="760"/>
      <c r="BM300" s="760"/>
      <c r="BN300" s="760"/>
      <c r="BO300" s="760"/>
      <c r="BP300" s="760"/>
      <c r="BQ300" s="760"/>
      <c r="BR300" s="760"/>
      <c r="BS300" s="760"/>
      <c r="BT300" s="760"/>
      <c r="BU300" s="760"/>
      <c r="BV300" s="760"/>
      <c r="BW300" s="760"/>
      <c r="BX300" s="760"/>
      <c r="BY300" s="760"/>
      <c r="BZ300" s="760"/>
      <c r="CA300" s="760"/>
    </row>
    <row r="301" spans="1:79" s="823" customFormat="1" ht="23.25" customHeight="1" thickBot="1">
      <c r="A301" s="819"/>
      <c r="B301" s="1406"/>
      <c r="C301" s="1407"/>
      <c r="D301" s="1407"/>
      <c r="E301" s="1408"/>
      <c r="F301" s="820" t="s">
        <v>805</v>
      </c>
      <c r="G301" s="821"/>
      <c r="H301" s="820" t="s">
        <v>806</v>
      </c>
      <c r="I301" s="822"/>
      <c r="J301" s="760"/>
      <c r="K301" s="760"/>
      <c r="L301" s="760"/>
      <c r="M301" s="760"/>
      <c r="N301" s="815"/>
      <c r="O301" s="760"/>
      <c r="P301" s="760"/>
      <c r="Q301" s="760"/>
      <c r="R301" s="760"/>
      <c r="S301" s="760"/>
      <c r="T301" s="760"/>
      <c r="U301" s="760"/>
      <c r="V301" s="760"/>
      <c r="W301" s="760"/>
      <c r="X301" s="760"/>
      <c r="Y301" s="760"/>
      <c r="Z301" s="760"/>
      <c r="AA301" s="760"/>
      <c r="AB301" s="760"/>
      <c r="AC301" s="760"/>
      <c r="AD301" s="760"/>
      <c r="AE301" s="760"/>
      <c r="AF301" s="760"/>
      <c r="AG301" s="760"/>
      <c r="AH301" s="760"/>
      <c r="AI301" s="760"/>
      <c r="AJ301" s="760"/>
      <c r="AK301" s="760"/>
      <c r="AL301" s="760"/>
      <c r="AM301" s="760"/>
      <c r="AN301" s="760"/>
      <c r="AO301" s="760"/>
      <c r="AP301" s="760"/>
      <c r="AQ301" s="760"/>
      <c r="AR301" s="760"/>
      <c r="AS301" s="760"/>
      <c r="AT301" s="760"/>
      <c r="AU301" s="760"/>
      <c r="AV301" s="760"/>
      <c r="AW301" s="760"/>
      <c r="AX301" s="760"/>
      <c r="AY301" s="760"/>
      <c r="AZ301" s="760"/>
      <c r="BA301" s="760"/>
      <c r="BB301" s="760"/>
      <c r="BC301" s="760"/>
      <c r="BD301" s="760"/>
      <c r="BE301" s="760"/>
      <c r="BF301" s="760"/>
      <c r="BG301" s="760"/>
      <c r="BH301" s="760"/>
      <c r="BI301" s="760"/>
      <c r="BJ301" s="760"/>
      <c r="BK301" s="760"/>
      <c r="BL301" s="760"/>
      <c r="BM301" s="760"/>
      <c r="BN301" s="760"/>
      <c r="BO301" s="760"/>
      <c r="BP301" s="760"/>
      <c r="BQ301" s="760"/>
      <c r="BR301" s="760"/>
      <c r="BS301" s="760"/>
      <c r="BT301" s="760"/>
      <c r="BU301" s="760"/>
      <c r="BV301" s="760"/>
      <c r="BW301" s="760"/>
      <c r="BX301" s="760"/>
      <c r="BY301" s="760"/>
      <c r="BZ301" s="760"/>
      <c r="CA301" s="760"/>
    </row>
    <row r="302" spans="1:79" ht="42.95" customHeight="1" thickBot="1">
      <c r="B302" s="824" t="s">
        <v>958</v>
      </c>
      <c r="C302" s="825" t="s">
        <v>808</v>
      </c>
      <c r="D302" s="825"/>
      <c r="E302" s="826"/>
      <c r="F302" s="827">
        <v>1</v>
      </c>
      <c r="G302" s="828"/>
      <c r="H302" s="829">
        <v>10</v>
      </c>
      <c r="I302" s="830">
        <f>SUM(G307,G315)</f>
        <v>5</v>
      </c>
      <c r="J302" s="760"/>
      <c r="K302" s="760"/>
      <c r="L302" s="760"/>
      <c r="M302" s="760"/>
      <c r="N302" s="815"/>
      <c r="O302" s="760"/>
      <c r="P302" s="760"/>
      <c r="Q302" s="760"/>
      <c r="R302" s="760"/>
      <c r="S302" s="760"/>
      <c r="T302" s="760"/>
      <c r="U302" s="760"/>
      <c r="V302" s="760"/>
      <c r="W302" s="760"/>
      <c r="X302" s="760"/>
      <c r="Y302" s="760"/>
      <c r="Z302" s="760"/>
      <c r="AA302" s="760"/>
      <c r="AB302" s="760"/>
      <c r="AC302" s="760"/>
      <c r="AD302" s="760"/>
      <c r="AE302" s="760"/>
      <c r="AF302" s="760"/>
      <c r="AG302" s="760"/>
      <c r="AH302" s="760"/>
      <c r="AI302" s="760"/>
      <c r="AJ302" s="760"/>
      <c r="AK302" s="760"/>
      <c r="AL302" s="760"/>
      <c r="AM302" s="760"/>
      <c r="AN302" s="760"/>
      <c r="AO302" s="760"/>
      <c r="AP302" s="760"/>
      <c r="AQ302" s="760"/>
      <c r="AR302" s="760"/>
      <c r="AS302" s="760"/>
      <c r="AT302" s="760"/>
      <c r="AU302" s="760"/>
      <c r="AV302" s="760"/>
      <c r="AW302" s="760"/>
      <c r="AX302" s="760"/>
      <c r="AY302" s="760"/>
      <c r="AZ302" s="760"/>
      <c r="BA302" s="760"/>
      <c r="BB302" s="760"/>
      <c r="BC302" s="760"/>
      <c r="BD302" s="760"/>
      <c r="BE302" s="760"/>
      <c r="BF302" s="760"/>
      <c r="BG302" s="760"/>
      <c r="BH302" s="760"/>
      <c r="BI302" s="760"/>
      <c r="BJ302" s="760"/>
      <c r="BK302" s="760"/>
      <c r="BL302" s="760"/>
      <c r="BM302" s="760"/>
      <c r="BN302" s="760"/>
      <c r="BO302" s="760"/>
      <c r="BP302" s="760"/>
      <c r="BQ302" s="760"/>
      <c r="BR302" s="760"/>
      <c r="BS302" s="760"/>
      <c r="BT302" s="760"/>
      <c r="BU302" s="760"/>
      <c r="BV302" s="760"/>
      <c r="BW302" s="760"/>
      <c r="BX302" s="760"/>
      <c r="BY302" s="760"/>
      <c r="BZ302" s="760"/>
      <c r="CA302" s="760"/>
    </row>
    <row r="303" spans="1:79" ht="6.75" customHeight="1">
      <c r="B303" s="831"/>
      <c r="C303" s="832"/>
      <c r="D303" s="832"/>
      <c r="E303" s="832"/>
      <c r="F303" s="893"/>
      <c r="G303" s="834"/>
      <c r="H303" s="834"/>
      <c r="I303" s="760"/>
      <c r="J303" s="760"/>
      <c r="K303" s="760"/>
      <c r="L303" s="760"/>
      <c r="M303" s="760"/>
      <c r="N303" s="815"/>
      <c r="O303" s="760"/>
      <c r="P303" s="760"/>
      <c r="Q303" s="760"/>
      <c r="R303" s="760"/>
      <c r="S303" s="760"/>
      <c r="T303" s="760"/>
      <c r="U303" s="760"/>
      <c r="V303" s="760"/>
      <c r="W303" s="760"/>
      <c r="X303" s="760"/>
      <c r="Y303" s="760"/>
      <c r="Z303" s="760"/>
      <c r="AA303" s="760"/>
      <c r="AB303" s="760"/>
      <c r="AC303" s="760"/>
      <c r="AD303" s="760"/>
      <c r="AE303" s="760"/>
      <c r="AF303" s="760"/>
      <c r="AG303" s="760"/>
      <c r="AH303" s="760"/>
      <c r="AI303" s="760"/>
      <c r="AJ303" s="760"/>
      <c r="AK303" s="760"/>
      <c r="AL303" s="760"/>
      <c r="AM303" s="760"/>
      <c r="AN303" s="760"/>
      <c r="AO303" s="760"/>
      <c r="AP303" s="760"/>
      <c r="AQ303" s="760"/>
      <c r="AR303" s="760"/>
      <c r="AS303" s="760"/>
      <c r="AT303" s="760"/>
      <c r="AU303" s="760"/>
      <c r="AV303" s="760"/>
      <c r="AW303" s="760"/>
      <c r="AX303" s="760"/>
      <c r="AY303" s="760"/>
      <c r="AZ303" s="760"/>
      <c r="BA303" s="760"/>
      <c r="BB303" s="760"/>
      <c r="BC303" s="760"/>
      <c r="BD303" s="760"/>
      <c r="BE303" s="760"/>
      <c r="BF303" s="760"/>
      <c r="BG303" s="760"/>
      <c r="BH303" s="760"/>
      <c r="BI303" s="760"/>
      <c r="BJ303" s="760"/>
      <c r="BK303" s="760"/>
      <c r="BL303" s="760"/>
      <c r="BM303" s="760"/>
      <c r="BN303" s="760"/>
      <c r="BO303" s="760"/>
      <c r="BP303" s="760"/>
      <c r="BQ303" s="760"/>
      <c r="BR303" s="760"/>
      <c r="BS303" s="760"/>
      <c r="BT303" s="760"/>
      <c r="BU303" s="760"/>
      <c r="BV303" s="760"/>
      <c r="BW303" s="760"/>
      <c r="BX303" s="760"/>
      <c r="BY303" s="760"/>
      <c r="BZ303" s="760"/>
      <c r="CA303" s="760"/>
    </row>
    <row r="304" spans="1:79" ht="18" customHeight="1">
      <c r="A304" s="724">
        <v>31</v>
      </c>
      <c r="B304" s="831" t="s">
        <v>959</v>
      </c>
      <c r="C304" s="832"/>
      <c r="D304" s="832"/>
      <c r="E304" s="832"/>
      <c r="F304" s="893"/>
      <c r="G304" s="835"/>
      <c r="H304" s="835"/>
      <c r="I304" s="760"/>
      <c r="J304" s="760"/>
      <c r="K304" s="760"/>
      <c r="L304" s="760"/>
      <c r="M304" s="760"/>
      <c r="N304" s="815"/>
      <c r="O304" s="760"/>
      <c r="P304" s="760"/>
      <c r="Q304" s="760"/>
      <c r="R304" s="760"/>
      <c r="S304" s="760"/>
      <c r="T304" s="760"/>
      <c r="U304" s="760"/>
      <c r="V304" s="760"/>
      <c r="W304" s="760"/>
      <c r="X304" s="760"/>
      <c r="Y304" s="760"/>
      <c r="Z304" s="760"/>
      <c r="AA304" s="760"/>
      <c r="AB304" s="760"/>
      <c r="AC304" s="760"/>
      <c r="AD304" s="760"/>
      <c r="AE304" s="760"/>
      <c r="AF304" s="760"/>
      <c r="AG304" s="760"/>
      <c r="AH304" s="760"/>
      <c r="AI304" s="760"/>
      <c r="AJ304" s="760"/>
      <c r="AK304" s="760"/>
      <c r="AL304" s="760"/>
      <c r="AM304" s="760"/>
      <c r="AN304" s="760"/>
      <c r="AO304" s="760"/>
      <c r="AP304" s="760"/>
      <c r="AQ304" s="760"/>
      <c r="AR304" s="760"/>
      <c r="AS304" s="760"/>
      <c r="AT304" s="760"/>
      <c r="AU304" s="760"/>
      <c r="AV304" s="760"/>
      <c r="AW304" s="760"/>
      <c r="AX304" s="760"/>
      <c r="AY304" s="760"/>
      <c r="AZ304" s="760"/>
      <c r="BA304" s="760"/>
      <c r="BB304" s="760"/>
      <c r="BC304" s="760"/>
      <c r="BD304" s="760"/>
      <c r="BE304" s="760"/>
      <c r="BF304" s="760"/>
      <c r="BG304" s="760"/>
      <c r="BH304" s="760"/>
      <c r="BI304" s="760"/>
      <c r="BJ304" s="760"/>
      <c r="BK304" s="760"/>
      <c r="BL304" s="760"/>
      <c r="BM304" s="760"/>
      <c r="BN304" s="760"/>
      <c r="BO304" s="760"/>
      <c r="BP304" s="760"/>
      <c r="BQ304" s="760"/>
      <c r="BR304" s="760"/>
      <c r="BS304" s="760"/>
      <c r="BT304" s="760"/>
      <c r="BU304" s="760"/>
      <c r="BV304" s="760"/>
      <c r="BW304" s="760"/>
      <c r="BX304" s="760"/>
      <c r="BY304" s="760"/>
      <c r="BZ304" s="760"/>
      <c r="CA304" s="760"/>
    </row>
    <row r="305" spans="1:79" ht="35.25" customHeight="1">
      <c r="B305" s="1399" t="s">
        <v>960</v>
      </c>
      <c r="C305" s="1400"/>
      <c r="D305" s="1400"/>
      <c r="E305" s="1401"/>
      <c r="F305" s="893"/>
      <c r="G305" s="835"/>
      <c r="H305" s="835"/>
      <c r="I305" s="760"/>
      <c r="J305" s="760"/>
      <c r="K305" s="760"/>
      <c r="L305" s="760"/>
      <c r="M305" s="760"/>
      <c r="N305" s="815"/>
      <c r="O305" s="760"/>
      <c r="P305" s="760"/>
      <c r="Q305" s="760"/>
      <c r="R305" s="760"/>
      <c r="S305" s="760"/>
      <c r="T305" s="760"/>
      <c r="U305" s="760"/>
      <c r="V305" s="760"/>
      <c r="W305" s="760"/>
      <c r="X305" s="760"/>
      <c r="Y305" s="760"/>
      <c r="Z305" s="760"/>
      <c r="AA305" s="760"/>
      <c r="AB305" s="760"/>
      <c r="AC305" s="760"/>
      <c r="AD305" s="760"/>
      <c r="AE305" s="760"/>
      <c r="AF305" s="760"/>
      <c r="AG305" s="760"/>
      <c r="AH305" s="760"/>
      <c r="AI305" s="760"/>
      <c r="AJ305" s="760"/>
      <c r="AK305" s="760"/>
      <c r="AL305" s="760"/>
      <c r="AM305" s="760"/>
      <c r="AN305" s="760"/>
      <c r="AO305" s="760"/>
      <c r="AP305" s="760"/>
      <c r="AQ305" s="760"/>
      <c r="AR305" s="760"/>
      <c r="AS305" s="760"/>
      <c r="AT305" s="760"/>
      <c r="AU305" s="760"/>
      <c r="AV305" s="760"/>
      <c r="AW305" s="760"/>
      <c r="AX305" s="760"/>
      <c r="AY305" s="760"/>
      <c r="AZ305" s="760"/>
      <c r="BA305" s="760"/>
      <c r="BB305" s="760"/>
      <c r="BC305" s="760"/>
      <c r="BD305" s="760"/>
      <c r="BE305" s="760"/>
      <c r="BF305" s="760"/>
      <c r="BG305" s="760"/>
      <c r="BH305" s="760"/>
      <c r="BI305" s="760"/>
      <c r="BJ305" s="760"/>
      <c r="BK305" s="760"/>
      <c r="BL305" s="760"/>
      <c r="BM305" s="760"/>
      <c r="BN305" s="760"/>
      <c r="BO305" s="760"/>
      <c r="BP305" s="760"/>
      <c r="BQ305" s="760"/>
      <c r="BR305" s="760"/>
      <c r="BS305" s="760"/>
      <c r="BT305" s="760"/>
      <c r="BU305" s="760"/>
      <c r="BV305" s="760"/>
      <c r="BW305" s="760"/>
      <c r="BX305" s="760"/>
      <c r="BY305" s="760"/>
      <c r="BZ305" s="760"/>
      <c r="CA305" s="760"/>
    </row>
    <row r="306" spans="1:79" ht="16.5" customHeight="1" thickBot="1">
      <c r="B306" s="831" t="s">
        <v>811</v>
      </c>
      <c r="C306" s="836"/>
      <c r="F306" s="893"/>
      <c r="G306" s="835"/>
      <c r="H306" s="835"/>
      <c r="I306" s="760"/>
      <c r="J306" s="760"/>
      <c r="K306" s="760"/>
      <c r="L306" s="760"/>
      <c r="M306" s="760"/>
      <c r="N306" s="815"/>
      <c r="O306" s="760"/>
      <c r="P306" s="760"/>
      <c r="Q306" s="760"/>
      <c r="R306" s="760"/>
      <c r="S306" s="760"/>
      <c r="T306" s="760"/>
      <c r="U306" s="760"/>
      <c r="V306" s="760"/>
      <c r="W306" s="760"/>
      <c r="X306" s="760"/>
      <c r="Y306" s="760"/>
      <c r="Z306" s="760"/>
      <c r="AA306" s="760"/>
      <c r="AB306" s="760"/>
      <c r="AC306" s="760"/>
      <c r="AD306" s="760"/>
      <c r="AE306" s="760"/>
      <c r="AF306" s="760"/>
      <c r="AG306" s="760"/>
      <c r="AH306" s="760"/>
      <c r="AI306" s="760"/>
      <c r="AJ306" s="760"/>
      <c r="AK306" s="760"/>
      <c r="AL306" s="760"/>
      <c r="AM306" s="760"/>
      <c r="AN306" s="760"/>
      <c r="AO306" s="760"/>
      <c r="AP306" s="760"/>
      <c r="AQ306" s="760"/>
      <c r="AR306" s="760"/>
      <c r="AS306" s="760"/>
      <c r="AT306" s="760"/>
      <c r="AU306" s="760"/>
      <c r="AV306" s="760"/>
      <c r="AW306" s="760"/>
      <c r="AX306" s="760"/>
      <c r="AY306" s="760"/>
      <c r="AZ306" s="760"/>
      <c r="BA306" s="760"/>
      <c r="BB306" s="760"/>
      <c r="BC306" s="760"/>
      <c r="BD306" s="760"/>
      <c r="BE306" s="760"/>
      <c r="BF306" s="760"/>
      <c r="BG306" s="760"/>
      <c r="BH306" s="760"/>
      <c r="BI306" s="760"/>
      <c r="BJ306" s="760"/>
      <c r="BK306" s="760"/>
      <c r="BL306" s="760"/>
      <c r="BM306" s="760"/>
      <c r="BN306" s="760"/>
      <c r="BO306" s="760"/>
      <c r="BP306" s="760"/>
      <c r="BQ306" s="760"/>
      <c r="BR306" s="760"/>
      <c r="BS306" s="760"/>
      <c r="BT306" s="760"/>
      <c r="BU306" s="760"/>
      <c r="BV306" s="760"/>
      <c r="BW306" s="760"/>
      <c r="BX306" s="760"/>
      <c r="BY306" s="760"/>
      <c r="BZ306" s="760"/>
      <c r="CA306" s="760"/>
    </row>
    <row r="307" spans="1:79" ht="33.75" customHeight="1" thickBot="1">
      <c r="B307" s="837" t="s">
        <v>812</v>
      </c>
      <c r="C307" s="838" t="s">
        <v>813</v>
      </c>
      <c r="D307" s="838" t="s">
        <v>814</v>
      </c>
      <c r="E307" s="839" t="s">
        <v>815</v>
      </c>
      <c r="F307" s="1402" t="s">
        <v>816</v>
      </c>
      <c r="G307" s="864">
        <v>2</v>
      </c>
      <c r="H307" s="835"/>
      <c r="I307" s="760"/>
      <c r="J307" s="760"/>
      <c r="K307" s="760"/>
      <c r="L307" s="760"/>
      <c r="M307" s="760"/>
      <c r="N307" s="815"/>
      <c r="O307" s="760"/>
      <c r="P307" s="760"/>
      <c r="Q307" s="760"/>
      <c r="R307" s="760"/>
      <c r="S307" s="760"/>
      <c r="T307" s="760"/>
      <c r="U307" s="760"/>
      <c r="V307" s="760"/>
      <c r="W307" s="760"/>
      <c r="X307" s="760"/>
      <c r="Y307" s="760"/>
      <c r="Z307" s="760"/>
      <c r="AA307" s="760"/>
      <c r="AB307" s="760"/>
      <c r="AC307" s="760"/>
      <c r="AD307" s="760"/>
      <c r="AE307" s="760"/>
      <c r="AF307" s="760"/>
      <c r="AG307" s="760"/>
      <c r="AH307" s="760"/>
      <c r="AI307" s="760"/>
      <c r="AJ307" s="760"/>
      <c r="AK307" s="760"/>
      <c r="AL307" s="760"/>
      <c r="AM307" s="760"/>
      <c r="AN307" s="760"/>
      <c r="AO307" s="760"/>
      <c r="AP307" s="760"/>
      <c r="AQ307" s="760"/>
      <c r="AR307" s="760"/>
      <c r="AS307" s="760"/>
      <c r="AT307" s="760"/>
      <c r="AU307" s="760"/>
      <c r="AV307" s="760"/>
      <c r="AW307" s="760"/>
      <c r="AX307" s="760"/>
      <c r="AY307" s="760"/>
      <c r="AZ307" s="760"/>
      <c r="BA307" s="760"/>
      <c r="BB307" s="760"/>
      <c r="BC307" s="760"/>
      <c r="BD307" s="760"/>
      <c r="BE307" s="760"/>
      <c r="BF307" s="760"/>
      <c r="BG307" s="760"/>
      <c r="BH307" s="760"/>
      <c r="BI307" s="760"/>
      <c r="BJ307" s="760"/>
      <c r="BK307" s="760"/>
      <c r="BL307" s="760"/>
      <c r="BM307" s="760"/>
      <c r="BN307" s="760"/>
      <c r="BO307" s="760"/>
      <c r="BP307" s="760"/>
      <c r="BQ307" s="760"/>
      <c r="BR307" s="760"/>
      <c r="BS307" s="760"/>
      <c r="BT307" s="760"/>
      <c r="BU307" s="760"/>
      <c r="BV307" s="760"/>
      <c r="BW307" s="760"/>
      <c r="BX307" s="760"/>
      <c r="BY307" s="760"/>
      <c r="BZ307" s="760"/>
      <c r="CA307" s="760"/>
    </row>
    <row r="308" spans="1:79" ht="21" customHeight="1">
      <c r="B308" s="844" t="s">
        <v>818</v>
      </c>
      <c r="C308" s="845">
        <v>1</v>
      </c>
      <c r="D308" s="846">
        <v>1</v>
      </c>
      <c r="E308" s="847">
        <v>1</v>
      </c>
      <c r="F308" s="1403"/>
      <c r="G308" s="865"/>
      <c r="H308" s="865"/>
      <c r="I308" s="866"/>
      <c r="J308" s="760"/>
      <c r="K308" s="760"/>
      <c r="L308" s="760"/>
      <c r="M308" s="760"/>
      <c r="N308" s="815"/>
      <c r="O308" s="760"/>
      <c r="P308" s="760"/>
      <c r="Q308" s="760"/>
      <c r="R308" s="760"/>
      <c r="S308" s="760"/>
      <c r="T308" s="760"/>
      <c r="U308" s="760"/>
      <c r="V308" s="760"/>
      <c r="W308" s="760"/>
      <c r="X308" s="760"/>
      <c r="Y308" s="760"/>
      <c r="Z308" s="760"/>
      <c r="AA308" s="760"/>
      <c r="AB308" s="760"/>
      <c r="AC308" s="760"/>
      <c r="AD308" s="760"/>
      <c r="AE308" s="760"/>
      <c r="AF308" s="760"/>
      <c r="AG308" s="760"/>
      <c r="AH308" s="760"/>
      <c r="AI308" s="760"/>
      <c r="AJ308" s="760"/>
      <c r="AK308" s="760"/>
      <c r="AL308" s="760"/>
      <c r="AM308" s="760"/>
      <c r="AN308" s="760"/>
      <c r="AO308" s="760"/>
      <c r="AP308" s="760"/>
      <c r="AQ308" s="760"/>
      <c r="AR308" s="760"/>
      <c r="AS308" s="760"/>
      <c r="AT308" s="760"/>
      <c r="AU308" s="760"/>
      <c r="AV308" s="760"/>
      <c r="AW308" s="760"/>
      <c r="AX308" s="760"/>
      <c r="AY308" s="760"/>
      <c r="AZ308" s="760"/>
      <c r="BA308" s="760"/>
      <c r="BB308" s="760"/>
      <c r="BC308" s="760"/>
      <c r="BD308" s="760"/>
      <c r="BE308" s="760"/>
      <c r="BF308" s="760"/>
      <c r="BG308" s="760"/>
      <c r="BH308" s="760"/>
      <c r="BI308" s="760"/>
      <c r="BJ308" s="760"/>
      <c r="BK308" s="760"/>
      <c r="BL308" s="760"/>
      <c r="BM308" s="760"/>
      <c r="BN308" s="760"/>
      <c r="BO308" s="760"/>
      <c r="BP308" s="760"/>
      <c r="BQ308" s="760"/>
      <c r="BR308" s="760"/>
      <c r="BS308" s="760"/>
      <c r="BT308" s="760"/>
      <c r="BU308" s="760"/>
      <c r="BV308" s="760"/>
      <c r="BW308" s="760"/>
      <c r="BX308" s="760"/>
      <c r="BY308" s="760"/>
      <c r="BZ308" s="760"/>
      <c r="CA308" s="760"/>
    </row>
    <row r="309" spans="1:79" ht="20.25" customHeight="1">
      <c r="B309" s="850" t="s">
        <v>820</v>
      </c>
      <c r="C309" s="851">
        <v>2</v>
      </c>
      <c r="D309" s="852">
        <v>1</v>
      </c>
      <c r="E309" s="853">
        <v>2</v>
      </c>
      <c r="F309" s="1403"/>
      <c r="G309" s="867"/>
      <c r="H309" s="867"/>
      <c r="I309" s="868"/>
      <c r="J309" s="760"/>
      <c r="K309" s="760"/>
      <c r="L309" s="760"/>
      <c r="M309" s="760"/>
      <c r="N309" s="815"/>
      <c r="O309" s="760"/>
      <c r="P309" s="760"/>
      <c r="Q309" s="760"/>
      <c r="R309" s="760"/>
      <c r="S309" s="760"/>
      <c r="T309" s="760"/>
      <c r="U309" s="760"/>
      <c r="V309" s="760"/>
      <c r="W309" s="760"/>
      <c r="X309" s="760"/>
      <c r="Y309" s="760"/>
      <c r="Z309" s="760"/>
      <c r="AA309" s="760"/>
      <c r="AB309" s="760"/>
      <c r="AC309" s="760"/>
      <c r="AD309" s="760"/>
      <c r="AE309" s="760"/>
      <c r="AF309" s="760"/>
      <c r="AG309" s="760"/>
      <c r="AH309" s="760"/>
      <c r="AI309" s="760"/>
      <c r="AJ309" s="760"/>
      <c r="AK309" s="760"/>
      <c r="AL309" s="760"/>
      <c r="AM309" s="760"/>
      <c r="AN309" s="760"/>
      <c r="AO309" s="760"/>
      <c r="AP309" s="760"/>
      <c r="AQ309" s="760"/>
      <c r="AR309" s="760"/>
      <c r="AS309" s="760"/>
      <c r="AT309" s="760"/>
      <c r="AU309" s="760"/>
      <c r="AV309" s="760"/>
      <c r="AW309" s="760"/>
      <c r="AX309" s="760"/>
      <c r="AY309" s="760"/>
      <c r="AZ309" s="760"/>
      <c r="BA309" s="760"/>
      <c r="BB309" s="760"/>
      <c r="BC309" s="760"/>
      <c r="BD309" s="760"/>
      <c r="BE309" s="760"/>
      <c r="BF309" s="760"/>
      <c r="BG309" s="760"/>
      <c r="BH309" s="760"/>
      <c r="BI309" s="760"/>
      <c r="BJ309" s="760"/>
      <c r="BK309" s="760"/>
      <c r="BL309" s="760"/>
      <c r="BM309" s="760"/>
      <c r="BN309" s="760"/>
      <c r="BO309" s="760"/>
      <c r="BP309" s="760"/>
      <c r="BQ309" s="760"/>
      <c r="BR309" s="760"/>
      <c r="BS309" s="760"/>
      <c r="BT309" s="760"/>
      <c r="BU309" s="760"/>
      <c r="BV309" s="760"/>
      <c r="BW309" s="760"/>
      <c r="BX309" s="760"/>
      <c r="BY309" s="760"/>
      <c r="BZ309" s="760"/>
      <c r="CA309" s="760"/>
    </row>
    <row r="310" spans="1:79" ht="20.25" customHeight="1" thickBot="1">
      <c r="B310" s="856" t="s">
        <v>822</v>
      </c>
      <c r="C310" s="857">
        <v>4</v>
      </c>
      <c r="D310" s="858">
        <v>1</v>
      </c>
      <c r="E310" s="859">
        <v>4</v>
      </c>
      <c r="F310" s="1404"/>
      <c r="G310" s="869"/>
      <c r="H310" s="869"/>
      <c r="I310" s="870"/>
      <c r="J310" s="760"/>
      <c r="K310" s="760"/>
      <c r="L310" s="760"/>
      <c r="M310" s="760"/>
      <c r="N310" s="815"/>
      <c r="O310" s="760"/>
      <c r="P310" s="760"/>
      <c r="Q310" s="760"/>
      <c r="R310" s="760"/>
      <c r="S310" s="760"/>
      <c r="T310" s="760"/>
      <c r="U310" s="760"/>
      <c r="V310" s="760"/>
      <c r="W310" s="760"/>
      <c r="X310" s="760"/>
      <c r="Y310" s="760"/>
      <c r="Z310" s="760"/>
      <c r="AA310" s="760"/>
      <c r="AB310" s="760"/>
      <c r="AC310" s="760"/>
      <c r="AD310" s="760"/>
      <c r="AE310" s="760"/>
      <c r="AF310" s="760"/>
      <c r="AG310" s="760"/>
      <c r="AH310" s="760"/>
      <c r="AI310" s="760"/>
      <c r="AJ310" s="760"/>
      <c r="AK310" s="760"/>
      <c r="AL310" s="760"/>
      <c r="AM310" s="760"/>
      <c r="AN310" s="760"/>
      <c r="AO310" s="760"/>
      <c r="AP310" s="760"/>
      <c r="AQ310" s="760"/>
      <c r="AR310" s="760"/>
      <c r="AS310" s="760"/>
      <c r="AT310" s="760"/>
      <c r="AU310" s="760"/>
      <c r="AV310" s="760"/>
      <c r="AW310" s="760"/>
      <c r="AX310" s="760"/>
      <c r="AY310" s="760"/>
      <c r="AZ310" s="760"/>
      <c r="BA310" s="760"/>
      <c r="BB310" s="760"/>
      <c r="BC310" s="760"/>
      <c r="BD310" s="760"/>
      <c r="BE310" s="760"/>
      <c r="BF310" s="760"/>
      <c r="BG310" s="760"/>
      <c r="BH310" s="760"/>
      <c r="BI310" s="760"/>
      <c r="BJ310" s="760"/>
      <c r="BK310" s="760"/>
      <c r="BL310" s="760"/>
      <c r="BM310" s="760"/>
      <c r="BN310" s="760"/>
      <c r="BO310" s="760"/>
      <c r="BP310" s="760"/>
      <c r="BQ310" s="760"/>
      <c r="BR310" s="760"/>
      <c r="BS310" s="760"/>
      <c r="BT310" s="760"/>
      <c r="BU310" s="760"/>
      <c r="BV310" s="760"/>
      <c r="BW310" s="760"/>
      <c r="BX310" s="760"/>
      <c r="BY310" s="760"/>
      <c r="BZ310" s="760"/>
      <c r="CA310" s="760"/>
    </row>
    <row r="311" spans="1:79" ht="9" customHeight="1">
      <c r="B311" s="862"/>
      <c r="C311" s="863"/>
      <c r="D311" s="863"/>
      <c r="E311" s="863"/>
      <c r="F311" s="893"/>
      <c r="G311" s="835"/>
      <c r="H311" s="835"/>
      <c r="I311" s="760"/>
      <c r="J311" s="760"/>
      <c r="K311" s="760"/>
      <c r="L311" s="760"/>
      <c r="M311" s="760"/>
      <c r="N311" s="815"/>
      <c r="O311" s="760"/>
      <c r="P311" s="760"/>
      <c r="Q311" s="760"/>
      <c r="R311" s="760"/>
      <c r="S311" s="760"/>
      <c r="T311" s="760"/>
      <c r="U311" s="760"/>
      <c r="V311" s="760"/>
      <c r="W311" s="760"/>
      <c r="X311" s="760"/>
      <c r="Y311" s="760"/>
      <c r="Z311" s="760"/>
      <c r="AA311" s="760"/>
      <c r="AB311" s="760"/>
      <c r="AC311" s="760"/>
      <c r="AD311" s="760"/>
      <c r="AE311" s="760"/>
      <c r="AF311" s="760"/>
      <c r="AG311" s="760"/>
      <c r="AH311" s="760"/>
      <c r="AI311" s="760"/>
      <c r="AJ311" s="760"/>
      <c r="AK311" s="760"/>
      <c r="AL311" s="760"/>
      <c r="AM311" s="760"/>
      <c r="AN311" s="760"/>
      <c r="AO311" s="760"/>
      <c r="AP311" s="760"/>
      <c r="AQ311" s="760"/>
      <c r="AR311" s="760"/>
      <c r="AS311" s="760"/>
      <c r="AT311" s="760"/>
      <c r="AU311" s="760"/>
      <c r="AV311" s="760"/>
      <c r="AW311" s="760"/>
      <c r="AX311" s="760"/>
      <c r="AY311" s="760"/>
      <c r="AZ311" s="760"/>
      <c r="BA311" s="760"/>
      <c r="BB311" s="760"/>
      <c r="BC311" s="760"/>
      <c r="BD311" s="760"/>
      <c r="BE311" s="760"/>
      <c r="BF311" s="760"/>
      <c r="BG311" s="760"/>
      <c r="BH311" s="760"/>
      <c r="BI311" s="760"/>
      <c r="BJ311" s="760"/>
      <c r="BK311" s="760"/>
      <c r="BL311" s="760"/>
      <c r="BM311" s="760"/>
      <c r="BN311" s="760"/>
      <c r="BO311" s="760"/>
      <c r="BP311" s="760"/>
      <c r="BQ311" s="760"/>
      <c r="BR311" s="760"/>
      <c r="BS311" s="760"/>
      <c r="BT311" s="760"/>
      <c r="BU311" s="760"/>
      <c r="BV311" s="760"/>
      <c r="BW311" s="760"/>
      <c r="BX311" s="760"/>
      <c r="BY311" s="760"/>
      <c r="BZ311" s="760"/>
      <c r="CA311" s="760"/>
    </row>
    <row r="312" spans="1:79" ht="18" customHeight="1">
      <c r="A312" s="724">
        <v>32</v>
      </c>
      <c r="B312" s="831" t="s">
        <v>961</v>
      </c>
      <c r="C312" s="832"/>
      <c r="D312" s="832"/>
      <c r="E312" s="832"/>
      <c r="F312" s="893"/>
      <c r="G312" s="835"/>
      <c r="H312" s="835"/>
      <c r="I312" s="760"/>
      <c r="J312" s="760"/>
      <c r="K312" s="760"/>
      <c r="L312" s="760"/>
      <c r="M312" s="760"/>
      <c r="N312" s="815"/>
      <c r="O312" s="760"/>
      <c r="P312" s="760"/>
      <c r="Q312" s="760"/>
      <c r="R312" s="760"/>
      <c r="S312" s="760"/>
      <c r="T312" s="760"/>
      <c r="U312" s="760"/>
      <c r="V312" s="760"/>
      <c r="W312" s="760"/>
      <c r="X312" s="760"/>
      <c r="Y312" s="760"/>
      <c r="Z312" s="760"/>
      <c r="AA312" s="760"/>
      <c r="AB312" s="760"/>
      <c r="AC312" s="760"/>
      <c r="AD312" s="760"/>
      <c r="AE312" s="760"/>
      <c r="AF312" s="760"/>
      <c r="AG312" s="760"/>
      <c r="AH312" s="760"/>
      <c r="AI312" s="760"/>
      <c r="AJ312" s="760"/>
      <c r="AK312" s="760"/>
      <c r="AL312" s="760"/>
      <c r="AM312" s="760"/>
      <c r="AN312" s="760"/>
      <c r="AO312" s="760"/>
      <c r="AP312" s="760"/>
      <c r="AQ312" s="760"/>
      <c r="AR312" s="760"/>
      <c r="AS312" s="760"/>
      <c r="AT312" s="760"/>
      <c r="AU312" s="760"/>
      <c r="AV312" s="760"/>
      <c r="AW312" s="760"/>
      <c r="AX312" s="760"/>
      <c r="AY312" s="760"/>
      <c r="AZ312" s="760"/>
      <c r="BA312" s="760"/>
      <c r="BB312" s="760"/>
      <c r="BC312" s="760"/>
      <c r="BD312" s="760"/>
      <c r="BE312" s="760"/>
      <c r="BF312" s="760"/>
      <c r="BG312" s="760"/>
      <c r="BH312" s="760"/>
      <c r="BI312" s="760"/>
      <c r="BJ312" s="760"/>
      <c r="BK312" s="760"/>
      <c r="BL312" s="760"/>
      <c r="BM312" s="760"/>
      <c r="BN312" s="760"/>
      <c r="BO312" s="760"/>
      <c r="BP312" s="760"/>
      <c r="BQ312" s="760"/>
      <c r="BR312" s="760"/>
      <c r="BS312" s="760"/>
      <c r="BT312" s="760"/>
      <c r="BU312" s="760"/>
      <c r="BV312" s="760"/>
      <c r="BW312" s="760"/>
      <c r="BX312" s="760"/>
      <c r="BY312" s="760"/>
      <c r="BZ312" s="760"/>
      <c r="CA312" s="760"/>
    </row>
    <row r="313" spans="1:79" ht="35.25" customHeight="1">
      <c r="B313" s="1399" t="s">
        <v>962</v>
      </c>
      <c r="C313" s="1400"/>
      <c r="D313" s="1400"/>
      <c r="E313" s="1401"/>
      <c r="F313" s="893"/>
      <c r="G313" s="835"/>
      <c r="H313" s="835"/>
      <c r="I313" s="760"/>
      <c r="J313" s="760"/>
      <c r="K313" s="760"/>
      <c r="L313" s="760"/>
      <c r="M313" s="760"/>
      <c r="N313" s="815"/>
      <c r="O313" s="760"/>
      <c r="P313" s="760"/>
      <c r="Q313" s="760"/>
      <c r="R313" s="760"/>
      <c r="S313" s="760"/>
      <c r="T313" s="760"/>
      <c r="U313" s="760"/>
      <c r="V313" s="760"/>
      <c r="W313" s="760"/>
      <c r="X313" s="760"/>
      <c r="Y313" s="760"/>
      <c r="Z313" s="760"/>
      <c r="AA313" s="760"/>
      <c r="AB313" s="760"/>
      <c r="AC313" s="760"/>
      <c r="AD313" s="760"/>
      <c r="AE313" s="760"/>
      <c r="AF313" s="760"/>
      <c r="AG313" s="760"/>
      <c r="AH313" s="760"/>
      <c r="AI313" s="760"/>
      <c r="AJ313" s="760"/>
      <c r="AK313" s="760"/>
      <c r="AL313" s="760"/>
      <c r="AM313" s="760"/>
      <c r="AN313" s="760"/>
      <c r="AO313" s="760"/>
      <c r="AP313" s="760"/>
      <c r="AQ313" s="760"/>
      <c r="AR313" s="760"/>
      <c r="AS313" s="760"/>
      <c r="AT313" s="760"/>
      <c r="AU313" s="760"/>
      <c r="AV313" s="760"/>
      <c r="AW313" s="760"/>
      <c r="AX313" s="760"/>
      <c r="AY313" s="760"/>
      <c r="AZ313" s="760"/>
      <c r="BA313" s="760"/>
      <c r="BB313" s="760"/>
      <c r="BC313" s="760"/>
      <c r="BD313" s="760"/>
      <c r="BE313" s="760"/>
      <c r="BF313" s="760"/>
      <c r="BG313" s="760"/>
      <c r="BH313" s="760"/>
      <c r="BI313" s="760"/>
      <c r="BJ313" s="760"/>
      <c r="BK313" s="760"/>
      <c r="BL313" s="760"/>
      <c r="BM313" s="760"/>
      <c r="BN313" s="760"/>
      <c r="BO313" s="760"/>
      <c r="BP313" s="760"/>
      <c r="BQ313" s="760"/>
      <c r="BR313" s="760"/>
      <c r="BS313" s="760"/>
      <c r="BT313" s="760"/>
      <c r="BU313" s="760"/>
      <c r="BV313" s="760"/>
      <c r="BW313" s="760"/>
      <c r="BX313" s="760"/>
      <c r="BY313" s="760"/>
      <c r="BZ313" s="760"/>
      <c r="CA313" s="760"/>
    </row>
    <row r="314" spans="1:79" ht="16.5" customHeight="1" thickBot="1">
      <c r="B314" s="831" t="s">
        <v>811</v>
      </c>
      <c r="C314" s="836"/>
      <c r="F314" s="893"/>
      <c r="G314" s="835"/>
      <c r="H314" s="835"/>
      <c r="I314" s="760"/>
      <c r="J314" s="760"/>
      <c r="K314" s="760"/>
      <c r="L314" s="760"/>
      <c r="M314" s="760"/>
      <c r="N314" s="815"/>
      <c r="O314" s="760"/>
      <c r="P314" s="760"/>
      <c r="Q314" s="760"/>
      <c r="R314" s="760"/>
      <c r="S314" s="760"/>
      <c r="T314" s="760"/>
      <c r="U314" s="760"/>
      <c r="V314" s="760"/>
      <c r="W314" s="760"/>
      <c r="X314" s="760"/>
      <c r="Y314" s="760"/>
      <c r="Z314" s="760"/>
      <c r="AA314" s="760"/>
      <c r="AB314" s="760"/>
      <c r="AC314" s="760"/>
      <c r="AD314" s="760"/>
      <c r="AE314" s="760"/>
      <c r="AF314" s="760"/>
      <c r="AG314" s="760"/>
      <c r="AH314" s="760"/>
      <c r="AI314" s="760"/>
      <c r="AJ314" s="760"/>
      <c r="AK314" s="760"/>
      <c r="AL314" s="760"/>
      <c r="AM314" s="760"/>
      <c r="AN314" s="760"/>
      <c r="AO314" s="760"/>
      <c r="AP314" s="760"/>
      <c r="AQ314" s="760"/>
      <c r="AR314" s="760"/>
      <c r="AS314" s="760"/>
      <c r="AT314" s="760"/>
      <c r="AU314" s="760"/>
      <c r="AV314" s="760"/>
      <c r="AW314" s="760"/>
      <c r="AX314" s="760"/>
      <c r="AY314" s="760"/>
      <c r="AZ314" s="760"/>
      <c r="BA314" s="760"/>
      <c r="BB314" s="760"/>
      <c r="BC314" s="760"/>
      <c r="BD314" s="760"/>
      <c r="BE314" s="760"/>
      <c r="BF314" s="760"/>
      <c r="BG314" s="760"/>
      <c r="BH314" s="760"/>
      <c r="BI314" s="760"/>
      <c r="BJ314" s="760"/>
      <c r="BK314" s="760"/>
      <c r="BL314" s="760"/>
      <c r="BM314" s="760"/>
      <c r="BN314" s="760"/>
      <c r="BO314" s="760"/>
      <c r="BP314" s="760"/>
      <c r="BQ314" s="760"/>
      <c r="BR314" s="760"/>
      <c r="BS314" s="760"/>
      <c r="BT314" s="760"/>
      <c r="BU314" s="760"/>
      <c r="BV314" s="760"/>
      <c r="BW314" s="760"/>
      <c r="BX314" s="760"/>
      <c r="BY314" s="760"/>
      <c r="BZ314" s="760"/>
      <c r="CA314" s="760"/>
    </row>
    <row r="315" spans="1:79" ht="33.75" customHeight="1" thickBot="1">
      <c r="B315" s="837" t="s">
        <v>812</v>
      </c>
      <c r="C315" s="838" t="s">
        <v>813</v>
      </c>
      <c r="D315" s="838" t="s">
        <v>814</v>
      </c>
      <c r="E315" s="839" t="s">
        <v>815</v>
      </c>
      <c r="F315" s="1402" t="s">
        <v>816</v>
      </c>
      <c r="G315" s="864">
        <v>3</v>
      </c>
      <c r="H315" s="835"/>
      <c r="I315" s="760"/>
      <c r="J315" s="760"/>
      <c r="K315" s="760"/>
      <c r="L315" s="760"/>
      <c r="M315" s="760"/>
      <c r="N315" s="815"/>
      <c r="O315" s="760"/>
      <c r="P315" s="760"/>
      <c r="Q315" s="760"/>
      <c r="R315" s="760"/>
      <c r="S315" s="760"/>
      <c r="T315" s="760"/>
      <c r="U315" s="760"/>
      <c r="V315" s="760"/>
      <c r="W315" s="760"/>
      <c r="X315" s="760"/>
      <c r="Y315" s="760"/>
      <c r="Z315" s="760"/>
      <c r="AA315" s="760"/>
      <c r="AB315" s="760"/>
      <c r="AC315" s="760"/>
      <c r="AD315" s="760"/>
      <c r="AE315" s="760"/>
      <c r="AF315" s="760"/>
      <c r="AG315" s="760"/>
      <c r="AH315" s="760"/>
      <c r="AI315" s="760"/>
      <c r="AJ315" s="760"/>
      <c r="AK315" s="760"/>
      <c r="AL315" s="760"/>
      <c r="AM315" s="760"/>
      <c r="AN315" s="760"/>
      <c r="AO315" s="760"/>
      <c r="AP315" s="760"/>
      <c r="AQ315" s="760"/>
      <c r="AR315" s="760"/>
      <c r="AS315" s="760"/>
      <c r="AT315" s="760"/>
      <c r="AU315" s="760"/>
      <c r="AV315" s="760"/>
      <c r="AW315" s="760"/>
      <c r="AX315" s="760"/>
      <c r="AY315" s="760"/>
      <c r="AZ315" s="760"/>
      <c r="BA315" s="760"/>
      <c r="BB315" s="760"/>
      <c r="BC315" s="760"/>
      <c r="BD315" s="760"/>
      <c r="BE315" s="760"/>
      <c r="BF315" s="760"/>
      <c r="BG315" s="760"/>
      <c r="BH315" s="760"/>
      <c r="BI315" s="760"/>
      <c r="BJ315" s="760"/>
      <c r="BK315" s="760"/>
      <c r="BL315" s="760"/>
      <c r="BM315" s="760"/>
      <c r="BN315" s="760"/>
      <c r="BO315" s="760"/>
      <c r="BP315" s="760"/>
      <c r="BQ315" s="760"/>
      <c r="BR315" s="760"/>
      <c r="BS315" s="760"/>
      <c r="BT315" s="760"/>
      <c r="BU315" s="760"/>
      <c r="BV315" s="760"/>
      <c r="BW315" s="760"/>
      <c r="BX315" s="760"/>
      <c r="BY315" s="760"/>
      <c r="BZ315" s="760"/>
      <c r="CA315" s="760"/>
    </row>
    <row r="316" spans="1:79" ht="21" customHeight="1">
      <c r="B316" s="844" t="s">
        <v>818</v>
      </c>
      <c r="C316" s="845">
        <v>0</v>
      </c>
      <c r="D316" s="846">
        <v>3</v>
      </c>
      <c r="E316" s="847">
        <v>0</v>
      </c>
      <c r="F316" s="1403"/>
      <c r="G316" s="865"/>
      <c r="H316" s="865"/>
      <c r="I316" s="866"/>
      <c r="J316" s="760"/>
      <c r="K316" s="760"/>
      <c r="L316" s="760"/>
      <c r="M316" s="760"/>
      <c r="N316" s="815"/>
      <c r="O316" s="760"/>
      <c r="P316" s="760"/>
      <c r="Q316" s="760"/>
      <c r="R316" s="760"/>
      <c r="S316" s="760"/>
      <c r="T316" s="760"/>
      <c r="U316" s="760"/>
      <c r="V316" s="760"/>
      <c r="W316" s="760"/>
      <c r="X316" s="760"/>
      <c r="Y316" s="760"/>
      <c r="Z316" s="760"/>
      <c r="AA316" s="760"/>
      <c r="AB316" s="760"/>
      <c r="AC316" s="760"/>
      <c r="AD316" s="760"/>
      <c r="AE316" s="760"/>
      <c r="AF316" s="760"/>
      <c r="AG316" s="760"/>
      <c r="AH316" s="760"/>
      <c r="AI316" s="760"/>
      <c r="AJ316" s="760"/>
      <c r="AK316" s="760"/>
      <c r="AL316" s="760"/>
      <c r="AM316" s="760"/>
      <c r="AN316" s="760"/>
      <c r="AO316" s="760"/>
      <c r="AP316" s="760"/>
      <c r="AQ316" s="760"/>
      <c r="AR316" s="760"/>
      <c r="AS316" s="760"/>
      <c r="AT316" s="760"/>
      <c r="AU316" s="760"/>
      <c r="AV316" s="760"/>
      <c r="AW316" s="760"/>
      <c r="AX316" s="760"/>
      <c r="AY316" s="760"/>
      <c r="AZ316" s="760"/>
      <c r="BA316" s="760"/>
      <c r="BB316" s="760"/>
      <c r="BC316" s="760"/>
      <c r="BD316" s="760"/>
      <c r="BE316" s="760"/>
      <c r="BF316" s="760"/>
      <c r="BG316" s="760"/>
      <c r="BH316" s="760"/>
      <c r="BI316" s="760"/>
      <c r="BJ316" s="760"/>
      <c r="BK316" s="760"/>
      <c r="BL316" s="760"/>
      <c r="BM316" s="760"/>
      <c r="BN316" s="760"/>
      <c r="BO316" s="760"/>
      <c r="BP316" s="760"/>
      <c r="BQ316" s="760"/>
      <c r="BR316" s="760"/>
      <c r="BS316" s="760"/>
      <c r="BT316" s="760"/>
      <c r="BU316" s="760"/>
      <c r="BV316" s="760"/>
      <c r="BW316" s="760"/>
      <c r="BX316" s="760"/>
      <c r="BY316" s="760"/>
      <c r="BZ316" s="760"/>
      <c r="CA316" s="760"/>
    </row>
    <row r="317" spans="1:79" ht="20.25" customHeight="1">
      <c r="B317" s="850" t="s">
        <v>820</v>
      </c>
      <c r="C317" s="851">
        <v>1</v>
      </c>
      <c r="D317" s="852">
        <v>3</v>
      </c>
      <c r="E317" s="853">
        <v>3</v>
      </c>
      <c r="F317" s="1403"/>
      <c r="G317" s="867"/>
      <c r="H317" s="867"/>
      <c r="I317" s="868"/>
      <c r="J317" s="760"/>
      <c r="K317" s="760"/>
      <c r="L317" s="760"/>
      <c r="M317" s="760"/>
      <c r="N317" s="815"/>
      <c r="O317" s="760"/>
      <c r="P317" s="760"/>
      <c r="Q317" s="760"/>
      <c r="R317" s="760"/>
      <c r="S317" s="760"/>
      <c r="T317" s="760"/>
      <c r="U317" s="760"/>
      <c r="V317" s="760"/>
      <c r="W317" s="760"/>
      <c r="X317" s="760"/>
      <c r="Y317" s="760"/>
      <c r="Z317" s="760"/>
      <c r="AA317" s="760"/>
      <c r="AB317" s="760"/>
      <c r="AC317" s="760"/>
      <c r="AD317" s="760"/>
      <c r="AE317" s="760"/>
      <c r="AF317" s="760"/>
      <c r="AG317" s="760"/>
      <c r="AH317" s="760"/>
      <c r="AI317" s="760"/>
      <c r="AJ317" s="760"/>
      <c r="AK317" s="760"/>
      <c r="AL317" s="760"/>
      <c r="AM317" s="760"/>
      <c r="AN317" s="760"/>
      <c r="AO317" s="760"/>
      <c r="AP317" s="760"/>
      <c r="AQ317" s="760"/>
      <c r="AR317" s="760"/>
      <c r="AS317" s="760"/>
      <c r="AT317" s="760"/>
      <c r="AU317" s="760"/>
      <c r="AV317" s="760"/>
      <c r="AW317" s="760"/>
      <c r="AX317" s="760"/>
      <c r="AY317" s="760"/>
      <c r="AZ317" s="760"/>
      <c r="BA317" s="760"/>
      <c r="BB317" s="760"/>
      <c r="BC317" s="760"/>
      <c r="BD317" s="760"/>
      <c r="BE317" s="760"/>
      <c r="BF317" s="760"/>
      <c r="BG317" s="760"/>
      <c r="BH317" s="760"/>
      <c r="BI317" s="760"/>
      <c r="BJ317" s="760"/>
      <c r="BK317" s="760"/>
      <c r="BL317" s="760"/>
      <c r="BM317" s="760"/>
      <c r="BN317" s="760"/>
      <c r="BO317" s="760"/>
      <c r="BP317" s="760"/>
      <c r="BQ317" s="760"/>
      <c r="BR317" s="760"/>
      <c r="BS317" s="760"/>
      <c r="BT317" s="760"/>
      <c r="BU317" s="760"/>
      <c r="BV317" s="760"/>
      <c r="BW317" s="760"/>
      <c r="BX317" s="760"/>
      <c r="BY317" s="760"/>
      <c r="BZ317" s="760"/>
      <c r="CA317" s="760"/>
    </row>
    <row r="318" spans="1:79" ht="20.25" customHeight="1" thickBot="1">
      <c r="B318" s="856" t="s">
        <v>822</v>
      </c>
      <c r="C318" s="857">
        <v>2</v>
      </c>
      <c r="D318" s="858">
        <v>3</v>
      </c>
      <c r="E318" s="859">
        <v>6</v>
      </c>
      <c r="F318" s="1404"/>
      <c r="G318" s="869"/>
      <c r="H318" s="869"/>
      <c r="I318" s="870"/>
      <c r="J318" s="760"/>
      <c r="K318" s="760"/>
      <c r="L318" s="760"/>
      <c r="M318" s="760"/>
      <c r="N318" s="815"/>
      <c r="O318" s="760"/>
      <c r="P318" s="760"/>
      <c r="Q318" s="760"/>
      <c r="R318" s="760"/>
      <c r="S318" s="760"/>
      <c r="T318" s="760"/>
      <c r="U318" s="760"/>
      <c r="V318" s="760"/>
      <c r="W318" s="760"/>
      <c r="X318" s="760"/>
      <c r="Y318" s="760"/>
      <c r="Z318" s="760"/>
      <c r="AA318" s="760"/>
      <c r="AB318" s="760"/>
      <c r="AC318" s="760"/>
      <c r="AD318" s="760"/>
      <c r="AE318" s="760"/>
      <c r="AF318" s="760"/>
      <c r="AG318" s="760"/>
      <c r="AH318" s="760"/>
      <c r="AI318" s="760"/>
      <c r="AJ318" s="760"/>
      <c r="AK318" s="760"/>
      <c r="AL318" s="760"/>
      <c r="AM318" s="760"/>
      <c r="AN318" s="760"/>
      <c r="AO318" s="760"/>
      <c r="AP318" s="760"/>
      <c r="AQ318" s="760"/>
      <c r="AR318" s="760"/>
      <c r="AS318" s="760"/>
      <c r="AT318" s="760"/>
      <c r="AU318" s="760"/>
      <c r="AV318" s="760"/>
      <c r="AW318" s="760"/>
      <c r="AX318" s="760"/>
      <c r="AY318" s="760"/>
      <c r="AZ318" s="760"/>
      <c r="BA318" s="760"/>
      <c r="BB318" s="760"/>
      <c r="BC318" s="760"/>
      <c r="BD318" s="760"/>
      <c r="BE318" s="760"/>
      <c r="BF318" s="760"/>
      <c r="BG318" s="760"/>
      <c r="BH318" s="760"/>
      <c r="BI318" s="760"/>
      <c r="BJ318" s="760"/>
      <c r="BK318" s="760"/>
      <c r="BL318" s="760"/>
      <c r="BM318" s="760"/>
      <c r="BN318" s="760"/>
      <c r="BO318" s="760"/>
      <c r="BP318" s="760"/>
      <c r="BQ318" s="760"/>
      <c r="BR318" s="760"/>
      <c r="BS318" s="760"/>
      <c r="BT318" s="760"/>
      <c r="BU318" s="760"/>
      <c r="BV318" s="760"/>
      <c r="BW318" s="760"/>
      <c r="BX318" s="760"/>
      <c r="BY318" s="760"/>
      <c r="BZ318" s="760"/>
      <c r="CA318" s="760"/>
    </row>
    <row r="319" spans="1:79" ht="9" customHeight="1">
      <c r="B319" s="862"/>
      <c r="C319" s="863"/>
      <c r="D319" s="863"/>
      <c r="E319" s="863"/>
      <c r="F319" s="893"/>
      <c r="G319" s="835"/>
      <c r="H319" s="835"/>
      <c r="I319" s="760"/>
      <c r="J319" s="760"/>
      <c r="K319" s="760"/>
      <c r="L319" s="760"/>
      <c r="M319" s="760"/>
      <c r="N319" s="815"/>
      <c r="O319" s="760"/>
      <c r="P319" s="760"/>
      <c r="Q319" s="760"/>
      <c r="R319" s="760"/>
      <c r="S319" s="760"/>
      <c r="T319" s="760"/>
      <c r="U319" s="760"/>
      <c r="V319" s="760"/>
      <c r="W319" s="760"/>
      <c r="X319" s="760"/>
      <c r="Y319" s="760"/>
      <c r="Z319" s="760"/>
      <c r="AA319" s="760"/>
      <c r="AB319" s="760"/>
      <c r="AC319" s="760"/>
      <c r="AD319" s="760"/>
      <c r="AE319" s="760"/>
      <c r="AF319" s="760"/>
      <c r="AG319" s="760"/>
      <c r="AH319" s="760"/>
      <c r="AI319" s="760"/>
      <c r="AJ319" s="760"/>
      <c r="AK319" s="760"/>
      <c r="AL319" s="760"/>
      <c r="AM319" s="760"/>
      <c r="AN319" s="760"/>
      <c r="AO319" s="760"/>
      <c r="AP319" s="760"/>
      <c r="AQ319" s="760"/>
      <c r="AR319" s="760"/>
      <c r="AS319" s="760"/>
      <c r="AT319" s="760"/>
      <c r="AU319" s="760"/>
      <c r="AV319" s="760"/>
      <c r="AW319" s="760"/>
      <c r="AX319" s="760"/>
      <c r="AY319" s="760"/>
      <c r="AZ319" s="760"/>
      <c r="BA319" s="760"/>
      <c r="BB319" s="760"/>
      <c r="BC319" s="760"/>
      <c r="BD319" s="760"/>
      <c r="BE319" s="760"/>
      <c r="BF319" s="760"/>
      <c r="BG319" s="760"/>
      <c r="BH319" s="760"/>
      <c r="BI319" s="760"/>
      <c r="BJ319" s="760"/>
      <c r="BK319" s="760"/>
      <c r="BL319" s="760"/>
      <c r="BM319" s="760"/>
      <c r="BN319" s="760"/>
      <c r="BO319" s="760"/>
      <c r="BP319" s="760"/>
      <c r="BQ319" s="760"/>
      <c r="BR319" s="760"/>
      <c r="BS319" s="760"/>
      <c r="BT319" s="760"/>
      <c r="BU319" s="760"/>
      <c r="BV319" s="760"/>
      <c r="BW319" s="760"/>
      <c r="BX319" s="760"/>
      <c r="BY319" s="760"/>
      <c r="BZ319" s="760"/>
      <c r="CA319" s="760"/>
    </row>
    <row r="320" spans="1:79">
      <c r="C320" s="730"/>
      <c r="D320" s="730"/>
      <c r="E320" s="730"/>
      <c r="F320" s="893"/>
      <c r="G320" s="835"/>
      <c r="I320" s="760"/>
      <c r="J320" s="760"/>
      <c r="K320" s="760"/>
      <c r="L320" s="760"/>
      <c r="M320" s="760"/>
      <c r="N320" s="815"/>
      <c r="O320" s="760"/>
      <c r="P320" s="760"/>
      <c r="Q320" s="760"/>
      <c r="R320" s="760"/>
      <c r="S320" s="760"/>
      <c r="T320" s="760"/>
      <c r="U320" s="760"/>
      <c r="V320" s="760"/>
      <c r="W320" s="760"/>
      <c r="X320" s="760"/>
      <c r="Y320" s="760"/>
      <c r="Z320" s="760"/>
      <c r="AA320" s="760"/>
      <c r="AB320" s="760"/>
      <c r="AC320" s="760"/>
      <c r="AD320" s="760"/>
      <c r="AE320" s="760"/>
      <c r="AF320" s="760"/>
      <c r="AG320" s="760"/>
      <c r="AH320" s="760"/>
      <c r="AI320" s="760"/>
      <c r="AJ320" s="760"/>
      <c r="AK320" s="760"/>
      <c r="AL320" s="760"/>
      <c r="AM320" s="760"/>
      <c r="AN320" s="760"/>
      <c r="AO320" s="760"/>
      <c r="AP320" s="760"/>
      <c r="AQ320" s="760"/>
      <c r="AR320" s="760"/>
      <c r="AS320" s="760"/>
      <c r="AT320" s="760"/>
      <c r="AU320" s="760"/>
      <c r="AV320" s="760"/>
      <c r="AW320" s="760"/>
      <c r="AX320" s="760"/>
      <c r="AY320" s="760"/>
      <c r="AZ320" s="760"/>
      <c r="BA320" s="760"/>
      <c r="BB320" s="760"/>
      <c r="BC320" s="760"/>
      <c r="BD320" s="760"/>
      <c r="BE320" s="760"/>
      <c r="BF320" s="760"/>
      <c r="BG320" s="760"/>
      <c r="BH320" s="760"/>
      <c r="BI320" s="760"/>
      <c r="BJ320" s="760"/>
      <c r="BK320" s="760"/>
      <c r="BL320" s="760"/>
      <c r="BM320" s="760"/>
      <c r="BN320" s="760"/>
      <c r="BO320" s="760"/>
      <c r="BP320" s="760"/>
      <c r="BQ320" s="760"/>
      <c r="BR320" s="760"/>
      <c r="BS320" s="760"/>
      <c r="BT320" s="760"/>
      <c r="BU320" s="760"/>
      <c r="BV320" s="760"/>
      <c r="BW320" s="760"/>
      <c r="BX320" s="760"/>
      <c r="BY320" s="760"/>
      <c r="BZ320" s="760"/>
      <c r="CA320" s="760"/>
    </row>
    <row r="321" spans="1:79" ht="6.75" customHeight="1" thickBot="1">
      <c r="F321" s="893"/>
      <c r="I321" s="727"/>
      <c r="J321" s="760"/>
      <c r="K321" s="760"/>
      <c r="L321" s="760"/>
      <c r="M321" s="760"/>
      <c r="N321" s="815"/>
      <c r="O321" s="760"/>
      <c r="P321" s="760"/>
      <c r="Q321" s="760"/>
      <c r="R321" s="760"/>
      <c r="S321" s="760"/>
      <c r="T321" s="760"/>
      <c r="U321" s="760"/>
      <c r="V321" s="760"/>
      <c r="W321" s="760"/>
      <c r="X321" s="760"/>
      <c r="Y321" s="760"/>
      <c r="Z321" s="760"/>
      <c r="AA321" s="760"/>
      <c r="AB321" s="760"/>
      <c r="AC321" s="760"/>
      <c r="AD321" s="760"/>
      <c r="AE321" s="760"/>
      <c r="AF321" s="760"/>
      <c r="AG321" s="760"/>
      <c r="AH321" s="760"/>
      <c r="AI321" s="760"/>
      <c r="AJ321" s="760"/>
      <c r="AK321" s="760"/>
      <c r="AL321" s="760"/>
      <c r="AM321" s="760"/>
      <c r="AN321" s="760"/>
      <c r="AO321" s="760"/>
      <c r="AP321" s="760"/>
      <c r="AQ321" s="760"/>
      <c r="AR321" s="760"/>
      <c r="AS321" s="760"/>
      <c r="AT321" s="760"/>
      <c r="AU321" s="760"/>
      <c r="AV321" s="760"/>
      <c r="AW321" s="760"/>
      <c r="AX321" s="760"/>
      <c r="AY321" s="760"/>
      <c r="AZ321" s="760"/>
      <c r="BA321" s="760"/>
      <c r="BB321" s="760"/>
      <c r="BC321" s="760"/>
      <c r="BD321" s="760"/>
      <c r="BE321" s="760"/>
      <c r="BF321" s="760"/>
      <c r="BG321" s="760"/>
      <c r="BH321" s="760"/>
      <c r="BI321" s="760"/>
      <c r="BJ321" s="760"/>
      <c r="BK321" s="760"/>
      <c r="BL321" s="760"/>
      <c r="BM321" s="760"/>
      <c r="BN321" s="760"/>
      <c r="BO321" s="760"/>
      <c r="BP321" s="760"/>
      <c r="BQ321" s="760"/>
      <c r="BR321" s="760"/>
      <c r="BS321" s="760"/>
      <c r="BT321" s="760"/>
      <c r="BU321" s="760"/>
      <c r="BV321" s="760"/>
      <c r="BW321" s="760"/>
      <c r="BX321" s="760"/>
      <c r="BY321" s="760"/>
      <c r="BZ321" s="760"/>
      <c r="CA321" s="760"/>
    </row>
    <row r="322" spans="1:79" s="823" customFormat="1" ht="23.25" customHeight="1" thickBot="1">
      <c r="A322" s="819"/>
      <c r="B322" s="1406"/>
      <c r="C322" s="1407"/>
      <c r="D322" s="1407"/>
      <c r="E322" s="1408"/>
      <c r="F322" s="820" t="s">
        <v>805</v>
      </c>
      <c r="G322" s="821"/>
      <c r="H322" s="820" t="s">
        <v>806</v>
      </c>
      <c r="I322" s="822"/>
      <c r="J322" s="760"/>
      <c r="K322" s="760"/>
      <c r="L322" s="760"/>
      <c r="M322" s="760"/>
      <c r="N322" s="815"/>
      <c r="O322" s="760"/>
      <c r="P322" s="760"/>
      <c r="Q322" s="760"/>
      <c r="R322" s="760"/>
      <c r="S322" s="760"/>
      <c r="T322" s="760"/>
      <c r="U322" s="760"/>
      <c r="V322" s="760"/>
      <c r="W322" s="760"/>
      <c r="X322" s="760"/>
      <c r="Y322" s="760"/>
      <c r="Z322" s="760"/>
      <c r="AA322" s="760"/>
      <c r="AB322" s="760"/>
      <c r="AC322" s="760"/>
      <c r="AD322" s="760"/>
      <c r="AE322" s="760"/>
      <c r="AF322" s="760"/>
      <c r="AG322" s="760"/>
      <c r="AH322" s="760"/>
      <c r="AI322" s="760"/>
      <c r="AJ322" s="760"/>
      <c r="AK322" s="760"/>
      <c r="AL322" s="760"/>
      <c r="AM322" s="760"/>
      <c r="AN322" s="760"/>
      <c r="AO322" s="760"/>
      <c r="AP322" s="760"/>
      <c r="AQ322" s="760"/>
      <c r="AR322" s="760"/>
      <c r="AS322" s="760"/>
      <c r="AT322" s="760"/>
      <c r="AU322" s="760"/>
      <c r="AV322" s="760"/>
      <c r="AW322" s="760"/>
      <c r="AX322" s="760"/>
      <c r="AY322" s="760"/>
      <c r="AZ322" s="760"/>
      <c r="BA322" s="760"/>
      <c r="BB322" s="760"/>
      <c r="BC322" s="760"/>
      <c r="BD322" s="760"/>
      <c r="BE322" s="760"/>
      <c r="BF322" s="760"/>
      <c r="BG322" s="760"/>
      <c r="BH322" s="760"/>
      <c r="BI322" s="760"/>
      <c r="BJ322" s="760"/>
      <c r="BK322" s="760"/>
      <c r="BL322" s="760"/>
      <c r="BM322" s="760"/>
      <c r="BN322" s="760"/>
      <c r="BO322" s="760"/>
      <c r="BP322" s="760"/>
      <c r="BQ322" s="760"/>
      <c r="BR322" s="760"/>
      <c r="BS322" s="760"/>
      <c r="BT322" s="760"/>
      <c r="BU322" s="760"/>
      <c r="BV322" s="760"/>
      <c r="BW322" s="760"/>
      <c r="BX322" s="760"/>
      <c r="BY322" s="760"/>
      <c r="BZ322" s="760"/>
      <c r="CA322" s="760"/>
    </row>
    <row r="323" spans="1:79" ht="47.45" customHeight="1" thickBot="1">
      <c r="B323" s="824" t="s">
        <v>963</v>
      </c>
      <c r="C323" s="825" t="s">
        <v>808</v>
      </c>
      <c r="D323" s="825"/>
      <c r="E323" s="826"/>
      <c r="F323" s="827">
        <v>4</v>
      </c>
      <c r="G323" s="828"/>
      <c r="H323" s="829">
        <v>12</v>
      </c>
      <c r="I323" s="830">
        <f>SUM(G328,G336)</f>
        <v>8</v>
      </c>
      <c r="J323" s="760"/>
      <c r="K323" s="760"/>
      <c r="L323" s="760"/>
      <c r="M323" s="760"/>
      <c r="N323" s="815"/>
      <c r="O323" s="760"/>
      <c r="P323" s="760"/>
      <c r="Q323" s="760"/>
      <c r="R323" s="760"/>
      <c r="S323" s="760"/>
      <c r="T323" s="760"/>
      <c r="U323" s="760"/>
      <c r="V323" s="760"/>
      <c r="W323" s="760"/>
      <c r="X323" s="760"/>
      <c r="Y323" s="760"/>
      <c r="Z323" s="760"/>
      <c r="AA323" s="760"/>
      <c r="AB323" s="760"/>
      <c r="AC323" s="760"/>
      <c r="AD323" s="760"/>
      <c r="AE323" s="760"/>
      <c r="AF323" s="760"/>
      <c r="AG323" s="760"/>
      <c r="AH323" s="760"/>
      <c r="AI323" s="760"/>
      <c r="AJ323" s="760"/>
      <c r="AK323" s="760"/>
      <c r="AL323" s="760"/>
      <c r="AM323" s="760"/>
      <c r="AN323" s="760"/>
      <c r="AO323" s="760"/>
      <c r="AP323" s="760"/>
      <c r="AQ323" s="760"/>
      <c r="AR323" s="760"/>
      <c r="AS323" s="760"/>
      <c r="AT323" s="760"/>
      <c r="AU323" s="760"/>
      <c r="AV323" s="760"/>
      <c r="AW323" s="760"/>
      <c r="AX323" s="760"/>
      <c r="AY323" s="760"/>
      <c r="AZ323" s="760"/>
      <c r="BA323" s="760"/>
      <c r="BB323" s="760"/>
      <c r="BC323" s="760"/>
      <c r="BD323" s="760"/>
      <c r="BE323" s="760"/>
      <c r="BF323" s="760"/>
      <c r="BG323" s="760"/>
      <c r="BH323" s="760"/>
      <c r="BI323" s="760"/>
      <c r="BJ323" s="760"/>
      <c r="BK323" s="760"/>
      <c r="BL323" s="760"/>
      <c r="BM323" s="760"/>
      <c r="BN323" s="760"/>
      <c r="BO323" s="760"/>
      <c r="BP323" s="760"/>
      <c r="BQ323" s="760"/>
      <c r="BR323" s="760"/>
      <c r="BS323" s="760"/>
      <c r="BT323" s="760"/>
      <c r="BU323" s="760"/>
      <c r="BV323" s="760"/>
      <c r="BW323" s="760"/>
      <c r="BX323" s="760"/>
      <c r="BY323" s="760"/>
      <c r="BZ323" s="760"/>
      <c r="CA323" s="760"/>
    </row>
    <row r="324" spans="1:79" ht="6.75" customHeight="1">
      <c r="B324" s="831"/>
      <c r="C324" s="832"/>
      <c r="D324" s="832"/>
      <c r="E324" s="832"/>
      <c r="F324" s="893"/>
      <c r="G324" s="834"/>
      <c r="H324" s="834"/>
      <c r="I324" s="760"/>
      <c r="J324" s="760"/>
      <c r="K324" s="760"/>
      <c r="L324" s="760"/>
      <c r="M324" s="760"/>
      <c r="N324" s="815"/>
      <c r="O324" s="760"/>
      <c r="P324" s="760"/>
      <c r="Q324" s="760"/>
      <c r="R324" s="760"/>
      <c r="S324" s="760"/>
      <c r="T324" s="760"/>
      <c r="U324" s="760"/>
      <c r="V324" s="760"/>
      <c r="W324" s="760"/>
      <c r="X324" s="760"/>
      <c r="Y324" s="760"/>
      <c r="Z324" s="760"/>
      <c r="AA324" s="760"/>
      <c r="AB324" s="760"/>
      <c r="AC324" s="760"/>
      <c r="AD324" s="760"/>
      <c r="AE324" s="760"/>
      <c r="AF324" s="760"/>
      <c r="AG324" s="760"/>
      <c r="AH324" s="760"/>
      <c r="AI324" s="760"/>
      <c r="AJ324" s="760"/>
      <c r="AK324" s="760"/>
      <c r="AL324" s="760"/>
      <c r="AM324" s="760"/>
      <c r="AN324" s="760"/>
      <c r="AO324" s="760"/>
      <c r="AP324" s="760"/>
      <c r="AQ324" s="760"/>
      <c r="AR324" s="760"/>
      <c r="AS324" s="760"/>
      <c r="AT324" s="760"/>
      <c r="AU324" s="760"/>
      <c r="AV324" s="760"/>
      <c r="AW324" s="760"/>
      <c r="AX324" s="760"/>
      <c r="AY324" s="760"/>
      <c r="AZ324" s="760"/>
      <c r="BA324" s="760"/>
      <c r="BB324" s="760"/>
      <c r="BC324" s="760"/>
      <c r="BD324" s="760"/>
      <c r="BE324" s="760"/>
      <c r="BF324" s="760"/>
      <c r="BG324" s="760"/>
      <c r="BH324" s="760"/>
      <c r="BI324" s="760"/>
      <c r="BJ324" s="760"/>
      <c r="BK324" s="760"/>
      <c r="BL324" s="760"/>
      <c r="BM324" s="760"/>
      <c r="BN324" s="760"/>
      <c r="BO324" s="760"/>
      <c r="BP324" s="760"/>
      <c r="BQ324" s="760"/>
      <c r="BR324" s="760"/>
      <c r="BS324" s="760"/>
      <c r="BT324" s="760"/>
      <c r="BU324" s="760"/>
      <c r="BV324" s="760"/>
      <c r="BW324" s="760"/>
      <c r="BX324" s="760"/>
      <c r="BY324" s="760"/>
      <c r="BZ324" s="760"/>
      <c r="CA324" s="760"/>
    </row>
    <row r="325" spans="1:79" ht="18" customHeight="1">
      <c r="A325" s="724">
        <v>33</v>
      </c>
      <c r="B325" s="831" t="s">
        <v>964</v>
      </c>
      <c r="C325" s="832"/>
      <c r="D325" s="832"/>
      <c r="E325" s="832"/>
      <c r="F325" s="893"/>
      <c r="G325" s="835"/>
      <c r="H325" s="835"/>
      <c r="I325" s="760"/>
      <c r="J325" s="760"/>
      <c r="K325" s="760"/>
      <c r="L325" s="760"/>
      <c r="M325" s="760"/>
      <c r="N325" s="815"/>
      <c r="O325" s="760"/>
      <c r="P325" s="760"/>
      <c r="Q325" s="760"/>
      <c r="R325" s="760"/>
      <c r="S325" s="760"/>
      <c r="T325" s="760"/>
      <c r="U325" s="760"/>
      <c r="V325" s="760"/>
      <c r="W325" s="760"/>
      <c r="X325" s="760"/>
      <c r="Y325" s="760"/>
      <c r="Z325" s="760"/>
      <c r="AA325" s="760"/>
      <c r="AB325" s="760"/>
      <c r="AC325" s="760"/>
      <c r="AD325" s="760"/>
      <c r="AE325" s="760"/>
      <c r="AF325" s="760"/>
      <c r="AG325" s="760"/>
      <c r="AH325" s="760"/>
      <c r="AI325" s="760"/>
      <c r="AJ325" s="760"/>
      <c r="AK325" s="760"/>
      <c r="AL325" s="760"/>
      <c r="AM325" s="760"/>
      <c r="AN325" s="760"/>
      <c r="AO325" s="760"/>
      <c r="AP325" s="760"/>
      <c r="AQ325" s="760"/>
      <c r="AR325" s="760"/>
      <c r="AS325" s="760"/>
      <c r="AT325" s="760"/>
      <c r="AU325" s="760"/>
      <c r="AV325" s="760"/>
      <c r="AW325" s="760"/>
      <c r="AX325" s="760"/>
      <c r="AY325" s="760"/>
      <c r="AZ325" s="760"/>
      <c r="BA325" s="760"/>
      <c r="BB325" s="760"/>
      <c r="BC325" s="760"/>
      <c r="BD325" s="760"/>
      <c r="BE325" s="760"/>
      <c r="BF325" s="760"/>
      <c r="BG325" s="760"/>
      <c r="BH325" s="760"/>
      <c r="BI325" s="760"/>
      <c r="BJ325" s="760"/>
      <c r="BK325" s="760"/>
      <c r="BL325" s="760"/>
      <c r="BM325" s="760"/>
      <c r="BN325" s="760"/>
      <c r="BO325" s="760"/>
      <c r="BP325" s="760"/>
      <c r="BQ325" s="760"/>
      <c r="BR325" s="760"/>
      <c r="BS325" s="760"/>
      <c r="BT325" s="760"/>
      <c r="BU325" s="760"/>
      <c r="BV325" s="760"/>
      <c r="BW325" s="760"/>
      <c r="BX325" s="760"/>
      <c r="BY325" s="760"/>
      <c r="BZ325" s="760"/>
      <c r="CA325" s="760"/>
    </row>
    <row r="326" spans="1:79" ht="35.25" customHeight="1">
      <c r="B326" s="1399" t="s">
        <v>965</v>
      </c>
      <c r="C326" s="1400"/>
      <c r="D326" s="1400"/>
      <c r="E326" s="1401"/>
      <c r="F326" s="893"/>
      <c r="G326" s="835"/>
      <c r="H326" s="835"/>
      <c r="I326" s="760"/>
      <c r="J326" s="760"/>
      <c r="K326" s="760"/>
      <c r="L326" s="760"/>
      <c r="M326" s="760"/>
      <c r="N326" s="815"/>
      <c r="O326" s="760"/>
      <c r="P326" s="760"/>
      <c r="Q326" s="760"/>
      <c r="R326" s="760"/>
      <c r="S326" s="760"/>
      <c r="T326" s="760"/>
      <c r="U326" s="760"/>
      <c r="V326" s="760"/>
      <c r="W326" s="760"/>
      <c r="X326" s="760"/>
      <c r="Y326" s="760"/>
      <c r="Z326" s="760"/>
      <c r="AA326" s="760"/>
      <c r="AB326" s="760"/>
      <c r="AC326" s="760"/>
      <c r="AD326" s="760"/>
      <c r="AE326" s="760"/>
      <c r="AF326" s="760"/>
      <c r="AG326" s="760"/>
      <c r="AH326" s="760"/>
      <c r="AI326" s="760"/>
      <c r="AJ326" s="760"/>
      <c r="AK326" s="760"/>
      <c r="AL326" s="760"/>
      <c r="AM326" s="760"/>
      <c r="AN326" s="760"/>
      <c r="AO326" s="760"/>
      <c r="AP326" s="760"/>
      <c r="AQ326" s="760"/>
      <c r="AR326" s="760"/>
      <c r="AS326" s="760"/>
      <c r="AT326" s="760"/>
      <c r="AU326" s="760"/>
      <c r="AV326" s="760"/>
      <c r="AW326" s="760"/>
      <c r="AX326" s="760"/>
      <c r="AY326" s="760"/>
      <c r="AZ326" s="760"/>
      <c r="BA326" s="760"/>
      <c r="BB326" s="760"/>
      <c r="BC326" s="760"/>
      <c r="BD326" s="760"/>
      <c r="BE326" s="760"/>
      <c r="BF326" s="760"/>
      <c r="BG326" s="760"/>
      <c r="BH326" s="760"/>
      <c r="BI326" s="760"/>
      <c r="BJ326" s="760"/>
      <c r="BK326" s="760"/>
      <c r="BL326" s="760"/>
      <c r="BM326" s="760"/>
      <c r="BN326" s="760"/>
      <c r="BO326" s="760"/>
      <c r="BP326" s="760"/>
      <c r="BQ326" s="760"/>
      <c r="BR326" s="760"/>
      <c r="BS326" s="760"/>
      <c r="BT326" s="760"/>
      <c r="BU326" s="760"/>
      <c r="BV326" s="760"/>
      <c r="BW326" s="760"/>
      <c r="BX326" s="760"/>
      <c r="BY326" s="760"/>
      <c r="BZ326" s="760"/>
      <c r="CA326" s="760"/>
    </row>
    <row r="327" spans="1:79" ht="16.5" customHeight="1" thickBot="1">
      <c r="B327" s="831" t="s">
        <v>811</v>
      </c>
      <c r="C327" s="836"/>
      <c r="F327" s="893"/>
      <c r="G327" s="835"/>
      <c r="H327" s="835"/>
      <c r="I327" s="760"/>
      <c r="J327" s="760"/>
      <c r="K327" s="760"/>
      <c r="L327" s="760"/>
      <c r="M327" s="760"/>
      <c r="N327" s="815"/>
      <c r="O327" s="760"/>
      <c r="P327" s="760"/>
      <c r="Q327" s="760"/>
      <c r="R327" s="760"/>
      <c r="S327" s="760"/>
      <c r="T327" s="760"/>
      <c r="U327" s="760"/>
      <c r="V327" s="760"/>
      <c r="W327" s="760"/>
      <c r="X327" s="760"/>
      <c r="Y327" s="760"/>
      <c r="Z327" s="760"/>
      <c r="AA327" s="760"/>
      <c r="AB327" s="760"/>
      <c r="AC327" s="760"/>
      <c r="AD327" s="760"/>
      <c r="AE327" s="760"/>
      <c r="AF327" s="760"/>
      <c r="AG327" s="760"/>
      <c r="AH327" s="760"/>
      <c r="AI327" s="760"/>
      <c r="AJ327" s="760"/>
      <c r="AK327" s="760"/>
      <c r="AL327" s="760"/>
      <c r="AM327" s="760"/>
      <c r="AN327" s="760"/>
      <c r="AO327" s="760"/>
      <c r="AP327" s="760"/>
      <c r="AQ327" s="760"/>
      <c r="AR327" s="760"/>
      <c r="AS327" s="760"/>
      <c r="AT327" s="760"/>
      <c r="AU327" s="760"/>
      <c r="AV327" s="760"/>
      <c r="AW327" s="760"/>
      <c r="AX327" s="760"/>
      <c r="AY327" s="760"/>
      <c r="AZ327" s="760"/>
      <c r="BA327" s="760"/>
      <c r="BB327" s="760"/>
      <c r="BC327" s="760"/>
      <c r="BD327" s="760"/>
      <c r="BE327" s="760"/>
      <c r="BF327" s="760"/>
      <c r="BG327" s="760"/>
      <c r="BH327" s="760"/>
      <c r="BI327" s="760"/>
      <c r="BJ327" s="760"/>
      <c r="BK327" s="760"/>
      <c r="BL327" s="760"/>
      <c r="BM327" s="760"/>
      <c r="BN327" s="760"/>
      <c r="BO327" s="760"/>
      <c r="BP327" s="760"/>
      <c r="BQ327" s="760"/>
      <c r="BR327" s="760"/>
      <c r="BS327" s="760"/>
      <c r="BT327" s="760"/>
      <c r="BU327" s="760"/>
      <c r="BV327" s="760"/>
      <c r="BW327" s="760"/>
      <c r="BX327" s="760"/>
      <c r="BY327" s="760"/>
      <c r="BZ327" s="760"/>
      <c r="CA327" s="760"/>
    </row>
    <row r="328" spans="1:79" ht="33.75" customHeight="1" thickBot="1">
      <c r="B328" s="837" t="s">
        <v>812</v>
      </c>
      <c r="C328" s="838" t="s">
        <v>813</v>
      </c>
      <c r="D328" s="838" t="s">
        <v>814</v>
      </c>
      <c r="E328" s="839" t="s">
        <v>815</v>
      </c>
      <c r="F328" s="1402" t="s">
        <v>816</v>
      </c>
      <c r="G328" s="864">
        <v>4</v>
      </c>
      <c r="H328" s="835"/>
      <c r="I328" s="760"/>
      <c r="J328" s="760"/>
      <c r="K328" s="760"/>
      <c r="L328" s="760"/>
      <c r="M328" s="760"/>
      <c r="N328" s="815"/>
      <c r="O328" s="760"/>
      <c r="P328" s="760"/>
      <c r="Q328" s="760"/>
      <c r="R328" s="760"/>
      <c r="S328" s="760"/>
      <c r="T328" s="760"/>
      <c r="U328" s="760"/>
      <c r="V328" s="760"/>
      <c r="W328" s="760"/>
      <c r="X328" s="760"/>
      <c r="Y328" s="760"/>
      <c r="Z328" s="760"/>
      <c r="AA328" s="760"/>
      <c r="AB328" s="760"/>
      <c r="AC328" s="760"/>
      <c r="AD328" s="760"/>
      <c r="AE328" s="760"/>
      <c r="AF328" s="760"/>
      <c r="AG328" s="760"/>
      <c r="AH328" s="760"/>
      <c r="AI328" s="760"/>
      <c r="AJ328" s="760"/>
      <c r="AK328" s="760"/>
      <c r="AL328" s="760"/>
      <c r="AM328" s="760"/>
      <c r="AN328" s="760"/>
      <c r="AO328" s="760"/>
      <c r="AP328" s="760"/>
      <c r="AQ328" s="760"/>
      <c r="AR328" s="760"/>
      <c r="AS328" s="760"/>
      <c r="AT328" s="760"/>
      <c r="AU328" s="760"/>
      <c r="AV328" s="760"/>
      <c r="AW328" s="760"/>
      <c r="AX328" s="760"/>
      <c r="AY328" s="760"/>
      <c r="AZ328" s="760"/>
      <c r="BA328" s="760"/>
      <c r="BB328" s="760"/>
      <c r="BC328" s="760"/>
      <c r="BD328" s="760"/>
      <c r="BE328" s="760"/>
      <c r="BF328" s="760"/>
      <c r="BG328" s="760"/>
      <c r="BH328" s="760"/>
      <c r="BI328" s="760"/>
      <c r="BJ328" s="760"/>
      <c r="BK328" s="760"/>
      <c r="BL328" s="760"/>
      <c r="BM328" s="760"/>
      <c r="BN328" s="760"/>
      <c r="BO328" s="760"/>
      <c r="BP328" s="760"/>
      <c r="BQ328" s="760"/>
      <c r="BR328" s="760"/>
      <c r="BS328" s="760"/>
      <c r="BT328" s="760"/>
      <c r="BU328" s="760"/>
      <c r="BV328" s="760"/>
      <c r="BW328" s="760"/>
      <c r="BX328" s="760"/>
      <c r="BY328" s="760"/>
      <c r="BZ328" s="760"/>
      <c r="CA328" s="760"/>
    </row>
    <row r="329" spans="1:79" ht="42" customHeight="1">
      <c r="B329" s="844" t="s">
        <v>966</v>
      </c>
      <c r="C329" s="845">
        <v>1</v>
      </c>
      <c r="D329" s="846">
        <v>2</v>
      </c>
      <c r="E329" s="847">
        <v>2</v>
      </c>
      <c r="F329" s="1403"/>
      <c r="G329" s="865"/>
      <c r="H329" s="865"/>
      <c r="I329" s="866"/>
      <c r="J329" s="760"/>
      <c r="K329" s="760"/>
      <c r="L329" s="760"/>
      <c r="M329" s="760"/>
      <c r="N329" s="815"/>
      <c r="O329" s="760"/>
      <c r="P329" s="760"/>
      <c r="Q329" s="760"/>
      <c r="R329" s="760"/>
      <c r="S329" s="760"/>
      <c r="T329" s="760"/>
      <c r="U329" s="760"/>
      <c r="V329" s="760"/>
      <c r="W329" s="760"/>
      <c r="X329" s="760"/>
      <c r="Y329" s="760"/>
      <c r="Z329" s="760"/>
      <c r="AA329" s="760"/>
      <c r="AB329" s="760"/>
      <c r="AC329" s="760"/>
      <c r="AD329" s="760"/>
      <c r="AE329" s="760"/>
      <c r="AF329" s="760"/>
      <c r="AG329" s="760"/>
      <c r="AH329" s="760"/>
      <c r="AI329" s="760"/>
      <c r="AJ329" s="760"/>
      <c r="AK329" s="760"/>
      <c r="AL329" s="760"/>
      <c r="AM329" s="760"/>
      <c r="AN329" s="760"/>
      <c r="AO329" s="760"/>
      <c r="AP329" s="760"/>
      <c r="AQ329" s="760"/>
      <c r="AR329" s="760"/>
      <c r="AS329" s="760"/>
      <c r="AT329" s="760"/>
      <c r="AU329" s="760"/>
      <c r="AV329" s="760"/>
      <c r="AW329" s="760"/>
      <c r="AX329" s="760"/>
      <c r="AY329" s="760"/>
      <c r="AZ329" s="760"/>
      <c r="BA329" s="760"/>
      <c r="BB329" s="760"/>
      <c r="BC329" s="760"/>
      <c r="BD329" s="760"/>
      <c r="BE329" s="760"/>
      <c r="BF329" s="760"/>
      <c r="BG329" s="760"/>
      <c r="BH329" s="760"/>
      <c r="BI329" s="760"/>
      <c r="BJ329" s="760"/>
      <c r="BK329" s="760"/>
      <c r="BL329" s="760"/>
      <c r="BM329" s="760"/>
      <c r="BN329" s="760"/>
      <c r="BO329" s="760"/>
      <c r="BP329" s="760"/>
      <c r="BQ329" s="760"/>
      <c r="BR329" s="760"/>
      <c r="BS329" s="760"/>
      <c r="BT329" s="760"/>
      <c r="BU329" s="760"/>
      <c r="BV329" s="760"/>
      <c r="BW329" s="760"/>
      <c r="BX329" s="760"/>
      <c r="BY329" s="760"/>
      <c r="BZ329" s="760"/>
      <c r="CA329" s="760"/>
    </row>
    <row r="330" spans="1:79" ht="50.1" customHeight="1">
      <c r="B330" s="850" t="s">
        <v>967</v>
      </c>
      <c r="C330" s="851">
        <v>2</v>
      </c>
      <c r="D330" s="852">
        <v>2</v>
      </c>
      <c r="E330" s="853">
        <v>4</v>
      </c>
      <c r="F330" s="1403"/>
      <c r="G330" s="867"/>
      <c r="H330" s="867"/>
      <c r="I330" s="868"/>
      <c r="J330" s="760"/>
      <c r="K330" s="760"/>
      <c r="L330" s="760"/>
      <c r="M330" s="760"/>
      <c r="N330" s="815"/>
      <c r="O330" s="760"/>
      <c r="P330" s="760"/>
      <c r="Q330" s="760"/>
      <c r="R330" s="760"/>
      <c r="S330" s="760"/>
      <c r="T330" s="760"/>
      <c r="U330" s="760"/>
      <c r="V330" s="760"/>
      <c r="W330" s="760"/>
      <c r="X330" s="760"/>
      <c r="Y330" s="760"/>
      <c r="Z330" s="760"/>
      <c r="AA330" s="760"/>
      <c r="AB330" s="760"/>
      <c r="AC330" s="760"/>
      <c r="AD330" s="760"/>
      <c r="AE330" s="760"/>
      <c r="AF330" s="760"/>
      <c r="AG330" s="760"/>
      <c r="AH330" s="760"/>
      <c r="AI330" s="760"/>
      <c r="AJ330" s="760"/>
      <c r="AK330" s="760"/>
      <c r="AL330" s="760"/>
      <c r="AM330" s="760"/>
      <c r="AN330" s="760"/>
      <c r="AO330" s="760"/>
      <c r="AP330" s="760"/>
      <c r="AQ330" s="760"/>
      <c r="AR330" s="760"/>
      <c r="AS330" s="760"/>
      <c r="AT330" s="760"/>
      <c r="AU330" s="760"/>
      <c r="AV330" s="760"/>
      <c r="AW330" s="760"/>
      <c r="AX330" s="760"/>
      <c r="AY330" s="760"/>
      <c r="AZ330" s="760"/>
      <c r="BA330" s="760"/>
      <c r="BB330" s="760"/>
      <c r="BC330" s="760"/>
      <c r="BD330" s="760"/>
      <c r="BE330" s="760"/>
      <c r="BF330" s="760"/>
      <c r="BG330" s="760"/>
      <c r="BH330" s="760"/>
      <c r="BI330" s="760"/>
      <c r="BJ330" s="760"/>
      <c r="BK330" s="760"/>
      <c r="BL330" s="760"/>
      <c r="BM330" s="760"/>
      <c r="BN330" s="760"/>
      <c r="BO330" s="760"/>
      <c r="BP330" s="760"/>
      <c r="BQ330" s="760"/>
      <c r="BR330" s="760"/>
      <c r="BS330" s="760"/>
      <c r="BT330" s="760"/>
      <c r="BU330" s="760"/>
      <c r="BV330" s="760"/>
      <c r="BW330" s="760"/>
      <c r="BX330" s="760"/>
      <c r="BY330" s="760"/>
      <c r="BZ330" s="760"/>
      <c r="CA330" s="760"/>
    </row>
    <row r="331" spans="1:79" ht="50.45" customHeight="1" thickBot="1">
      <c r="B331" s="856" t="s">
        <v>968</v>
      </c>
      <c r="C331" s="857">
        <v>3</v>
      </c>
      <c r="D331" s="858">
        <v>2</v>
      </c>
      <c r="E331" s="859">
        <v>6</v>
      </c>
      <c r="F331" s="1404"/>
      <c r="G331" s="869"/>
      <c r="H331" s="869"/>
      <c r="I331" s="870"/>
      <c r="J331" s="760"/>
      <c r="K331" s="760"/>
      <c r="L331" s="760"/>
      <c r="M331" s="760"/>
      <c r="N331" s="815"/>
      <c r="O331" s="760"/>
      <c r="P331" s="760"/>
      <c r="Q331" s="760"/>
      <c r="R331" s="760"/>
      <c r="S331" s="760"/>
      <c r="T331" s="760"/>
      <c r="U331" s="760"/>
      <c r="V331" s="760"/>
      <c r="W331" s="760"/>
      <c r="X331" s="760"/>
      <c r="Y331" s="760"/>
      <c r="Z331" s="760"/>
      <c r="AA331" s="760"/>
      <c r="AB331" s="760"/>
      <c r="AC331" s="760"/>
      <c r="AD331" s="760"/>
      <c r="AE331" s="760"/>
      <c r="AF331" s="760"/>
      <c r="AG331" s="760"/>
      <c r="AH331" s="760"/>
      <c r="AI331" s="760"/>
      <c r="AJ331" s="760"/>
      <c r="AK331" s="760"/>
      <c r="AL331" s="760"/>
      <c r="AM331" s="760"/>
      <c r="AN331" s="760"/>
      <c r="AO331" s="760"/>
      <c r="AP331" s="760"/>
      <c r="AQ331" s="760"/>
      <c r="AR331" s="760"/>
      <c r="AS331" s="760"/>
      <c r="AT331" s="760"/>
      <c r="AU331" s="760"/>
      <c r="AV331" s="760"/>
      <c r="AW331" s="760"/>
      <c r="AX331" s="760"/>
      <c r="AY331" s="760"/>
      <c r="AZ331" s="760"/>
      <c r="BA331" s="760"/>
      <c r="BB331" s="760"/>
      <c r="BC331" s="760"/>
      <c r="BD331" s="760"/>
      <c r="BE331" s="760"/>
      <c r="BF331" s="760"/>
      <c r="BG331" s="760"/>
      <c r="BH331" s="760"/>
      <c r="BI331" s="760"/>
      <c r="BJ331" s="760"/>
      <c r="BK331" s="760"/>
      <c r="BL331" s="760"/>
      <c r="BM331" s="760"/>
      <c r="BN331" s="760"/>
      <c r="BO331" s="760"/>
      <c r="BP331" s="760"/>
      <c r="BQ331" s="760"/>
      <c r="BR331" s="760"/>
      <c r="BS331" s="760"/>
      <c r="BT331" s="760"/>
      <c r="BU331" s="760"/>
      <c r="BV331" s="760"/>
      <c r="BW331" s="760"/>
      <c r="BX331" s="760"/>
      <c r="BY331" s="760"/>
      <c r="BZ331" s="760"/>
      <c r="CA331" s="760"/>
    </row>
    <row r="332" spans="1:79" ht="9" customHeight="1">
      <c r="B332" s="862"/>
      <c r="C332" s="863"/>
      <c r="D332" s="863"/>
      <c r="E332" s="863"/>
      <c r="F332" s="893"/>
      <c r="G332" s="835"/>
      <c r="H332" s="835"/>
      <c r="I332" s="760"/>
      <c r="J332" s="760"/>
      <c r="K332" s="760"/>
      <c r="L332" s="760"/>
      <c r="M332" s="760"/>
      <c r="N332" s="815"/>
      <c r="O332" s="760"/>
      <c r="P332" s="760"/>
      <c r="Q332" s="760"/>
      <c r="R332" s="760"/>
      <c r="S332" s="760"/>
      <c r="T332" s="760"/>
      <c r="U332" s="760"/>
      <c r="V332" s="760"/>
      <c r="W332" s="760"/>
      <c r="X332" s="760"/>
      <c r="Y332" s="760"/>
      <c r="Z332" s="760"/>
      <c r="AA332" s="760"/>
      <c r="AB332" s="760"/>
      <c r="AC332" s="760"/>
      <c r="AD332" s="760"/>
      <c r="AE332" s="760"/>
      <c r="AF332" s="760"/>
      <c r="AG332" s="760"/>
      <c r="AH332" s="760"/>
      <c r="AI332" s="760"/>
      <c r="AJ332" s="760"/>
      <c r="AK332" s="760"/>
      <c r="AL332" s="760"/>
      <c r="AM332" s="760"/>
      <c r="AN332" s="760"/>
      <c r="AO332" s="760"/>
      <c r="AP332" s="760"/>
      <c r="AQ332" s="760"/>
      <c r="AR332" s="760"/>
      <c r="AS332" s="760"/>
      <c r="AT332" s="760"/>
      <c r="AU332" s="760"/>
      <c r="AV332" s="760"/>
      <c r="AW332" s="760"/>
      <c r="AX332" s="760"/>
      <c r="AY332" s="760"/>
      <c r="AZ332" s="760"/>
      <c r="BA332" s="760"/>
      <c r="BB332" s="760"/>
      <c r="BC332" s="760"/>
      <c r="BD332" s="760"/>
      <c r="BE332" s="760"/>
      <c r="BF332" s="760"/>
      <c r="BG332" s="760"/>
      <c r="BH332" s="760"/>
      <c r="BI332" s="760"/>
      <c r="BJ332" s="760"/>
      <c r="BK332" s="760"/>
      <c r="BL332" s="760"/>
      <c r="BM332" s="760"/>
      <c r="BN332" s="760"/>
      <c r="BO332" s="760"/>
      <c r="BP332" s="760"/>
      <c r="BQ332" s="760"/>
      <c r="BR332" s="760"/>
      <c r="BS332" s="760"/>
      <c r="BT332" s="760"/>
      <c r="BU332" s="760"/>
      <c r="BV332" s="760"/>
      <c r="BW332" s="760"/>
      <c r="BX332" s="760"/>
      <c r="BY332" s="760"/>
      <c r="BZ332" s="760"/>
      <c r="CA332" s="760"/>
    </row>
    <row r="333" spans="1:79" ht="18" customHeight="1">
      <c r="A333" s="724">
        <v>34</v>
      </c>
      <c r="B333" s="831" t="s">
        <v>969</v>
      </c>
      <c r="C333" s="832"/>
      <c r="D333" s="832"/>
      <c r="E333" s="832"/>
      <c r="F333" s="893"/>
      <c r="G333" s="835"/>
      <c r="H333" s="835"/>
      <c r="I333" s="760"/>
      <c r="J333" s="760"/>
      <c r="K333" s="760"/>
      <c r="L333" s="760"/>
      <c r="M333" s="760"/>
      <c r="N333" s="815"/>
      <c r="O333" s="760"/>
      <c r="P333" s="760"/>
      <c r="Q333" s="760"/>
      <c r="R333" s="760"/>
      <c r="S333" s="760"/>
      <c r="T333" s="760"/>
      <c r="U333" s="760"/>
      <c r="V333" s="760"/>
      <c r="W333" s="760"/>
      <c r="X333" s="760"/>
      <c r="Y333" s="760"/>
      <c r="Z333" s="760"/>
      <c r="AA333" s="760"/>
      <c r="AB333" s="760"/>
      <c r="AC333" s="760"/>
      <c r="AD333" s="760"/>
      <c r="AE333" s="760"/>
      <c r="AF333" s="760"/>
      <c r="AG333" s="760"/>
      <c r="AH333" s="760"/>
      <c r="AI333" s="760"/>
      <c r="AJ333" s="760"/>
      <c r="AK333" s="760"/>
      <c r="AL333" s="760"/>
      <c r="AM333" s="760"/>
      <c r="AN333" s="760"/>
      <c r="AO333" s="760"/>
      <c r="AP333" s="760"/>
      <c r="AQ333" s="760"/>
      <c r="AR333" s="760"/>
      <c r="AS333" s="760"/>
      <c r="AT333" s="760"/>
      <c r="AU333" s="760"/>
      <c r="AV333" s="760"/>
      <c r="AW333" s="760"/>
      <c r="AX333" s="760"/>
      <c r="AY333" s="760"/>
      <c r="AZ333" s="760"/>
      <c r="BA333" s="760"/>
      <c r="BB333" s="760"/>
      <c r="BC333" s="760"/>
      <c r="BD333" s="760"/>
      <c r="BE333" s="760"/>
      <c r="BF333" s="760"/>
      <c r="BG333" s="760"/>
      <c r="BH333" s="760"/>
      <c r="BI333" s="760"/>
      <c r="BJ333" s="760"/>
      <c r="BK333" s="760"/>
      <c r="BL333" s="760"/>
      <c r="BM333" s="760"/>
      <c r="BN333" s="760"/>
      <c r="BO333" s="760"/>
      <c r="BP333" s="760"/>
      <c r="BQ333" s="760"/>
      <c r="BR333" s="760"/>
      <c r="BS333" s="760"/>
      <c r="BT333" s="760"/>
      <c r="BU333" s="760"/>
      <c r="BV333" s="760"/>
      <c r="BW333" s="760"/>
      <c r="BX333" s="760"/>
      <c r="BY333" s="760"/>
      <c r="BZ333" s="760"/>
      <c r="CA333" s="760"/>
    </row>
    <row r="334" spans="1:79" ht="35.25" customHeight="1">
      <c r="B334" s="1399" t="s">
        <v>970</v>
      </c>
      <c r="C334" s="1400"/>
      <c r="D334" s="1400"/>
      <c r="E334" s="1401"/>
      <c r="F334" s="893"/>
      <c r="G334" s="835"/>
      <c r="H334" s="835"/>
      <c r="I334" s="760"/>
      <c r="J334" s="760"/>
      <c r="K334" s="760"/>
      <c r="L334" s="760"/>
      <c r="M334" s="760"/>
      <c r="N334" s="815"/>
      <c r="O334" s="760"/>
      <c r="P334" s="760"/>
      <c r="Q334" s="760"/>
      <c r="R334" s="760"/>
      <c r="S334" s="760"/>
      <c r="T334" s="760"/>
      <c r="U334" s="760"/>
      <c r="V334" s="760"/>
      <c r="W334" s="760"/>
      <c r="X334" s="760"/>
      <c r="Y334" s="760"/>
      <c r="Z334" s="760"/>
      <c r="AA334" s="760"/>
      <c r="AB334" s="760"/>
      <c r="AC334" s="760"/>
      <c r="AD334" s="760"/>
      <c r="AE334" s="760"/>
      <c r="AF334" s="760"/>
      <c r="AG334" s="760"/>
      <c r="AH334" s="760"/>
      <c r="AI334" s="760"/>
      <c r="AJ334" s="760"/>
      <c r="AK334" s="760"/>
      <c r="AL334" s="760"/>
      <c r="AM334" s="760"/>
      <c r="AN334" s="760"/>
      <c r="AO334" s="760"/>
      <c r="AP334" s="760"/>
      <c r="AQ334" s="760"/>
      <c r="AR334" s="760"/>
      <c r="AS334" s="760"/>
      <c r="AT334" s="760"/>
      <c r="AU334" s="760"/>
      <c r="AV334" s="760"/>
      <c r="AW334" s="760"/>
      <c r="AX334" s="760"/>
      <c r="AY334" s="760"/>
      <c r="AZ334" s="760"/>
      <c r="BA334" s="760"/>
      <c r="BB334" s="760"/>
      <c r="BC334" s="760"/>
      <c r="BD334" s="760"/>
      <c r="BE334" s="760"/>
      <c r="BF334" s="760"/>
      <c r="BG334" s="760"/>
      <c r="BH334" s="760"/>
      <c r="BI334" s="760"/>
      <c r="BJ334" s="760"/>
      <c r="BK334" s="760"/>
      <c r="BL334" s="760"/>
      <c r="BM334" s="760"/>
      <c r="BN334" s="760"/>
      <c r="BO334" s="760"/>
      <c r="BP334" s="760"/>
      <c r="BQ334" s="760"/>
      <c r="BR334" s="760"/>
      <c r="BS334" s="760"/>
      <c r="BT334" s="760"/>
      <c r="BU334" s="760"/>
      <c r="BV334" s="760"/>
      <c r="BW334" s="760"/>
      <c r="BX334" s="760"/>
      <c r="BY334" s="760"/>
      <c r="BZ334" s="760"/>
      <c r="CA334" s="760"/>
    </row>
    <row r="335" spans="1:79" ht="16.5" customHeight="1" thickBot="1">
      <c r="B335" s="831" t="s">
        <v>811</v>
      </c>
      <c r="C335" s="836"/>
      <c r="F335" s="893"/>
      <c r="G335" s="835"/>
      <c r="H335" s="835"/>
      <c r="I335" s="760"/>
      <c r="J335" s="760"/>
      <c r="K335" s="760"/>
      <c r="L335" s="760"/>
      <c r="M335" s="760"/>
      <c r="N335" s="815"/>
      <c r="O335" s="760"/>
      <c r="P335" s="760"/>
      <c r="Q335" s="760"/>
      <c r="R335" s="760"/>
      <c r="S335" s="760"/>
      <c r="T335" s="760"/>
      <c r="U335" s="760"/>
      <c r="V335" s="760"/>
      <c r="W335" s="760"/>
      <c r="X335" s="760"/>
      <c r="Y335" s="760"/>
      <c r="Z335" s="760"/>
      <c r="AA335" s="760"/>
      <c r="AB335" s="760"/>
      <c r="AC335" s="760"/>
      <c r="AD335" s="760"/>
      <c r="AE335" s="760"/>
      <c r="AF335" s="760"/>
      <c r="AG335" s="760"/>
      <c r="AH335" s="760"/>
      <c r="AI335" s="760"/>
      <c r="AJ335" s="760"/>
      <c r="AK335" s="760"/>
      <c r="AL335" s="760"/>
      <c r="AM335" s="760"/>
      <c r="AN335" s="760"/>
      <c r="AO335" s="760"/>
      <c r="AP335" s="760"/>
      <c r="AQ335" s="760"/>
      <c r="AR335" s="760"/>
      <c r="AS335" s="760"/>
      <c r="AT335" s="760"/>
      <c r="AU335" s="760"/>
      <c r="AV335" s="760"/>
      <c r="AW335" s="760"/>
      <c r="AX335" s="760"/>
      <c r="AY335" s="760"/>
      <c r="AZ335" s="760"/>
      <c r="BA335" s="760"/>
      <c r="BB335" s="760"/>
      <c r="BC335" s="760"/>
      <c r="BD335" s="760"/>
      <c r="BE335" s="760"/>
      <c r="BF335" s="760"/>
      <c r="BG335" s="760"/>
      <c r="BH335" s="760"/>
      <c r="BI335" s="760"/>
      <c r="BJ335" s="760"/>
      <c r="BK335" s="760"/>
      <c r="BL335" s="760"/>
      <c r="BM335" s="760"/>
      <c r="BN335" s="760"/>
      <c r="BO335" s="760"/>
      <c r="BP335" s="760"/>
      <c r="BQ335" s="760"/>
      <c r="BR335" s="760"/>
      <c r="BS335" s="760"/>
      <c r="BT335" s="760"/>
      <c r="BU335" s="760"/>
      <c r="BV335" s="760"/>
      <c r="BW335" s="760"/>
      <c r="BX335" s="760"/>
      <c r="BY335" s="760"/>
      <c r="BZ335" s="760"/>
      <c r="CA335" s="760"/>
    </row>
    <row r="336" spans="1:79" ht="33.75" customHeight="1" thickBot="1">
      <c r="B336" s="837" t="s">
        <v>812</v>
      </c>
      <c r="C336" s="838" t="s">
        <v>813</v>
      </c>
      <c r="D336" s="838" t="s">
        <v>814</v>
      </c>
      <c r="E336" s="839" t="s">
        <v>815</v>
      </c>
      <c r="F336" s="1402" t="s">
        <v>816</v>
      </c>
      <c r="G336" s="864">
        <v>4</v>
      </c>
      <c r="H336" s="835"/>
      <c r="I336" s="760"/>
      <c r="J336" s="760"/>
      <c r="K336" s="760"/>
      <c r="L336" s="760"/>
      <c r="M336" s="760"/>
      <c r="N336" s="815"/>
      <c r="O336" s="760"/>
      <c r="P336" s="760"/>
      <c r="Q336" s="760"/>
      <c r="R336" s="760"/>
      <c r="S336" s="760"/>
      <c r="T336" s="760"/>
      <c r="U336" s="760"/>
      <c r="V336" s="760"/>
      <c r="W336" s="760"/>
      <c r="X336" s="760"/>
      <c r="Y336" s="760"/>
      <c r="Z336" s="760"/>
      <c r="AA336" s="760"/>
      <c r="AB336" s="760"/>
      <c r="AC336" s="760"/>
      <c r="AD336" s="760"/>
      <c r="AE336" s="760"/>
      <c r="AF336" s="760"/>
      <c r="AG336" s="760"/>
      <c r="AH336" s="760"/>
      <c r="AI336" s="760"/>
      <c r="AJ336" s="760"/>
      <c r="AK336" s="760"/>
      <c r="AL336" s="760"/>
      <c r="AM336" s="760"/>
      <c r="AN336" s="760"/>
      <c r="AO336" s="760"/>
      <c r="AP336" s="760"/>
      <c r="AQ336" s="760"/>
      <c r="AR336" s="760"/>
      <c r="AS336" s="760"/>
      <c r="AT336" s="760"/>
      <c r="AU336" s="760"/>
      <c r="AV336" s="760"/>
      <c r="AW336" s="760"/>
      <c r="AX336" s="760"/>
      <c r="AY336" s="760"/>
      <c r="AZ336" s="760"/>
      <c r="BA336" s="760"/>
      <c r="BB336" s="760"/>
      <c r="BC336" s="760"/>
      <c r="BD336" s="760"/>
      <c r="BE336" s="760"/>
      <c r="BF336" s="760"/>
      <c r="BG336" s="760"/>
      <c r="BH336" s="760"/>
      <c r="BI336" s="760"/>
      <c r="BJ336" s="760"/>
      <c r="BK336" s="760"/>
      <c r="BL336" s="760"/>
      <c r="BM336" s="760"/>
      <c r="BN336" s="760"/>
      <c r="BO336" s="760"/>
      <c r="BP336" s="760"/>
      <c r="BQ336" s="760"/>
      <c r="BR336" s="760"/>
      <c r="BS336" s="760"/>
      <c r="BT336" s="760"/>
      <c r="BU336" s="760"/>
      <c r="BV336" s="760"/>
      <c r="BW336" s="760"/>
      <c r="BX336" s="760"/>
      <c r="BY336" s="760"/>
      <c r="BZ336" s="760"/>
      <c r="CA336" s="760"/>
    </row>
    <row r="337" spans="1:79" ht="21" customHeight="1">
      <c r="B337" s="844" t="s">
        <v>955</v>
      </c>
      <c r="C337" s="845">
        <v>1</v>
      </c>
      <c r="D337" s="846">
        <v>2</v>
      </c>
      <c r="E337" s="847">
        <v>2</v>
      </c>
      <c r="F337" s="1403"/>
      <c r="G337" s="865"/>
      <c r="H337" s="865"/>
      <c r="I337" s="866"/>
      <c r="J337" s="760"/>
      <c r="K337" s="760"/>
      <c r="L337" s="760"/>
      <c r="M337" s="760"/>
      <c r="N337" s="815"/>
      <c r="O337" s="760"/>
      <c r="P337" s="760"/>
      <c r="Q337" s="760"/>
      <c r="R337" s="760"/>
      <c r="S337" s="760"/>
      <c r="T337" s="760"/>
      <c r="U337" s="760"/>
      <c r="V337" s="760"/>
      <c r="W337" s="760"/>
      <c r="X337" s="760"/>
      <c r="Y337" s="760"/>
      <c r="Z337" s="760"/>
      <c r="AA337" s="760"/>
      <c r="AB337" s="760"/>
      <c r="AC337" s="760"/>
      <c r="AD337" s="760"/>
      <c r="AE337" s="760"/>
      <c r="AF337" s="760"/>
      <c r="AG337" s="760"/>
      <c r="AH337" s="760"/>
      <c r="AI337" s="760"/>
      <c r="AJ337" s="760"/>
      <c r="AK337" s="760"/>
      <c r="AL337" s="760"/>
      <c r="AM337" s="760"/>
      <c r="AN337" s="760"/>
      <c r="AO337" s="760"/>
      <c r="AP337" s="760"/>
      <c r="AQ337" s="760"/>
      <c r="AR337" s="760"/>
      <c r="AS337" s="760"/>
      <c r="AT337" s="760"/>
      <c r="AU337" s="760"/>
      <c r="AV337" s="760"/>
      <c r="AW337" s="760"/>
      <c r="AX337" s="760"/>
      <c r="AY337" s="760"/>
      <c r="AZ337" s="760"/>
      <c r="BA337" s="760"/>
      <c r="BB337" s="760"/>
      <c r="BC337" s="760"/>
      <c r="BD337" s="760"/>
      <c r="BE337" s="760"/>
      <c r="BF337" s="760"/>
      <c r="BG337" s="760"/>
      <c r="BH337" s="760"/>
      <c r="BI337" s="760"/>
      <c r="BJ337" s="760"/>
      <c r="BK337" s="760"/>
      <c r="BL337" s="760"/>
      <c r="BM337" s="760"/>
      <c r="BN337" s="760"/>
      <c r="BO337" s="760"/>
      <c r="BP337" s="760"/>
      <c r="BQ337" s="760"/>
      <c r="BR337" s="760"/>
      <c r="BS337" s="760"/>
      <c r="BT337" s="760"/>
      <c r="BU337" s="760"/>
      <c r="BV337" s="760"/>
      <c r="BW337" s="760"/>
      <c r="BX337" s="760"/>
      <c r="BY337" s="760"/>
      <c r="BZ337" s="760"/>
      <c r="CA337" s="760"/>
    </row>
    <row r="338" spans="1:79" ht="20.25" customHeight="1">
      <c r="B338" s="850" t="s">
        <v>956</v>
      </c>
      <c r="C338" s="851">
        <v>2</v>
      </c>
      <c r="D338" s="852">
        <v>2</v>
      </c>
      <c r="E338" s="853">
        <v>4</v>
      </c>
      <c r="F338" s="1403"/>
      <c r="G338" s="867"/>
      <c r="H338" s="867"/>
      <c r="I338" s="868"/>
      <c r="J338" s="760"/>
      <c r="K338" s="760"/>
      <c r="L338" s="760"/>
      <c r="M338" s="760"/>
      <c r="N338" s="815"/>
      <c r="O338" s="760"/>
      <c r="P338" s="760"/>
      <c r="Q338" s="760"/>
      <c r="R338" s="760"/>
      <c r="S338" s="760"/>
      <c r="T338" s="760"/>
      <c r="U338" s="760"/>
      <c r="V338" s="760"/>
      <c r="W338" s="760"/>
      <c r="X338" s="760"/>
      <c r="Y338" s="760"/>
      <c r="Z338" s="760"/>
      <c r="AA338" s="760"/>
      <c r="AB338" s="760"/>
      <c r="AC338" s="760"/>
      <c r="AD338" s="760"/>
      <c r="AE338" s="760"/>
      <c r="AF338" s="760"/>
      <c r="AG338" s="760"/>
      <c r="AH338" s="760"/>
      <c r="AI338" s="760"/>
      <c r="AJ338" s="760"/>
      <c r="AK338" s="760"/>
      <c r="AL338" s="760"/>
      <c r="AM338" s="760"/>
      <c r="AN338" s="760"/>
      <c r="AO338" s="760"/>
      <c r="AP338" s="760"/>
      <c r="AQ338" s="760"/>
      <c r="AR338" s="760"/>
      <c r="AS338" s="760"/>
      <c r="AT338" s="760"/>
      <c r="AU338" s="760"/>
      <c r="AV338" s="760"/>
      <c r="AW338" s="760"/>
      <c r="AX338" s="760"/>
      <c r="AY338" s="760"/>
      <c r="AZ338" s="760"/>
      <c r="BA338" s="760"/>
      <c r="BB338" s="760"/>
      <c r="BC338" s="760"/>
      <c r="BD338" s="760"/>
      <c r="BE338" s="760"/>
      <c r="BF338" s="760"/>
      <c r="BG338" s="760"/>
      <c r="BH338" s="760"/>
      <c r="BI338" s="760"/>
      <c r="BJ338" s="760"/>
      <c r="BK338" s="760"/>
      <c r="BL338" s="760"/>
      <c r="BM338" s="760"/>
      <c r="BN338" s="760"/>
      <c r="BO338" s="760"/>
      <c r="BP338" s="760"/>
      <c r="BQ338" s="760"/>
      <c r="BR338" s="760"/>
      <c r="BS338" s="760"/>
      <c r="BT338" s="760"/>
      <c r="BU338" s="760"/>
      <c r="BV338" s="760"/>
      <c r="BW338" s="760"/>
      <c r="BX338" s="760"/>
      <c r="BY338" s="760"/>
      <c r="BZ338" s="760"/>
      <c r="CA338" s="760"/>
    </row>
    <row r="339" spans="1:79" ht="20.25" customHeight="1" thickBot="1">
      <c r="B339" s="856" t="s">
        <v>957</v>
      </c>
      <c r="C339" s="857">
        <v>3</v>
      </c>
      <c r="D339" s="858">
        <v>2</v>
      </c>
      <c r="E339" s="859">
        <v>6</v>
      </c>
      <c r="F339" s="1404"/>
      <c r="G339" s="869"/>
      <c r="H339" s="869"/>
      <c r="I339" s="870"/>
      <c r="J339" s="760"/>
      <c r="K339" s="760"/>
      <c r="L339" s="760"/>
      <c r="M339" s="760"/>
      <c r="N339" s="815"/>
      <c r="O339" s="760"/>
      <c r="P339" s="760"/>
      <c r="Q339" s="760"/>
      <c r="R339" s="760"/>
      <c r="S339" s="760"/>
      <c r="T339" s="760"/>
      <c r="U339" s="760"/>
      <c r="V339" s="760"/>
      <c r="W339" s="760"/>
      <c r="X339" s="760"/>
      <c r="Y339" s="760"/>
      <c r="Z339" s="760"/>
      <c r="AA339" s="760"/>
      <c r="AB339" s="760"/>
      <c r="AC339" s="760"/>
      <c r="AD339" s="760"/>
      <c r="AE339" s="760"/>
      <c r="AF339" s="760"/>
      <c r="AG339" s="760"/>
      <c r="AH339" s="760"/>
      <c r="AI339" s="760"/>
      <c r="AJ339" s="760"/>
      <c r="AK339" s="760"/>
      <c r="AL339" s="760"/>
      <c r="AM339" s="760"/>
      <c r="AN339" s="760"/>
      <c r="AO339" s="760"/>
      <c r="AP339" s="760"/>
      <c r="AQ339" s="760"/>
      <c r="AR339" s="760"/>
      <c r="AS339" s="760"/>
      <c r="AT339" s="760"/>
      <c r="AU339" s="760"/>
      <c r="AV339" s="760"/>
      <c r="AW339" s="760"/>
      <c r="AX339" s="760"/>
      <c r="AY339" s="760"/>
      <c r="AZ339" s="760"/>
      <c r="BA339" s="760"/>
      <c r="BB339" s="760"/>
      <c r="BC339" s="760"/>
      <c r="BD339" s="760"/>
      <c r="BE339" s="760"/>
      <c r="BF339" s="760"/>
      <c r="BG339" s="760"/>
      <c r="BH339" s="760"/>
      <c r="BI339" s="760"/>
      <c r="BJ339" s="760"/>
      <c r="BK339" s="760"/>
      <c r="BL339" s="760"/>
      <c r="BM339" s="760"/>
      <c r="BN339" s="760"/>
      <c r="BO339" s="760"/>
      <c r="BP339" s="760"/>
      <c r="BQ339" s="760"/>
      <c r="BR339" s="760"/>
      <c r="BS339" s="760"/>
      <c r="BT339" s="760"/>
      <c r="BU339" s="760"/>
      <c r="BV339" s="760"/>
      <c r="BW339" s="760"/>
      <c r="BX339" s="760"/>
      <c r="BY339" s="760"/>
      <c r="BZ339" s="760"/>
      <c r="CA339" s="760"/>
    </row>
    <row r="340" spans="1:79" ht="9" customHeight="1">
      <c r="B340" s="862"/>
      <c r="C340" s="863"/>
      <c r="D340" s="863"/>
      <c r="E340" s="863"/>
      <c r="F340" s="893"/>
      <c r="G340" s="835"/>
      <c r="H340" s="835"/>
      <c r="I340" s="760"/>
      <c r="J340" s="760"/>
      <c r="K340" s="760"/>
      <c r="L340" s="760"/>
      <c r="M340" s="760"/>
      <c r="N340" s="815"/>
      <c r="O340" s="760"/>
      <c r="P340" s="760"/>
      <c r="Q340" s="760"/>
      <c r="R340" s="760"/>
      <c r="S340" s="760"/>
      <c r="T340" s="760"/>
      <c r="U340" s="760"/>
      <c r="V340" s="760"/>
      <c r="W340" s="760"/>
      <c r="X340" s="760"/>
      <c r="Y340" s="760"/>
      <c r="Z340" s="760"/>
      <c r="AA340" s="760"/>
      <c r="AB340" s="760"/>
      <c r="AC340" s="760"/>
      <c r="AD340" s="760"/>
      <c r="AE340" s="760"/>
      <c r="AF340" s="760"/>
      <c r="AG340" s="760"/>
      <c r="AH340" s="760"/>
      <c r="AI340" s="760"/>
      <c r="AJ340" s="760"/>
      <c r="AK340" s="760"/>
      <c r="AL340" s="760"/>
      <c r="AM340" s="760"/>
      <c r="AN340" s="760"/>
      <c r="AO340" s="760"/>
      <c r="AP340" s="760"/>
      <c r="AQ340" s="760"/>
      <c r="AR340" s="760"/>
      <c r="AS340" s="760"/>
      <c r="AT340" s="760"/>
      <c r="AU340" s="760"/>
      <c r="AV340" s="760"/>
      <c r="AW340" s="760"/>
      <c r="AX340" s="760"/>
      <c r="AY340" s="760"/>
      <c r="AZ340" s="760"/>
      <c r="BA340" s="760"/>
      <c r="BB340" s="760"/>
      <c r="BC340" s="760"/>
      <c r="BD340" s="760"/>
      <c r="BE340" s="760"/>
      <c r="BF340" s="760"/>
      <c r="BG340" s="760"/>
      <c r="BH340" s="760"/>
      <c r="BI340" s="760"/>
      <c r="BJ340" s="760"/>
      <c r="BK340" s="760"/>
      <c r="BL340" s="760"/>
      <c r="BM340" s="760"/>
      <c r="BN340" s="760"/>
      <c r="BO340" s="760"/>
      <c r="BP340" s="760"/>
      <c r="BQ340" s="760"/>
      <c r="BR340" s="760"/>
      <c r="BS340" s="760"/>
      <c r="BT340" s="760"/>
      <c r="BU340" s="760"/>
      <c r="BV340" s="760"/>
      <c r="BW340" s="760"/>
      <c r="BX340" s="760"/>
      <c r="BY340" s="760"/>
      <c r="BZ340" s="760"/>
      <c r="CA340" s="760"/>
    </row>
    <row r="341" spans="1:79">
      <c r="C341" s="730"/>
      <c r="D341" s="730"/>
      <c r="E341" s="730"/>
      <c r="F341" s="893"/>
      <c r="G341" s="835"/>
      <c r="I341" s="760"/>
      <c r="J341" s="760"/>
      <c r="K341" s="760"/>
      <c r="L341" s="760"/>
      <c r="M341" s="760"/>
      <c r="N341" s="815"/>
      <c r="O341" s="760"/>
      <c r="P341" s="760"/>
      <c r="Q341" s="760"/>
      <c r="R341" s="760"/>
      <c r="S341" s="760"/>
      <c r="T341" s="760"/>
      <c r="U341" s="760"/>
      <c r="V341" s="760"/>
      <c r="W341" s="760"/>
      <c r="X341" s="760"/>
      <c r="Y341" s="760"/>
      <c r="Z341" s="760"/>
      <c r="AA341" s="760"/>
      <c r="AB341" s="760"/>
      <c r="AC341" s="760"/>
      <c r="AD341" s="760"/>
      <c r="AE341" s="760"/>
      <c r="AF341" s="760"/>
      <c r="AG341" s="760"/>
      <c r="AH341" s="760"/>
      <c r="AI341" s="760"/>
      <c r="AJ341" s="760"/>
      <c r="AK341" s="760"/>
      <c r="AL341" s="760"/>
      <c r="AM341" s="760"/>
      <c r="AN341" s="760"/>
      <c r="AO341" s="760"/>
      <c r="AP341" s="760"/>
      <c r="AQ341" s="760"/>
      <c r="AR341" s="760"/>
      <c r="AS341" s="760"/>
      <c r="AT341" s="760"/>
      <c r="AU341" s="760"/>
      <c r="AV341" s="760"/>
      <c r="AW341" s="760"/>
      <c r="AX341" s="760"/>
      <c r="AY341" s="760"/>
      <c r="AZ341" s="760"/>
      <c r="BA341" s="760"/>
      <c r="BB341" s="760"/>
      <c r="BC341" s="760"/>
      <c r="BD341" s="760"/>
      <c r="BE341" s="760"/>
      <c r="BF341" s="760"/>
      <c r="BG341" s="760"/>
      <c r="BH341" s="760"/>
      <c r="BI341" s="760"/>
      <c r="BJ341" s="760"/>
      <c r="BK341" s="760"/>
      <c r="BL341" s="760"/>
      <c r="BM341" s="760"/>
      <c r="BN341" s="760"/>
      <c r="BO341" s="760"/>
      <c r="BP341" s="760"/>
      <c r="BQ341" s="760"/>
      <c r="BR341" s="760"/>
      <c r="BS341" s="760"/>
      <c r="BT341" s="760"/>
      <c r="BU341" s="760"/>
      <c r="BV341" s="760"/>
      <c r="BW341" s="760"/>
      <c r="BX341" s="760"/>
      <c r="BY341" s="760"/>
      <c r="BZ341" s="760"/>
      <c r="CA341" s="760"/>
    </row>
    <row r="342" spans="1:79" ht="6.75" customHeight="1" thickBot="1">
      <c r="F342" s="893"/>
      <c r="I342" s="727"/>
      <c r="J342" s="760"/>
      <c r="K342" s="760"/>
      <c r="L342" s="760"/>
      <c r="M342" s="760"/>
      <c r="N342" s="815"/>
      <c r="O342" s="760"/>
      <c r="P342" s="760"/>
      <c r="Q342" s="760"/>
      <c r="R342" s="760"/>
      <c r="S342" s="760"/>
      <c r="T342" s="760"/>
      <c r="U342" s="760"/>
      <c r="V342" s="760"/>
      <c r="W342" s="760"/>
      <c r="X342" s="760"/>
      <c r="Y342" s="760"/>
      <c r="Z342" s="760"/>
      <c r="AA342" s="760"/>
      <c r="AB342" s="760"/>
      <c r="AC342" s="760"/>
      <c r="AD342" s="760"/>
      <c r="AE342" s="760"/>
      <c r="AF342" s="760"/>
      <c r="AG342" s="760"/>
      <c r="AH342" s="760"/>
      <c r="AI342" s="760"/>
      <c r="AJ342" s="760"/>
      <c r="AK342" s="760"/>
      <c r="AL342" s="760"/>
      <c r="AM342" s="760"/>
      <c r="AN342" s="760"/>
      <c r="AO342" s="760"/>
      <c r="AP342" s="760"/>
      <c r="AQ342" s="760"/>
      <c r="AR342" s="760"/>
      <c r="AS342" s="760"/>
      <c r="AT342" s="760"/>
      <c r="AU342" s="760"/>
      <c r="AV342" s="760"/>
      <c r="AW342" s="760"/>
      <c r="AX342" s="760"/>
      <c r="AY342" s="760"/>
      <c r="AZ342" s="760"/>
      <c r="BA342" s="760"/>
      <c r="BB342" s="760"/>
      <c r="BC342" s="760"/>
      <c r="BD342" s="760"/>
      <c r="BE342" s="760"/>
      <c r="BF342" s="760"/>
      <c r="BG342" s="760"/>
      <c r="BH342" s="760"/>
      <c r="BI342" s="760"/>
      <c r="BJ342" s="760"/>
      <c r="BK342" s="760"/>
      <c r="BL342" s="760"/>
      <c r="BM342" s="760"/>
      <c r="BN342" s="760"/>
      <c r="BO342" s="760"/>
      <c r="BP342" s="760"/>
      <c r="BQ342" s="760"/>
      <c r="BR342" s="760"/>
      <c r="BS342" s="760"/>
      <c r="BT342" s="760"/>
      <c r="BU342" s="760"/>
      <c r="BV342" s="760"/>
      <c r="BW342" s="760"/>
      <c r="BX342" s="760"/>
      <c r="BY342" s="760"/>
      <c r="BZ342" s="760"/>
      <c r="CA342" s="760"/>
    </row>
    <row r="343" spans="1:79" s="823" customFormat="1" ht="23.25" customHeight="1" thickBot="1">
      <c r="A343" s="819"/>
      <c r="B343" s="1406"/>
      <c r="C343" s="1407"/>
      <c r="D343" s="1407"/>
      <c r="E343" s="1408"/>
      <c r="F343" s="820" t="s">
        <v>805</v>
      </c>
      <c r="G343" s="821"/>
      <c r="H343" s="820" t="s">
        <v>806</v>
      </c>
      <c r="I343" s="871" t="str">
        <f>IF(OR(G357="KO",G366="KO",G374="KO"),"KO","Nincs KO")</f>
        <v>Nincs KO</v>
      </c>
      <c r="J343" s="760"/>
      <c r="K343" s="760"/>
      <c r="L343" s="760"/>
      <c r="M343" s="760"/>
      <c r="N343" s="815"/>
      <c r="O343" s="760"/>
      <c r="P343" s="760"/>
      <c r="Q343" s="760"/>
      <c r="R343" s="760"/>
      <c r="S343" s="760"/>
      <c r="T343" s="760"/>
      <c r="U343" s="760"/>
      <c r="V343" s="760"/>
      <c r="W343" s="760"/>
      <c r="X343" s="760"/>
      <c r="Y343" s="760"/>
      <c r="Z343" s="760"/>
      <c r="AA343" s="760"/>
      <c r="AB343" s="760"/>
      <c r="AC343" s="760"/>
      <c r="AD343" s="760"/>
      <c r="AE343" s="760"/>
      <c r="AF343" s="760"/>
      <c r="AG343" s="760"/>
      <c r="AH343" s="760"/>
      <c r="AI343" s="760"/>
      <c r="AJ343" s="760"/>
      <c r="AK343" s="760"/>
      <c r="AL343" s="760"/>
      <c r="AM343" s="760"/>
      <c r="AN343" s="760"/>
      <c r="AO343" s="760"/>
      <c r="AP343" s="760"/>
      <c r="AQ343" s="760"/>
      <c r="AR343" s="760"/>
      <c r="AS343" s="760"/>
      <c r="AT343" s="760"/>
      <c r="AU343" s="760"/>
      <c r="AV343" s="760"/>
      <c r="AW343" s="760"/>
      <c r="AX343" s="760"/>
      <c r="AY343" s="760"/>
      <c r="AZ343" s="760"/>
      <c r="BA343" s="760"/>
      <c r="BB343" s="760"/>
      <c r="BC343" s="760"/>
      <c r="BD343" s="760"/>
      <c r="BE343" s="760"/>
      <c r="BF343" s="760"/>
      <c r="BG343" s="760"/>
      <c r="BH343" s="760"/>
      <c r="BI343" s="760"/>
      <c r="BJ343" s="760"/>
      <c r="BK343" s="760"/>
      <c r="BL343" s="760"/>
      <c r="BM343" s="760"/>
      <c r="BN343" s="760"/>
      <c r="BO343" s="760"/>
      <c r="BP343" s="760"/>
      <c r="BQ343" s="760"/>
      <c r="BR343" s="760"/>
      <c r="BS343" s="760"/>
      <c r="BT343" s="760"/>
      <c r="BU343" s="760"/>
      <c r="BV343" s="760"/>
      <c r="BW343" s="760"/>
      <c r="BX343" s="760"/>
      <c r="BY343" s="760"/>
      <c r="BZ343" s="760"/>
      <c r="CA343" s="760"/>
    </row>
    <row r="344" spans="1:79" ht="45.6" customHeight="1" thickBot="1">
      <c r="B344" s="824" t="s">
        <v>971</v>
      </c>
      <c r="C344" s="825" t="s">
        <v>972</v>
      </c>
      <c r="D344" s="825"/>
      <c r="E344" s="826"/>
      <c r="F344" s="827">
        <f>+E350+E359+E368+E376+E382</f>
        <v>8</v>
      </c>
      <c r="G344" s="828"/>
      <c r="H344" s="829">
        <v>27</v>
      </c>
      <c r="I344" s="830">
        <f>SUM(G349,G357,G366,G374,G381)</f>
        <v>15</v>
      </c>
      <c r="J344" s="760"/>
      <c r="K344" s="760"/>
      <c r="L344" s="760"/>
      <c r="M344" s="760"/>
      <c r="N344" s="815"/>
      <c r="O344" s="760"/>
      <c r="P344" s="760"/>
      <c r="Q344" s="760"/>
      <c r="R344" s="760"/>
      <c r="S344" s="760"/>
      <c r="T344" s="760"/>
      <c r="U344" s="760"/>
      <c r="V344" s="760"/>
      <c r="W344" s="760"/>
      <c r="X344" s="760"/>
      <c r="Y344" s="760"/>
      <c r="Z344" s="760"/>
      <c r="AA344" s="760"/>
      <c r="AB344" s="760"/>
      <c r="AC344" s="760"/>
      <c r="AD344" s="760"/>
      <c r="AE344" s="760"/>
      <c r="AF344" s="760"/>
      <c r="AG344" s="760"/>
      <c r="AH344" s="760"/>
      <c r="AI344" s="760"/>
      <c r="AJ344" s="760"/>
      <c r="AK344" s="760"/>
      <c r="AL344" s="760"/>
      <c r="AM344" s="760"/>
      <c r="AN344" s="760"/>
      <c r="AO344" s="760"/>
      <c r="AP344" s="760"/>
      <c r="AQ344" s="760"/>
      <c r="AR344" s="760"/>
      <c r="AS344" s="760"/>
      <c r="AT344" s="760"/>
      <c r="AU344" s="760"/>
      <c r="AV344" s="760"/>
      <c r="AW344" s="760"/>
      <c r="AX344" s="760"/>
      <c r="AY344" s="760"/>
      <c r="AZ344" s="760"/>
      <c r="BA344" s="760"/>
      <c r="BB344" s="760"/>
      <c r="BC344" s="760"/>
      <c r="BD344" s="760"/>
      <c r="BE344" s="760"/>
      <c r="BF344" s="760"/>
      <c r="BG344" s="760"/>
      <c r="BH344" s="760"/>
      <c r="BI344" s="760"/>
      <c r="BJ344" s="760"/>
      <c r="BK344" s="760"/>
      <c r="BL344" s="760"/>
      <c r="BM344" s="760"/>
      <c r="BN344" s="760"/>
      <c r="BO344" s="760"/>
      <c r="BP344" s="760"/>
      <c r="BQ344" s="760"/>
      <c r="BR344" s="760"/>
      <c r="BS344" s="760"/>
      <c r="BT344" s="760"/>
      <c r="BU344" s="760"/>
      <c r="BV344" s="760"/>
      <c r="BW344" s="760"/>
      <c r="BX344" s="760"/>
      <c r="BY344" s="760"/>
      <c r="BZ344" s="760"/>
      <c r="CA344" s="760"/>
    </row>
    <row r="345" spans="1:79" ht="20.25" customHeight="1">
      <c r="B345" s="831" t="s">
        <v>973</v>
      </c>
      <c r="C345" s="832"/>
      <c r="D345" s="832"/>
      <c r="E345" s="832"/>
      <c r="F345" s="893"/>
      <c r="G345" s="834"/>
      <c r="H345" s="834"/>
      <c r="I345" s="760"/>
      <c r="J345" s="760"/>
      <c r="K345" s="760"/>
      <c r="L345" s="760"/>
      <c r="M345" s="760"/>
      <c r="N345" s="815"/>
      <c r="O345" s="760"/>
      <c r="P345" s="760"/>
      <c r="Q345" s="760"/>
      <c r="R345" s="760"/>
      <c r="S345" s="760"/>
      <c r="T345" s="760"/>
      <c r="U345" s="760"/>
      <c r="V345" s="760"/>
      <c r="W345" s="760"/>
      <c r="X345" s="760"/>
      <c r="Y345" s="760"/>
      <c r="Z345" s="760"/>
      <c r="AA345" s="760"/>
      <c r="AB345" s="760"/>
      <c r="AC345" s="760"/>
      <c r="AD345" s="760"/>
      <c r="AE345" s="760"/>
      <c r="AF345" s="760"/>
      <c r="AG345" s="760"/>
      <c r="AH345" s="760"/>
      <c r="AI345" s="760"/>
      <c r="AJ345" s="760"/>
      <c r="AK345" s="760"/>
      <c r="AL345" s="760"/>
      <c r="AM345" s="760"/>
      <c r="AN345" s="760"/>
      <c r="AO345" s="760"/>
      <c r="AP345" s="760"/>
      <c r="AQ345" s="760"/>
      <c r="AR345" s="760"/>
      <c r="AS345" s="760"/>
      <c r="AT345" s="760"/>
      <c r="AU345" s="760"/>
      <c r="AV345" s="760"/>
      <c r="AW345" s="760"/>
      <c r="AX345" s="760"/>
      <c r="AY345" s="760"/>
      <c r="AZ345" s="760"/>
      <c r="BA345" s="760"/>
      <c r="BB345" s="760"/>
      <c r="BC345" s="760"/>
      <c r="BD345" s="760"/>
      <c r="BE345" s="760"/>
      <c r="BF345" s="760"/>
      <c r="BG345" s="760"/>
      <c r="BH345" s="760"/>
      <c r="BI345" s="760"/>
      <c r="BJ345" s="760"/>
      <c r="BK345" s="760"/>
      <c r="BL345" s="760"/>
      <c r="BM345" s="760"/>
      <c r="BN345" s="760"/>
      <c r="BO345" s="760"/>
      <c r="BP345" s="760"/>
      <c r="BQ345" s="760"/>
      <c r="BR345" s="760"/>
      <c r="BS345" s="760"/>
      <c r="BT345" s="760"/>
      <c r="BU345" s="760"/>
      <c r="BV345" s="760"/>
      <c r="BW345" s="760"/>
      <c r="BX345" s="760"/>
      <c r="BY345" s="760"/>
      <c r="BZ345" s="760"/>
      <c r="CA345" s="760"/>
    </row>
    <row r="346" spans="1:79" ht="18" customHeight="1">
      <c r="A346" s="724">
        <v>35</v>
      </c>
      <c r="B346" s="831" t="s">
        <v>974</v>
      </c>
      <c r="C346" s="832"/>
      <c r="D346" s="832"/>
      <c r="E346" s="832"/>
      <c r="F346" s="893"/>
      <c r="G346" s="835"/>
      <c r="H346" s="835"/>
      <c r="I346" s="760"/>
      <c r="J346" s="760"/>
      <c r="K346" s="760"/>
      <c r="L346" s="760"/>
      <c r="M346" s="760"/>
      <c r="N346" s="815"/>
      <c r="O346" s="760"/>
      <c r="P346" s="760"/>
      <c r="Q346" s="760"/>
      <c r="R346" s="760"/>
      <c r="S346" s="760"/>
      <c r="T346" s="760"/>
      <c r="U346" s="760"/>
      <c r="V346" s="760"/>
      <c r="W346" s="760"/>
      <c r="X346" s="760"/>
      <c r="Y346" s="760"/>
      <c r="Z346" s="760"/>
      <c r="AA346" s="760"/>
      <c r="AB346" s="760"/>
      <c r="AC346" s="760"/>
      <c r="AD346" s="760"/>
      <c r="AE346" s="760"/>
      <c r="AF346" s="760"/>
      <c r="AG346" s="760"/>
      <c r="AH346" s="760"/>
      <c r="AI346" s="760"/>
      <c r="AJ346" s="760"/>
      <c r="AK346" s="760"/>
      <c r="AL346" s="760"/>
      <c r="AM346" s="760"/>
      <c r="AN346" s="760"/>
      <c r="AO346" s="760"/>
      <c r="AP346" s="760"/>
      <c r="AQ346" s="760"/>
      <c r="AR346" s="760"/>
      <c r="AS346" s="760"/>
      <c r="AT346" s="760"/>
      <c r="AU346" s="760"/>
      <c r="AV346" s="760"/>
      <c r="AW346" s="760"/>
      <c r="AX346" s="760"/>
      <c r="AY346" s="760"/>
      <c r="AZ346" s="760"/>
      <c r="BA346" s="760"/>
      <c r="BB346" s="760"/>
      <c r="BC346" s="760"/>
      <c r="BD346" s="760"/>
      <c r="BE346" s="760"/>
      <c r="BF346" s="760"/>
      <c r="BG346" s="760"/>
      <c r="BH346" s="760"/>
      <c r="BI346" s="760"/>
      <c r="BJ346" s="760"/>
      <c r="BK346" s="760"/>
      <c r="BL346" s="760"/>
      <c r="BM346" s="760"/>
      <c r="BN346" s="760"/>
      <c r="BO346" s="760"/>
      <c r="BP346" s="760"/>
      <c r="BQ346" s="760"/>
      <c r="BR346" s="760"/>
      <c r="BS346" s="760"/>
      <c r="BT346" s="760"/>
      <c r="BU346" s="760"/>
      <c r="BV346" s="760"/>
      <c r="BW346" s="760"/>
      <c r="BX346" s="760"/>
      <c r="BY346" s="760"/>
      <c r="BZ346" s="760"/>
      <c r="CA346" s="760"/>
    </row>
    <row r="347" spans="1:79" ht="35.25" customHeight="1">
      <c r="B347" s="1399" t="s">
        <v>975</v>
      </c>
      <c r="C347" s="1400"/>
      <c r="D347" s="1400"/>
      <c r="E347" s="1401"/>
      <c r="F347" s="893"/>
      <c r="G347" s="835"/>
      <c r="H347" s="835"/>
      <c r="I347" s="760"/>
      <c r="J347" s="760"/>
      <c r="K347" s="760"/>
      <c r="L347" s="760"/>
      <c r="M347" s="760"/>
      <c r="N347" s="815"/>
      <c r="O347" s="760"/>
      <c r="P347" s="760"/>
      <c r="Q347" s="760"/>
      <c r="R347" s="760"/>
      <c r="S347" s="760"/>
      <c r="T347" s="760"/>
      <c r="U347" s="760"/>
      <c r="V347" s="760"/>
      <c r="W347" s="760"/>
      <c r="X347" s="760"/>
      <c r="Y347" s="760"/>
      <c r="Z347" s="760"/>
      <c r="AA347" s="760"/>
      <c r="AB347" s="760"/>
      <c r="AC347" s="760"/>
      <c r="AD347" s="760"/>
      <c r="AE347" s="760"/>
      <c r="AF347" s="760"/>
      <c r="AG347" s="760"/>
      <c r="AH347" s="760"/>
      <c r="AI347" s="760"/>
      <c r="AJ347" s="760"/>
      <c r="AK347" s="760"/>
      <c r="AL347" s="760"/>
      <c r="AM347" s="760"/>
      <c r="AN347" s="760"/>
      <c r="AO347" s="760"/>
      <c r="AP347" s="760"/>
      <c r="AQ347" s="760"/>
      <c r="AR347" s="760"/>
      <c r="AS347" s="760"/>
      <c r="AT347" s="760"/>
      <c r="AU347" s="760"/>
      <c r="AV347" s="760"/>
      <c r="AW347" s="760"/>
      <c r="AX347" s="760"/>
      <c r="AY347" s="760"/>
      <c r="AZ347" s="760"/>
      <c r="BA347" s="760"/>
      <c r="BB347" s="760"/>
      <c r="BC347" s="760"/>
      <c r="BD347" s="760"/>
      <c r="BE347" s="760"/>
      <c r="BF347" s="760"/>
      <c r="BG347" s="760"/>
      <c r="BH347" s="760"/>
      <c r="BI347" s="760"/>
      <c r="BJ347" s="760"/>
      <c r="BK347" s="760"/>
      <c r="BL347" s="760"/>
      <c r="BM347" s="760"/>
      <c r="BN347" s="760"/>
      <c r="BO347" s="760"/>
      <c r="BP347" s="760"/>
      <c r="BQ347" s="760"/>
      <c r="BR347" s="760"/>
      <c r="BS347" s="760"/>
      <c r="BT347" s="760"/>
      <c r="BU347" s="760"/>
      <c r="BV347" s="760"/>
      <c r="BW347" s="760"/>
      <c r="BX347" s="760"/>
      <c r="BY347" s="760"/>
      <c r="BZ347" s="760"/>
      <c r="CA347" s="760"/>
    </row>
    <row r="348" spans="1:79" ht="16.5" customHeight="1" thickBot="1">
      <c r="B348" s="831" t="s">
        <v>811</v>
      </c>
      <c r="C348" s="836"/>
      <c r="F348" s="893"/>
      <c r="G348" s="835"/>
      <c r="H348" s="835"/>
      <c r="I348" s="760"/>
      <c r="J348" s="760"/>
      <c r="K348" s="760"/>
      <c r="L348" s="760"/>
      <c r="M348" s="760"/>
      <c r="N348" s="815"/>
      <c r="O348" s="760"/>
      <c r="P348" s="760"/>
      <c r="Q348" s="760"/>
      <c r="R348" s="760"/>
      <c r="S348" s="760"/>
      <c r="T348" s="760"/>
      <c r="U348" s="760"/>
      <c r="V348" s="760"/>
      <c r="W348" s="760"/>
      <c r="X348" s="760"/>
      <c r="Y348" s="760"/>
      <c r="Z348" s="760"/>
      <c r="AA348" s="760"/>
      <c r="AB348" s="760"/>
      <c r="AC348" s="760"/>
      <c r="AD348" s="760"/>
      <c r="AE348" s="760"/>
      <c r="AF348" s="760"/>
      <c r="AG348" s="760"/>
      <c r="AH348" s="760"/>
      <c r="AI348" s="760"/>
      <c r="AJ348" s="760"/>
      <c r="AK348" s="760"/>
      <c r="AL348" s="760"/>
      <c r="AM348" s="760"/>
      <c r="AN348" s="760"/>
      <c r="AO348" s="760"/>
      <c r="AP348" s="760"/>
      <c r="AQ348" s="760"/>
      <c r="AR348" s="760"/>
      <c r="AS348" s="760"/>
      <c r="AT348" s="760"/>
      <c r="AU348" s="760"/>
      <c r="AV348" s="760"/>
      <c r="AW348" s="760"/>
      <c r="AX348" s="760"/>
      <c r="AY348" s="760"/>
      <c r="AZ348" s="760"/>
      <c r="BA348" s="760"/>
      <c r="BB348" s="760"/>
      <c r="BC348" s="760"/>
      <c r="BD348" s="760"/>
      <c r="BE348" s="760"/>
      <c r="BF348" s="760"/>
      <c r="BG348" s="760"/>
      <c r="BH348" s="760"/>
      <c r="BI348" s="760"/>
      <c r="BJ348" s="760"/>
      <c r="BK348" s="760"/>
      <c r="BL348" s="760"/>
      <c r="BM348" s="760"/>
      <c r="BN348" s="760"/>
      <c r="BO348" s="760"/>
      <c r="BP348" s="760"/>
      <c r="BQ348" s="760"/>
      <c r="BR348" s="760"/>
      <c r="BS348" s="760"/>
      <c r="BT348" s="760"/>
      <c r="BU348" s="760"/>
      <c r="BV348" s="760"/>
      <c r="BW348" s="760"/>
      <c r="BX348" s="760"/>
      <c r="BY348" s="760"/>
      <c r="BZ348" s="760"/>
      <c r="CA348" s="760"/>
    </row>
    <row r="349" spans="1:79" ht="33.75" customHeight="1" thickBot="1">
      <c r="B349" s="837" t="s">
        <v>812</v>
      </c>
      <c r="C349" s="838" t="s">
        <v>813</v>
      </c>
      <c r="D349" s="838" t="s">
        <v>814</v>
      </c>
      <c r="E349" s="839" t="s">
        <v>815</v>
      </c>
      <c r="F349" s="1402" t="s">
        <v>816</v>
      </c>
      <c r="G349" s="864">
        <v>3</v>
      </c>
      <c r="H349" s="835"/>
      <c r="I349" s="760"/>
      <c r="J349" s="760"/>
      <c r="K349" s="760"/>
      <c r="L349" s="760"/>
      <c r="M349" s="760"/>
      <c r="N349" s="815"/>
      <c r="O349" s="760"/>
      <c r="P349" s="760"/>
      <c r="Q349" s="760"/>
      <c r="R349" s="760"/>
      <c r="S349" s="760"/>
      <c r="T349" s="760"/>
      <c r="U349" s="760"/>
      <c r="V349" s="760"/>
      <c r="W349" s="760"/>
      <c r="X349" s="760"/>
      <c r="Y349" s="760"/>
      <c r="Z349" s="760"/>
      <c r="AA349" s="760"/>
      <c r="AB349" s="760"/>
      <c r="AC349" s="760"/>
      <c r="AD349" s="760"/>
      <c r="AE349" s="760"/>
      <c r="AF349" s="760"/>
      <c r="AG349" s="760"/>
      <c r="AH349" s="760"/>
      <c r="AI349" s="760"/>
      <c r="AJ349" s="760"/>
      <c r="AK349" s="760"/>
      <c r="AL349" s="760"/>
      <c r="AM349" s="760"/>
      <c r="AN349" s="760"/>
      <c r="AO349" s="760"/>
      <c r="AP349" s="760"/>
      <c r="AQ349" s="760"/>
      <c r="AR349" s="760"/>
      <c r="AS349" s="760"/>
      <c r="AT349" s="760"/>
      <c r="AU349" s="760"/>
      <c r="AV349" s="760"/>
      <c r="AW349" s="760"/>
      <c r="AX349" s="760"/>
      <c r="AY349" s="760"/>
      <c r="AZ349" s="760"/>
      <c r="BA349" s="760"/>
      <c r="BB349" s="760"/>
      <c r="BC349" s="760"/>
      <c r="BD349" s="760"/>
      <c r="BE349" s="760"/>
      <c r="BF349" s="760"/>
      <c r="BG349" s="760"/>
      <c r="BH349" s="760"/>
      <c r="BI349" s="760"/>
      <c r="BJ349" s="760"/>
      <c r="BK349" s="760"/>
      <c r="BL349" s="760"/>
      <c r="BM349" s="760"/>
      <c r="BN349" s="760"/>
      <c r="BO349" s="760"/>
      <c r="BP349" s="760"/>
      <c r="BQ349" s="760"/>
      <c r="BR349" s="760"/>
      <c r="BS349" s="760"/>
      <c r="BT349" s="760"/>
      <c r="BU349" s="760"/>
      <c r="BV349" s="760"/>
      <c r="BW349" s="760"/>
      <c r="BX349" s="760"/>
      <c r="BY349" s="760"/>
      <c r="BZ349" s="760"/>
      <c r="CA349" s="760"/>
    </row>
    <row r="350" spans="1:79" ht="21" customHeight="1">
      <c r="B350" s="844" t="s">
        <v>818</v>
      </c>
      <c r="C350" s="845">
        <v>0</v>
      </c>
      <c r="D350" s="846">
        <v>3</v>
      </c>
      <c r="E350" s="847">
        <v>0</v>
      </c>
      <c r="F350" s="1403"/>
      <c r="G350" s="865"/>
      <c r="H350" s="865"/>
      <c r="I350" s="866"/>
      <c r="J350" s="760"/>
      <c r="K350" s="760"/>
      <c r="L350" s="760"/>
      <c r="M350" s="760"/>
      <c r="N350" s="815"/>
      <c r="O350" s="760"/>
      <c r="P350" s="760"/>
      <c r="Q350" s="760"/>
      <c r="R350" s="760"/>
      <c r="S350" s="760"/>
      <c r="T350" s="760"/>
      <c r="U350" s="760"/>
      <c r="V350" s="760"/>
      <c r="W350" s="760"/>
      <c r="X350" s="760"/>
      <c r="Y350" s="760"/>
      <c r="Z350" s="760"/>
      <c r="AA350" s="760"/>
      <c r="AB350" s="760"/>
      <c r="AC350" s="760"/>
      <c r="AD350" s="760"/>
      <c r="AE350" s="760"/>
      <c r="AF350" s="760"/>
      <c r="AG350" s="760"/>
      <c r="AH350" s="760"/>
      <c r="AI350" s="760"/>
      <c r="AJ350" s="760"/>
      <c r="AK350" s="760"/>
      <c r="AL350" s="760"/>
      <c r="AM350" s="760"/>
      <c r="AN350" s="760"/>
      <c r="AO350" s="760"/>
      <c r="AP350" s="760"/>
      <c r="AQ350" s="760"/>
      <c r="AR350" s="760"/>
      <c r="AS350" s="760"/>
      <c r="AT350" s="760"/>
      <c r="AU350" s="760"/>
      <c r="AV350" s="760"/>
      <c r="AW350" s="760"/>
      <c r="AX350" s="760"/>
      <c r="AY350" s="760"/>
      <c r="AZ350" s="760"/>
      <c r="BA350" s="760"/>
      <c r="BB350" s="760"/>
      <c r="BC350" s="760"/>
      <c r="BD350" s="760"/>
      <c r="BE350" s="760"/>
      <c r="BF350" s="760"/>
      <c r="BG350" s="760"/>
      <c r="BH350" s="760"/>
      <c r="BI350" s="760"/>
      <c r="BJ350" s="760"/>
      <c r="BK350" s="760"/>
      <c r="BL350" s="760"/>
      <c r="BM350" s="760"/>
      <c r="BN350" s="760"/>
      <c r="BO350" s="760"/>
      <c r="BP350" s="760"/>
      <c r="BQ350" s="760"/>
      <c r="BR350" s="760"/>
      <c r="BS350" s="760"/>
      <c r="BT350" s="760"/>
      <c r="BU350" s="760"/>
      <c r="BV350" s="760"/>
      <c r="BW350" s="760"/>
      <c r="BX350" s="760"/>
      <c r="BY350" s="760"/>
      <c r="BZ350" s="760"/>
      <c r="CA350" s="760"/>
    </row>
    <row r="351" spans="1:79" ht="20.25" customHeight="1">
      <c r="B351" s="850" t="s">
        <v>976</v>
      </c>
      <c r="C351" s="851">
        <v>1</v>
      </c>
      <c r="D351" s="852">
        <v>3</v>
      </c>
      <c r="E351" s="853">
        <v>3</v>
      </c>
      <c r="F351" s="1403"/>
      <c r="G351" s="867"/>
      <c r="H351" s="867"/>
      <c r="I351" s="868"/>
      <c r="J351" s="760"/>
      <c r="K351" s="760"/>
      <c r="L351" s="760"/>
      <c r="M351" s="760"/>
      <c r="N351" s="815"/>
      <c r="O351" s="760"/>
      <c r="P351" s="760"/>
      <c r="Q351" s="760"/>
      <c r="R351" s="760"/>
      <c r="S351" s="760"/>
      <c r="T351" s="760"/>
      <c r="U351" s="760"/>
      <c r="V351" s="760"/>
      <c r="W351" s="760"/>
      <c r="X351" s="760"/>
      <c r="Y351" s="760"/>
      <c r="Z351" s="760"/>
      <c r="AA351" s="760"/>
      <c r="AB351" s="760"/>
      <c r="AC351" s="760"/>
      <c r="AD351" s="760"/>
      <c r="AE351" s="760"/>
      <c r="AF351" s="760"/>
      <c r="AG351" s="760"/>
      <c r="AH351" s="760"/>
      <c r="AI351" s="760"/>
      <c r="AJ351" s="760"/>
      <c r="AK351" s="760"/>
      <c r="AL351" s="760"/>
      <c r="AM351" s="760"/>
      <c r="AN351" s="760"/>
      <c r="AO351" s="760"/>
      <c r="AP351" s="760"/>
      <c r="AQ351" s="760"/>
      <c r="AR351" s="760"/>
      <c r="AS351" s="760"/>
      <c r="AT351" s="760"/>
      <c r="AU351" s="760"/>
      <c r="AV351" s="760"/>
      <c r="AW351" s="760"/>
      <c r="AX351" s="760"/>
      <c r="AY351" s="760"/>
      <c r="AZ351" s="760"/>
      <c r="BA351" s="760"/>
      <c r="BB351" s="760"/>
      <c r="BC351" s="760"/>
      <c r="BD351" s="760"/>
      <c r="BE351" s="760"/>
      <c r="BF351" s="760"/>
      <c r="BG351" s="760"/>
      <c r="BH351" s="760"/>
      <c r="BI351" s="760"/>
      <c r="BJ351" s="760"/>
      <c r="BK351" s="760"/>
      <c r="BL351" s="760"/>
      <c r="BM351" s="760"/>
      <c r="BN351" s="760"/>
      <c r="BO351" s="760"/>
      <c r="BP351" s="760"/>
      <c r="BQ351" s="760"/>
      <c r="BR351" s="760"/>
      <c r="BS351" s="760"/>
      <c r="BT351" s="760"/>
      <c r="BU351" s="760"/>
      <c r="BV351" s="760"/>
      <c r="BW351" s="760"/>
      <c r="BX351" s="760"/>
      <c r="BY351" s="760"/>
      <c r="BZ351" s="760"/>
      <c r="CA351" s="760"/>
    </row>
    <row r="352" spans="1:79" ht="20.25" customHeight="1" thickBot="1">
      <c r="B352" s="856" t="s">
        <v>977</v>
      </c>
      <c r="C352" s="857">
        <v>2</v>
      </c>
      <c r="D352" s="858">
        <v>3</v>
      </c>
      <c r="E352" s="859">
        <v>6</v>
      </c>
      <c r="F352" s="1404"/>
      <c r="G352" s="869"/>
      <c r="H352" s="869"/>
      <c r="I352" s="870"/>
      <c r="J352" s="760"/>
      <c r="K352" s="760"/>
      <c r="L352" s="760"/>
      <c r="M352" s="760"/>
      <c r="N352" s="815"/>
      <c r="O352" s="760"/>
      <c r="P352" s="760"/>
      <c r="Q352" s="760"/>
      <c r="R352" s="760"/>
      <c r="S352" s="760"/>
      <c r="T352" s="760"/>
      <c r="U352" s="760"/>
      <c r="V352" s="760"/>
      <c r="W352" s="760"/>
      <c r="X352" s="760"/>
      <c r="Y352" s="760"/>
      <c r="Z352" s="760"/>
      <c r="AA352" s="760"/>
      <c r="AB352" s="760"/>
      <c r="AC352" s="760"/>
      <c r="AD352" s="760"/>
      <c r="AE352" s="760"/>
      <c r="AF352" s="760"/>
      <c r="AG352" s="760"/>
      <c r="AH352" s="760"/>
      <c r="AI352" s="760"/>
      <c r="AJ352" s="760"/>
      <c r="AK352" s="760"/>
      <c r="AL352" s="760"/>
      <c r="AM352" s="760"/>
      <c r="AN352" s="760"/>
      <c r="AO352" s="760"/>
      <c r="AP352" s="760"/>
      <c r="AQ352" s="760"/>
      <c r="AR352" s="760"/>
      <c r="AS352" s="760"/>
      <c r="AT352" s="760"/>
      <c r="AU352" s="760"/>
      <c r="AV352" s="760"/>
      <c r="AW352" s="760"/>
      <c r="AX352" s="760"/>
      <c r="AY352" s="760"/>
      <c r="AZ352" s="760"/>
      <c r="BA352" s="760"/>
      <c r="BB352" s="760"/>
      <c r="BC352" s="760"/>
      <c r="BD352" s="760"/>
      <c r="BE352" s="760"/>
      <c r="BF352" s="760"/>
      <c r="BG352" s="760"/>
      <c r="BH352" s="760"/>
      <c r="BI352" s="760"/>
      <c r="BJ352" s="760"/>
      <c r="BK352" s="760"/>
      <c r="BL352" s="760"/>
      <c r="BM352" s="760"/>
      <c r="BN352" s="760"/>
      <c r="BO352" s="760"/>
      <c r="BP352" s="760"/>
      <c r="BQ352" s="760"/>
      <c r="BR352" s="760"/>
      <c r="BS352" s="760"/>
      <c r="BT352" s="760"/>
      <c r="BU352" s="760"/>
      <c r="BV352" s="760"/>
      <c r="BW352" s="760"/>
      <c r="BX352" s="760"/>
      <c r="BY352" s="760"/>
      <c r="BZ352" s="760"/>
      <c r="CA352" s="760"/>
    </row>
    <row r="353" spans="1:79" ht="9" customHeight="1">
      <c r="B353" s="862"/>
      <c r="C353" s="863"/>
      <c r="D353" s="863"/>
      <c r="E353" s="863"/>
      <c r="F353" s="893"/>
      <c r="G353" s="835"/>
      <c r="H353" s="835"/>
      <c r="I353" s="760"/>
      <c r="J353" s="760"/>
      <c r="K353" s="760"/>
      <c r="L353" s="760"/>
      <c r="M353" s="760"/>
      <c r="N353" s="815"/>
      <c r="O353" s="760"/>
      <c r="P353" s="760"/>
      <c r="Q353" s="760"/>
      <c r="R353" s="760"/>
      <c r="S353" s="760"/>
      <c r="T353" s="760"/>
      <c r="U353" s="760"/>
      <c r="V353" s="760"/>
      <c r="W353" s="760"/>
      <c r="X353" s="760"/>
      <c r="Y353" s="760"/>
      <c r="Z353" s="760"/>
      <c r="AA353" s="760"/>
      <c r="AB353" s="760"/>
      <c r="AC353" s="760"/>
      <c r="AD353" s="760"/>
      <c r="AE353" s="760"/>
      <c r="AF353" s="760"/>
      <c r="AG353" s="760"/>
      <c r="AH353" s="760"/>
      <c r="AI353" s="760"/>
      <c r="AJ353" s="760"/>
      <c r="AK353" s="760"/>
      <c r="AL353" s="760"/>
      <c r="AM353" s="760"/>
      <c r="AN353" s="760"/>
      <c r="AO353" s="760"/>
      <c r="AP353" s="760"/>
      <c r="AQ353" s="760"/>
      <c r="AR353" s="760"/>
      <c r="AS353" s="760"/>
      <c r="AT353" s="760"/>
      <c r="AU353" s="760"/>
      <c r="AV353" s="760"/>
      <c r="AW353" s="760"/>
      <c r="AX353" s="760"/>
      <c r="AY353" s="760"/>
      <c r="AZ353" s="760"/>
      <c r="BA353" s="760"/>
      <c r="BB353" s="760"/>
      <c r="BC353" s="760"/>
      <c r="BD353" s="760"/>
      <c r="BE353" s="760"/>
      <c r="BF353" s="760"/>
      <c r="BG353" s="760"/>
      <c r="BH353" s="760"/>
      <c r="BI353" s="760"/>
      <c r="BJ353" s="760"/>
      <c r="BK353" s="760"/>
      <c r="BL353" s="760"/>
      <c r="BM353" s="760"/>
      <c r="BN353" s="760"/>
      <c r="BO353" s="760"/>
      <c r="BP353" s="760"/>
      <c r="BQ353" s="760"/>
      <c r="BR353" s="760"/>
      <c r="BS353" s="760"/>
      <c r="BT353" s="760"/>
      <c r="BU353" s="760"/>
      <c r="BV353" s="760"/>
      <c r="BW353" s="760"/>
      <c r="BX353" s="760"/>
      <c r="BY353" s="760"/>
      <c r="BZ353" s="760"/>
      <c r="CA353" s="760"/>
    </row>
    <row r="354" spans="1:79" ht="18" customHeight="1">
      <c r="A354" s="724">
        <v>36</v>
      </c>
      <c r="B354" s="831" t="s">
        <v>978</v>
      </c>
      <c r="C354" s="832"/>
      <c r="D354" s="832"/>
      <c r="E354" s="832"/>
      <c r="F354" s="893"/>
      <c r="G354" s="835"/>
      <c r="H354" s="835"/>
      <c r="I354" s="760"/>
      <c r="J354" s="760"/>
      <c r="K354" s="760"/>
      <c r="L354" s="760"/>
      <c r="M354" s="760"/>
      <c r="N354" s="815"/>
      <c r="O354" s="760"/>
      <c r="P354" s="760"/>
      <c r="Q354" s="760"/>
      <c r="R354" s="760"/>
      <c r="S354" s="760"/>
      <c r="T354" s="760"/>
      <c r="U354" s="760"/>
      <c r="V354" s="760"/>
      <c r="W354" s="760"/>
      <c r="X354" s="760"/>
      <c r="Y354" s="760"/>
      <c r="Z354" s="760"/>
      <c r="AA354" s="760"/>
      <c r="AB354" s="760"/>
      <c r="AC354" s="760"/>
      <c r="AD354" s="760"/>
      <c r="AE354" s="760"/>
      <c r="AF354" s="760"/>
      <c r="AG354" s="760"/>
      <c r="AH354" s="760"/>
      <c r="AI354" s="760"/>
      <c r="AJ354" s="760"/>
      <c r="AK354" s="760"/>
      <c r="AL354" s="760"/>
      <c r="AM354" s="760"/>
      <c r="AN354" s="760"/>
      <c r="AO354" s="760"/>
      <c r="AP354" s="760"/>
      <c r="AQ354" s="760"/>
      <c r="AR354" s="760"/>
      <c r="AS354" s="760"/>
      <c r="AT354" s="760"/>
      <c r="AU354" s="760"/>
      <c r="AV354" s="760"/>
      <c r="AW354" s="760"/>
      <c r="AX354" s="760"/>
      <c r="AY354" s="760"/>
      <c r="AZ354" s="760"/>
      <c r="BA354" s="760"/>
      <c r="BB354" s="760"/>
      <c r="BC354" s="760"/>
      <c r="BD354" s="760"/>
      <c r="BE354" s="760"/>
      <c r="BF354" s="760"/>
      <c r="BG354" s="760"/>
      <c r="BH354" s="760"/>
      <c r="BI354" s="760"/>
      <c r="BJ354" s="760"/>
      <c r="BK354" s="760"/>
      <c r="BL354" s="760"/>
      <c r="BM354" s="760"/>
      <c r="BN354" s="760"/>
      <c r="BO354" s="760"/>
      <c r="BP354" s="760"/>
      <c r="BQ354" s="760"/>
      <c r="BR354" s="760"/>
      <c r="BS354" s="760"/>
      <c r="BT354" s="760"/>
      <c r="BU354" s="760"/>
      <c r="BV354" s="760"/>
      <c r="BW354" s="760"/>
      <c r="BX354" s="760"/>
      <c r="BY354" s="760"/>
      <c r="BZ354" s="760"/>
      <c r="CA354" s="760"/>
    </row>
    <row r="355" spans="1:79" ht="50.25" customHeight="1">
      <c r="B355" s="1399" t="s">
        <v>979</v>
      </c>
      <c r="C355" s="1400"/>
      <c r="D355" s="1400"/>
      <c r="E355" s="1401"/>
      <c r="F355" s="893"/>
      <c r="G355" s="835"/>
      <c r="H355" s="835"/>
      <c r="I355" s="760"/>
      <c r="J355" s="760"/>
      <c r="K355" s="760"/>
      <c r="L355" s="760"/>
      <c r="M355" s="760"/>
      <c r="N355" s="815"/>
      <c r="O355" s="760"/>
      <c r="P355" s="760"/>
      <c r="Q355" s="760"/>
      <c r="R355" s="760"/>
      <c r="S355" s="760"/>
      <c r="T355" s="760"/>
      <c r="U355" s="760"/>
      <c r="V355" s="760"/>
      <c r="W355" s="760"/>
      <c r="X355" s="760"/>
      <c r="Y355" s="760"/>
      <c r="Z355" s="760"/>
      <c r="AA355" s="760"/>
      <c r="AB355" s="760"/>
      <c r="AC355" s="760"/>
      <c r="AD355" s="760"/>
      <c r="AE355" s="760"/>
      <c r="AF355" s="760"/>
      <c r="AG355" s="760"/>
      <c r="AH355" s="760"/>
      <c r="AI355" s="760"/>
      <c r="AJ355" s="760"/>
      <c r="AK355" s="760"/>
      <c r="AL355" s="760"/>
      <c r="AM355" s="760"/>
      <c r="AN355" s="760"/>
      <c r="AO355" s="760"/>
      <c r="AP355" s="760"/>
      <c r="AQ355" s="760"/>
      <c r="AR355" s="760"/>
      <c r="AS355" s="760"/>
      <c r="AT355" s="760"/>
      <c r="AU355" s="760"/>
      <c r="AV355" s="760"/>
      <c r="AW355" s="760"/>
      <c r="AX355" s="760"/>
      <c r="AY355" s="760"/>
      <c r="AZ355" s="760"/>
      <c r="BA355" s="760"/>
      <c r="BB355" s="760"/>
      <c r="BC355" s="760"/>
      <c r="BD355" s="760"/>
      <c r="BE355" s="760"/>
      <c r="BF355" s="760"/>
      <c r="BG355" s="760"/>
      <c r="BH355" s="760"/>
      <c r="BI355" s="760"/>
      <c r="BJ355" s="760"/>
      <c r="BK355" s="760"/>
      <c r="BL355" s="760"/>
      <c r="BM355" s="760"/>
      <c r="BN355" s="760"/>
      <c r="BO355" s="760"/>
      <c r="BP355" s="760"/>
      <c r="BQ355" s="760"/>
      <c r="BR355" s="760"/>
      <c r="BS355" s="760"/>
      <c r="BT355" s="760"/>
      <c r="BU355" s="760"/>
      <c r="BV355" s="760"/>
      <c r="BW355" s="760"/>
      <c r="BX355" s="760"/>
      <c r="BY355" s="760"/>
      <c r="BZ355" s="760"/>
      <c r="CA355" s="760"/>
    </row>
    <row r="356" spans="1:79" ht="16.5" customHeight="1" thickBot="1">
      <c r="B356" s="831" t="s">
        <v>811</v>
      </c>
      <c r="C356" s="836"/>
      <c r="F356" s="893"/>
      <c r="G356" s="835"/>
      <c r="H356" s="835"/>
      <c r="I356" s="760"/>
      <c r="J356" s="760"/>
      <c r="K356" s="760"/>
      <c r="L356" s="760"/>
      <c r="M356" s="760"/>
      <c r="N356" s="815"/>
      <c r="O356" s="760"/>
      <c r="P356" s="760"/>
      <c r="Q356" s="760"/>
      <c r="R356" s="760"/>
      <c r="S356" s="760"/>
      <c r="T356" s="760"/>
      <c r="U356" s="760"/>
      <c r="V356" s="760"/>
      <c r="W356" s="760"/>
      <c r="X356" s="760"/>
      <c r="Y356" s="760"/>
      <c r="Z356" s="760"/>
      <c r="AA356" s="760"/>
      <c r="AB356" s="760"/>
      <c r="AC356" s="760"/>
      <c r="AD356" s="760"/>
      <c r="AE356" s="760"/>
      <c r="AF356" s="760"/>
      <c r="AG356" s="760"/>
      <c r="AH356" s="760"/>
      <c r="AI356" s="760"/>
      <c r="AJ356" s="760"/>
      <c r="AK356" s="760"/>
      <c r="AL356" s="760"/>
      <c r="AM356" s="760"/>
      <c r="AN356" s="760"/>
      <c r="AO356" s="760"/>
      <c r="AP356" s="760"/>
      <c r="AQ356" s="760"/>
      <c r="AR356" s="760"/>
      <c r="AS356" s="760"/>
      <c r="AT356" s="760"/>
      <c r="AU356" s="760"/>
      <c r="AV356" s="760"/>
      <c r="AW356" s="760"/>
      <c r="AX356" s="760"/>
      <c r="AY356" s="760"/>
      <c r="AZ356" s="760"/>
      <c r="BA356" s="760"/>
      <c r="BB356" s="760"/>
      <c r="BC356" s="760"/>
      <c r="BD356" s="760"/>
      <c r="BE356" s="760"/>
      <c r="BF356" s="760"/>
      <c r="BG356" s="760"/>
      <c r="BH356" s="760"/>
      <c r="BI356" s="760"/>
      <c r="BJ356" s="760"/>
      <c r="BK356" s="760"/>
      <c r="BL356" s="760"/>
      <c r="BM356" s="760"/>
      <c r="BN356" s="760"/>
      <c r="BO356" s="760"/>
      <c r="BP356" s="760"/>
      <c r="BQ356" s="760"/>
      <c r="BR356" s="760"/>
      <c r="BS356" s="760"/>
      <c r="BT356" s="760"/>
      <c r="BU356" s="760"/>
      <c r="BV356" s="760"/>
      <c r="BW356" s="760"/>
      <c r="BX356" s="760"/>
      <c r="BY356" s="760"/>
      <c r="BZ356" s="760"/>
      <c r="CA356" s="760"/>
    </row>
    <row r="357" spans="1:79" ht="33.75" customHeight="1" thickBot="1">
      <c r="B357" s="872" t="s">
        <v>812</v>
      </c>
      <c r="C357" s="873" t="s">
        <v>813</v>
      </c>
      <c r="D357" s="873" t="s">
        <v>814</v>
      </c>
      <c r="E357" s="874" t="s">
        <v>815</v>
      </c>
      <c r="F357" s="1402" t="s">
        <v>816</v>
      </c>
      <c r="G357" s="840">
        <v>0</v>
      </c>
      <c r="H357" s="835"/>
      <c r="I357" s="760"/>
      <c r="J357" s="760"/>
      <c r="K357" s="760"/>
      <c r="L357" s="760"/>
      <c r="M357" s="760"/>
      <c r="N357" s="815"/>
      <c r="O357" s="760"/>
      <c r="P357" s="760"/>
      <c r="Q357" s="760"/>
      <c r="R357" s="760"/>
      <c r="S357" s="760"/>
      <c r="T357" s="760"/>
      <c r="U357" s="760"/>
      <c r="V357" s="760"/>
      <c r="W357" s="760"/>
      <c r="X357" s="760"/>
      <c r="Y357" s="760"/>
      <c r="Z357" s="760"/>
      <c r="AA357" s="760"/>
      <c r="AB357" s="760"/>
      <c r="AC357" s="760"/>
      <c r="AD357" s="760"/>
      <c r="AE357" s="760"/>
      <c r="AF357" s="760"/>
      <c r="AG357" s="760"/>
      <c r="AH357" s="760"/>
      <c r="AI357" s="760"/>
      <c r="AJ357" s="760"/>
      <c r="AK357" s="760"/>
      <c r="AL357" s="760"/>
      <c r="AM357" s="760"/>
      <c r="AN357" s="760"/>
      <c r="AO357" s="760"/>
      <c r="AP357" s="760"/>
      <c r="AQ357" s="760"/>
      <c r="AR357" s="760"/>
      <c r="AS357" s="760"/>
      <c r="AT357" s="760"/>
      <c r="AU357" s="760"/>
      <c r="AV357" s="760"/>
      <c r="AW357" s="760"/>
      <c r="AX357" s="760"/>
      <c r="AY357" s="760"/>
      <c r="AZ357" s="760"/>
      <c r="BA357" s="760"/>
      <c r="BB357" s="760"/>
      <c r="BC357" s="760"/>
      <c r="BD357" s="760"/>
      <c r="BE357" s="760"/>
      <c r="BF357" s="760"/>
      <c r="BG357" s="760"/>
      <c r="BH357" s="760"/>
      <c r="BI357" s="760"/>
      <c r="BJ357" s="760"/>
      <c r="BK357" s="760"/>
      <c r="BL357" s="760"/>
      <c r="BM357" s="760"/>
      <c r="BN357" s="760"/>
      <c r="BO357" s="760"/>
      <c r="BP357" s="760"/>
      <c r="BQ357" s="760"/>
      <c r="BR357" s="760"/>
      <c r="BS357" s="760"/>
      <c r="BT357" s="760"/>
      <c r="BU357" s="760"/>
      <c r="BV357" s="760"/>
      <c r="BW357" s="760"/>
      <c r="BX357" s="760"/>
      <c r="BY357" s="760"/>
      <c r="BZ357" s="760"/>
      <c r="CA357" s="760"/>
    </row>
    <row r="358" spans="1:79" ht="29.25" customHeight="1" thickBot="1">
      <c r="B358" s="898" t="s">
        <v>980</v>
      </c>
      <c r="C358" s="1409" t="s">
        <v>848</v>
      </c>
      <c r="D358" s="1410"/>
      <c r="E358" s="899" t="s">
        <v>793</v>
      </c>
      <c r="F358" s="1403"/>
      <c r="G358" s="865"/>
      <c r="H358" s="865"/>
      <c r="I358" s="866"/>
      <c r="J358" s="760"/>
      <c r="K358" s="760"/>
      <c r="L358" s="760"/>
      <c r="M358" s="760"/>
      <c r="N358" s="815"/>
      <c r="O358" s="760"/>
      <c r="P358" s="760"/>
      <c r="Q358" s="760"/>
      <c r="R358" s="760"/>
      <c r="S358" s="760"/>
      <c r="T358" s="760"/>
      <c r="U358" s="760"/>
      <c r="V358" s="760"/>
      <c r="W358" s="760"/>
      <c r="X358" s="760"/>
      <c r="Y358" s="760"/>
      <c r="Z358" s="760"/>
      <c r="AA358" s="760"/>
      <c r="AB358" s="760"/>
      <c r="AC358" s="760"/>
      <c r="AD358" s="760"/>
      <c r="AE358" s="760"/>
      <c r="AF358" s="760"/>
      <c r="AG358" s="760"/>
      <c r="AH358" s="760"/>
      <c r="AI358" s="760"/>
      <c r="AJ358" s="760"/>
      <c r="AK358" s="760"/>
      <c r="AL358" s="760"/>
      <c r="AM358" s="760"/>
      <c r="AN358" s="760"/>
      <c r="AO358" s="760"/>
      <c r="AP358" s="760"/>
      <c r="AQ358" s="760"/>
      <c r="AR358" s="760"/>
      <c r="AS358" s="760"/>
      <c r="AT358" s="760"/>
      <c r="AU358" s="760"/>
      <c r="AV358" s="760"/>
      <c r="AW358" s="760"/>
      <c r="AX358" s="760"/>
      <c r="AY358" s="760"/>
      <c r="AZ358" s="760"/>
      <c r="BA358" s="760"/>
      <c r="BB358" s="760"/>
      <c r="BC358" s="760"/>
      <c r="BD358" s="760"/>
      <c r="BE358" s="760"/>
      <c r="BF358" s="760"/>
      <c r="BG358" s="760"/>
      <c r="BH358" s="760"/>
      <c r="BI358" s="760"/>
      <c r="BJ358" s="760"/>
      <c r="BK358" s="760"/>
      <c r="BL358" s="760"/>
      <c r="BM358" s="760"/>
      <c r="BN358" s="760"/>
      <c r="BO358" s="760"/>
      <c r="BP358" s="760"/>
      <c r="BQ358" s="760"/>
      <c r="BR358" s="760"/>
      <c r="BS358" s="760"/>
      <c r="BT358" s="760"/>
      <c r="BU358" s="760"/>
      <c r="BV358" s="760"/>
      <c r="BW358" s="760"/>
      <c r="BX358" s="760"/>
      <c r="BY358" s="760"/>
      <c r="BZ358" s="760"/>
      <c r="CA358" s="760"/>
    </row>
    <row r="359" spans="1:79" ht="29.25" customHeight="1" thickBot="1">
      <c r="B359" s="900" t="s">
        <v>981</v>
      </c>
      <c r="C359" s="901">
        <v>0</v>
      </c>
      <c r="D359" s="885">
        <v>3</v>
      </c>
      <c r="E359" s="902">
        <v>0</v>
      </c>
      <c r="F359" s="1403"/>
      <c r="G359" s="867"/>
      <c r="H359" s="867"/>
      <c r="I359" s="868"/>
      <c r="J359" s="760"/>
      <c r="K359" s="760"/>
      <c r="L359" s="760"/>
      <c r="M359" s="760"/>
      <c r="N359" s="815"/>
      <c r="O359" s="760"/>
      <c r="P359" s="760"/>
      <c r="Q359" s="760"/>
      <c r="R359" s="760"/>
      <c r="S359" s="760"/>
      <c r="T359" s="760"/>
      <c r="U359" s="760"/>
      <c r="V359" s="760"/>
      <c r="W359" s="760"/>
      <c r="X359" s="760"/>
      <c r="Y359" s="760"/>
      <c r="Z359" s="760"/>
      <c r="AA359" s="760"/>
      <c r="AB359" s="760"/>
      <c r="AC359" s="760"/>
      <c r="AD359" s="760"/>
      <c r="AE359" s="760"/>
      <c r="AF359" s="760"/>
      <c r="AG359" s="760"/>
      <c r="AH359" s="760"/>
      <c r="AI359" s="760"/>
      <c r="AJ359" s="760"/>
      <c r="AK359" s="760"/>
      <c r="AL359" s="760"/>
      <c r="AM359" s="760"/>
      <c r="AN359" s="760"/>
      <c r="AO359" s="760"/>
      <c r="AP359" s="760"/>
      <c r="AQ359" s="760"/>
      <c r="AR359" s="760"/>
      <c r="AS359" s="760"/>
      <c r="AT359" s="760"/>
      <c r="AU359" s="760"/>
      <c r="AV359" s="760"/>
      <c r="AW359" s="760"/>
      <c r="AX359" s="760"/>
      <c r="AY359" s="760"/>
      <c r="AZ359" s="760"/>
      <c r="BA359" s="760"/>
      <c r="BB359" s="760"/>
      <c r="BC359" s="760"/>
      <c r="BD359" s="760"/>
      <c r="BE359" s="760"/>
      <c r="BF359" s="760"/>
      <c r="BG359" s="760"/>
      <c r="BH359" s="760"/>
      <c r="BI359" s="760"/>
      <c r="BJ359" s="760"/>
      <c r="BK359" s="760"/>
      <c r="BL359" s="760"/>
      <c r="BM359" s="760"/>
      <c r="BN359" s="760"/>
      <c r="BO359" s="760"/>
      <c r="BP359" s="760"/>
      <c r="BQ359" s="760"/>
      <c r="BR359" s="760"/>
      <c r="BS359" s="760"/>
      <c r="BT359" s="760"/>
      <c r="BU359" s="760"/>
      <c r="BV359" s="760"/>
      <c r="BW359" s="760"/>
      <c r="BX359" s="760"/>
      <c r="BY359" s="760"/>
      <c r="BZ359" s="760"/>
      <c r="CA359" s="760"/>
    </row>
    <row r="360" spans="1:79" ht="29.25" customHeight="1" thickBot="1">
      <c r="B360" s="883" t="s">
        <v>982</v>
      </c>
      <c r="C360" s="903">
        <v>1</v>
      </c>
      <c r="D360" s="889">
        <v>3</v>
      </c>
      <c r="E360" s="904">
        <v>3</v>
      </c>
      <c r="F360" s="1403"/>
      <c r="G360" s="867"/>
      <c r="H360" s="867"/>
      <c r="I360" s="868"/>
      <c r="J360" s="760"/>
      <c r="K360" s="760"/>
      <c r="L360" s="760"/>
      <c r="M360" s="760"/>
      <c r="N360" s="815"/>
      <c r="O360" s="760"/>
      <c r="P360" s="760"/>
      <c r="Q360" s="760"/>
      <c r="R360" s="760"/>
      <c r="S360" s="760"/>
      <c r="T360" s="760"/>
      <c r="U360" s="760"/>
      <c r="V360" s="760"/>
      <c r="W360" s="760"/>
      <c r="X360" s="760"/>
      <c r="Y360" s="760"/>
      <c r="Z360" s="760"/>
      <c r="AA360" s="760"/>
      <c r="AB360" s="760"/>
      <c r="AC360" s="760"/>
      <c r="AD360" s="760"/>
      <c r="AE360" s="760"/>
      <c r="AF360" s="760"/>
      <c r="AG360" s="760"/>
      <c r="AH360" s="760"/>
      <c r="AI360" s="760"/>
      <c r="AJ360" s="760"/>
      <c r="AK360" s="760"/>
      <c r="AL360" s="760"/>
      <c r="AM360" s="760"/>
      <c r="AN360" s="760"/>
      <c r="AO360" s="760"/>
      <c r="AP360" s="760"/>
      <c r="AQ360" s="760"/>
      <c r="AR360" s="760"/>
      <c r="AS360" s="760"/>
      <c r="AT360" s="760"/>
      <c r="AU360" s="760"/>
      <c r="AV360" s="760"/>
      <c r="AW360" s="760"/>
      <c r="AX360" s="760"/>
      <c r="AY360" s="760"/>
      <c r="AZ360" s="760"/>
      <c r="BA360" s="760"/>
      <c r="BB360" s="760"/>
      <c r="BC360" s="760"/>
      <c r="BD360" s="760"/>
      <c r="BE360" s="760"/>
      <c r="BF360" s="760"/>
      <c r="BG360" s="760"/>
      <c r="BH360" s="760"/>
      <c r="BI360" s="760"/>
      <c r="BJ360" s="760"/>
      <c r="BK360" s="760"/>
      <c r="BL360" s="760"/>
      <c r="BM360" s="760"/>
      <c r="BN360" s="760"/>
      <c r="BO360" s="760"/>
      <c r="BP360" s="760"/>
      <c r="BQ360" s="760"/>
      <c r="BR360" s="760"/>
      <c r="BS360" s="760"/>
      <c r="BT360" s="760"/>
      <c r="BU360" s="760"/>
      <c r="BV360" s="760"/>
      <c r="BW360" s="760"/>
      <c r="BX360" s="760"/>
      <c r="BY360" s="760"/>
      <c r="BZ360" s="760"/>
      <c r="CA360" s="760"/>
    </row>
    <row r="361" spans="1:79" ht="29.25" customHeight="1" thickBot="1">
      <c r="B361" s="887" t="s">
        <v>983</v>
      </c>
      <c r="C361" s="901">
        <v>2</v>
      </c>
      <c r="D361" s="891">
        <v>3</v>
      </c>
      <c r="E361" s="902">
        <v>6</v>
      </c>
      <c r="F361" s="1404"/>
      <c r="G361" s="869"/>
      <c r="H361" s="869"/>
      <c r="I361" s="870"/>
      <c r="J361" s="760"/>
      <c r="K361" s="760"/>
      <c r="L361" s="760"/>
      <c r="M361" s="760"/>
      <c r="N361" s="815"/>
      <c r="O361" s="760"/>
      <c r="P361" s="760"/>
      <c r="Q361" s="760"/>
      <c r="R361" s="760"/>
      <c r="S361" s="760"/>
      <c r="T361" s="760"/>
      <c r="U361" s="760"/>
      <c r="V361" s="760"/>
      <c r="W361" s="760"/>
      <c r="X361" s="760"/>
      <c r="Y361" s="760"/>
      <c r="Z361" s="760"/>
      <c r="AA361" s="760"/>
      <c r="AB361" s="760"/>
      <c r="AC361" s="760"/>
      <c r="AD361" s="760"/>
      <c r="AE361" s="760"/>
      <c r="AF361" s="760"/>
      <c r="AG361" s="760"/>
      <c r="AH361" s="760"/>
      <c r="AI361" s="760"/>
      <c r="AJ361" s="760"/>
      <c r="AK361" s="760"/>
      <c r="AL361" s="760"/>
      <c r="AM361" s="760"/>
      <c r="AN361" s="760"/>
      <c r="AO361" s="760"/>
      <c r="AP361" s="760"/>
      <c r="AQ361" s="760"/>
      <c r="AR361" s="760"/>
      <c r="AS361" s="760"/>
      <c r="AT361" s="760"/>
      <c r="AU361" s="760"/>
      <c r="AV361" s="760"/>
      <c r="AW361" s="760"/>
      <c r="AX361" s="760"/>
      <c r="AY361" s="760"/>
      <c r="AZ361" s="760"/>
      <c r="BA361" s="760"/>
      <c r="BB361" s="760"/>
      <c r="BC361" s="760"/>
      <c r="BD361" s="760"/>
      <c r="BE361" s="760"/>
      <c r="BF361" s="760"/>
      <c r="BG361" s="760"/>
      <c r="BH361" s="760"/>
      <c r="BI361" s="760"/>
      <c r="BJ361" s="760"/>
      <c r="BK361" s="760"/>
      <c r="BL361" s="760"/>
      <c r="BM361" s="760"/>
      <c r="BN361" s="760"/>
      <c r="BO361" s="760"/>
      <c r="BP361" s="760"/>
      <c r="BQ361" s="760"/>
      <c r="BR361" s="760"/>
      <c r="BS361" s="760"/>
      <c r="BT361" s="760"/>
      <c r="BU361" s="760"/>
      <c r="BV361" s="760"/>
      <c r="BW361" s="760"/>
      <c r="BX361" s="760"/>
      <c r="BY361" s="760"/>
      <c r="BZ361" s="760"/>
      <c r="CA361" s="760"/>
    </row>
    <row r="362" spans="1:79" ht="11.25" customHeight="1">
      <c r="B362" s="831"/>
      <c r="C362" s="730"/>
      <c r="D362" s="730"/>
      <c r="E362" s="730"/>
      <c r="F362" s="893"/>
      <c r="I362" s="760"/>
      <c r="J362" s="760"/>
      <c r="K362" s="760"/>
      <c r="L362" s="760"/>
      <c r="M362" s="760"/>
      <c r="N362" s="815"/>
      <c r="O362" s="760"/>
      <c r="P362" s="760"/>
      <c r="Q362" s="760"/>
      <c r="R362" s="760"/>
      <c r="S362" s="760"/>
      <c r="T362" s="760"/>
      <c r="U362" s="760"/>
      <c r="V362" s="760"/>
      <c r="W362" s="760"/>
      <c r="X362" s="760"/>
      <c r="Y362" s="760"/>
      <c r="Z362" s="760"/>
      <c r="AA362" s="760"/>
      <c r="AB362" s="760"/>
      <c r="AC362" s="760"/>
      <c r="AD362" s="760"/>
      <c r="AE362" s="760"/>
      <c r="AF362" s="760"/>
      <c r="AG362" s="760"/>
      <c r="AH362" s="760"/>
      <c r="AI362" s="760"/>
      <c r="AJ362" s="760"/>
      <c r="AK362" s="760"/>
      <c r="AL362" s="760"/>
      <c r="AM362" s="760"/>
      <c r="AN362" s="760"/>
      <c r="AO362" s="760"/>
      <c r="AP362" s="760"/>
      <c r="AQ362" s="760"/>
      <c r="AR362" s="760"/>
      <c r="AS362" s="760"/>
      <c r="AT362" s="760"/>
      <c r="AU362" s="760"/>
      <c r="AV362" s="760"/>
      <c r="AW362" s="760"/>
      <c r="AX362" s="760"/>
      <c r="AY362" s="760"/>
      <c r="AZ362" s="760"/>
      <c r="BA362" s="760"/>
      <c r="BB362" s="760"/>
      <c r="BC362" s="760"/>
      <c r="BD362" s="760"/>
      <c r="BE362" s="760"/>
      <c r="BF362" s="760"/>
      <c r="BG362" s="760"/>
      <c r="BH362" s="760"/>
      <c r="BI362" s="760"/>
      <c r="BJ362" s="760"/>
      <c r="BK362" s="760"/>
      <c r="BL362" s="760"/>
      <c r="BM362" s="760"/>
      <c r="BN362" s="760"/>
      <c r="BO362" s="760"/>
      <c r="BP362" s="760"/>
      <c r="BQ362" s="760"/>
      <c r="BR362" s="760"/>
      <c r="BS362" s="760"/>
      <c r="BT362" s="760"/>
      <c r="BU362" s="760"/>
      <c r="BV362" s="760"/>
      <c r="BW362" s="760"/>
      <c r="BX362" s="760"/>
      <c r="BY362" s="760"/>
      <c r="BZ362" s="760"/>
      <c r="CA362" s="760"/>
    </row>
    <row r="363" spans="1:79" ht="18" customHeight="1">
      <c r="A363" s="724">
        <v>37</v>
      </c>
      <c r="B363" s="831" t="s">
        <v>984</v>
      </c>
      <c r="C363" s="832"/>
      <c r="D363" s="832"/>
      <c r="E363" s="832"/>
      <c r="F363" s="893"/>
      <c r="G363" s="835"/>
      <c r="H363" s="835"/>
      <c r="I363" s="760"/>
      <c r="J363" s="760"/>
      <c r="K363" s="760"/>
      <c r="L363" s="760"/>
      <c r="M363" s="760"/>
      <c r="N363" s="815"/>
      <c r="O363" s="760"/>
      <c r="P363" s="760"/>
      <c r="Q363" s="760"/>
      <c r="R363" s="760"/>
      <c r="S363" s="760"/>
      <c r="T363" s="760"/>
      <c r="U363" s="760"/>
      <c r="V363" s="760"/>
      <c r="W363" s="760"/>
      <c r="X363" s="760"/>
      <c r="Y363" s="760"/>
      <c r="Z363" s="760"/>
      <c r="AA363" s="760"/>
      <c r="AB363" s="760"/>
      <c r="AC363" s="760"/>
      <c r="AD363" s="760"/>
      <c r="AE363" s="760"/>
      <c r="AF363" s="760"/>
      <c r="AG363" s="760"/>
      <c r="AH363" s="760"/>
      <c r="AI363" s="760"/>
      <c r="AJ363" s="760"/>
      <c r="AK363" s="760"/>
      <c r="AL363" s="760"/>
      <c r="AM363" s="760"/>
      <c r="AN363" s="760"/>
      <c r="AO363" s="760"/>
      <c r="AP363" s="760"/>
      <c r="AQ363" s="760"/>
      <c r="AR363" s="760"/>
      <c r="AS363" s="760"/>
      <c r="AT363" s="760"/>
      <c r="AU363" s="760"/>
      <c r="AV363" s="760"/>
      <c r="AW363" s="760"/>
      <c r="AX363" s="760"/>
      <c r="AY363" s="760"/>
      <c r="AZ363" s="760"/>
      <c r="BA363" s="760"/>
      <c r="BB363" s="760"/>
      <c r="BC363" s="760"/>
      <c r="BD363" s="760"/>
      <c r="BE363" s="760"/>
      <c r="BF363" s="760"/>
      <c r="BG363" s="760"/>
      <c r="BH363" s="760"/>
      <c r="BI363" s="760"/>
      <c r="BJ363" s="760"/>
      <c r="BK363" s="760"/>
      <c r="BL363" s="760"/>
      <c r="BM363" s="760"/>
      <c r="BN363" s="760"/>
      <c r="BO363" s="760"/>
      <c r="BP363" s="760"/>
      <c r="BQ363" s="760"/>
      <c r="BR363" s="760"/>
      <c r="BS363" s="760"/>
      <c r="BT363" s="760"/>
      <c r="BU363" s="760"/>
      <c r="BV363" s="760"/>
      <c r="BW363" s="760"/>
      <c r="BX363" s="760"/>
      <c r="BY363" s="760"/>
      <c r="BZ363" s="760"/>
      <c r="CA363" s="760"/>
    </row>
    <row r="364" spans="1:79" ht="35.25" customHeight="1">
      <c r="B364" s="1399" t="s">
        <v>985</v>
      </c>
      <c r="C364" s="1400"/>
      <c r="D364" s="1400"/>
      <c r="E364" s="1401"/>
      <c r="F364" s="893"/>
      <c r="G364" s="835"/>
      <c r="H364" s="835"/>
      <c r="I364" s="760"/>
      <c r="J364" s="760"/>
      <c r="K364" s="760"/>
      <c r="L364" s="760"/>
      <c r="M364" s="760"/>
      <c r="N364" s="815"/>
      <c r="O364" s="760"/>
      <c r="P364" s="760"/>
      <c r="Q364" s="760"/>
      <c r="R364" s="760"/>
      <c r="S364" s="760"/>
      <c r="T364" s="760"/>
      <c r="U364" s="760"/>
      <c r="V364" s="760"/>
      <c r="W364" s="760"/>
      <c r="X364" s="760"/>
      <c r="Y364" s="760"/>
      <c r="Z364" s="760"/>
      <c r="AA364" s="760"/>
      <c r="AB364" s="760"/>
      <c r="AC364" s="760"/>
      <c r="AD364" s="760"/>
      <c r="AE364" s="760"/>
      <c r="AF364" s="760"/>
      <c r="AG364" s="760"/>
      <c r="AH364" s="760"/>
      <c r="AI364" s="760"/>
      <c r="AJ364" s="760"/>
      <c r="AK364" s="760"/>
      <c r="AL364" s="760"/>
      <c r="AM364" s="760"/>
      <c r="AN364" s="760"/>
      <c r="AO364" s="760"/>
      <c r="AP364" s="760"/>
      <c r="AQ364" s="760"/>
      <c r="AR364" s="760"/>
      <c r="AS364" s="760"/>
      <c r="AT364" s="760"/>
      <c r="AU364" s="760"/>
      <c r="AV364" s="760"/>
      <c r="AW364" s="760"/>
      <c r="AX364" s="760"/>
      <c r="AY364" s="760"/>
      <c r="AZ364" s="760"/>
      <c r="BA364" s="760"/>
      <c r="BB364" s="760"/>
      <c r="BC364" s="760"/>
      <c r="BD364" s="760"/>
      <c r="BE364" s="760"/>
      <c r="BF364" s="760"/>
      <c r="BG364" s="760"/>
      <c r="BH364" s="760"/>
      <c r="BI364" s="760"/>
      <c r="BJ364" s="760"/>
      <c r="BK364" s="760"/>
      <c r="BL364" s="760"/>
      <c r="BM364" s="760"/>
      <c r="BN364" s="760"/>
      <c r="BO364" s="760"/>
      <c r="BP364" s="760"/>
      <c r="BQ364" s="760"/>
      <c r="BR364" s="760"/>
      <c r="BS364" s="760"/>
      <c r="BT364" s="760"/>
      <c r="BU364" s="760"/>
      <c r="BV364" s="760"/>
      <c r="BW364" s="760"/>
      <c r="BX364" s="760"/>
      <c r="BY364" s="760"/>
      <c r="BZ364" s="760"/>
      <c r="CA364" s="760"/>
    </row>
    <row r="365" spans="1:79" ht="16.5" customHeight="1" thickBot="1">
      <c r="B365" s="831" t="s">
        <v>811</v>
      </c>
      <c r="C365" s="836"/>
      <c r="F365" s="893"/>
      <c r="G365" s="835"/>
      <c r="H365" s="835"/>
      <c r="I365" s="760"/>
      <c r="J365" s="760"/>
      <c r="K365" s="760"/>
      <c r="L365" s="760"/>
      <c r="M365" s="760"/>
      <c r="N365" s="815"/>
      <c r="O365" s="760"/>
      <c r="P365" s="760"/>
      <c r="Q365" s="760"/>
      <c r="R365" s="760"/>
      <c r="S365" s="760"/>
      <c r="T365" s="760"/>
      <c r="U365" s="760"/>
      <c r="V365" s="760"/>
      <c r="W365" s="760"/>
      <c r="X365" s="760"/>
      <c r="Y365" s="760"/>
      <c r="Z365" s="760"/>
      <c r="AA365" s="760"/>
      <c r="AB365" s="760"/>
      <c r="AC365" s="760"/>
      <c r="AD365" s="760"/>
      <c r="AE365" s="760"/>
      <c r="AF365" s="760"/>
      <c r="AG365" s="760"/>
      <c r="AH365" s="760"/>
      <c r="AI365" s="760"/>
      <c r="AJ365" s="760"/>
      <c r="AK365" s="760"/>
      <c r="AL365" s="760"/>
      <c r="AM365" s="760"/>
      <c r="AN365" s="760"/>
      <c r="AO365" s="760"/>
      <c r="AP365" s="760"/>
      <c r="AQ365" s="760"/>
      <c r="AR365" s="760"/>
      <c r="AS365" s="760"/>
      <c r="AT365" s="760"/>
      <c r="AU365" s="760"/>
      <c r="AV365" s="760"/>
      <c r="AW365" s="760"/>
      <c r="AX365" s="760"/>
      <c r="AY365" s="760"/>
      <c r="AZ365" s="760"/>
      <c r="BA365" s="760"/>
      <c r="BB365" s="760"/>
      <c r="BC365" s="760"/>
      <c r="BD365" s="760"/>
      <c r="BE365" s="760"/>
      <c r="BF365" s="760"/>
      <c r="BG365" s="760"/>
      <c r="BH365" s="760"/>
      <c r="BI365" s="760"/>
      <c r="BJ365" s="760"/>
      <c r="BK365" s="760"/>
      <c r="BL365" s="760"/>
      <c r="BM365" s="760"/>
      <c r="BN365" s="760"/>
      <c r="BO365" s="760"/>
      <c r="BP365" s="760"/>
      <c r="BQ365" s="760"/>
      <c r="BR365" s="760"/>
      <c r="BS365" s="760"/>
      <c r="BT365" s="760"/>
      <c r="BU365" s="760"/>
      <c r="BV365" s="760"/>
      <c r="BW365" s="760"/>
      <c r="BX365" s="760"/>
      <c r="BY365" s="760"/>
      <c r="BZ365" s="760"/>
      <c r="CA365" s="760"/>
    </row>
    <row r="366" spans="1:79" ht="33.75" customHeight="1" thickBot="1">
      <c r="B366" s="905" t="s">
        <v>812</v>
      </c>
      <c r="C366" s="906" t="s">
        <v>813</v>
      </c>
      <c r="D366" s="906" t="s">
        <v>814</v>
      </c>
      <c r="E366" s="907" t="s">
        <v>815</v>
      </c>
      <c r="F366" s="1402" t="s">
        <v>816</v>
      </c>
      <c r="G366" s="864">
        <v>3</v>
      </c>
      <c r="H366" s="835"/>
      <c r="I366" s="760"/>
      <c r="J366" s="760"/>
      <c r="K366" s="760"/>
      <c r="L366" s="760"/>
      <c r="M366" s="760"/>
      <c r="N366" s="815"/>
      <c r="O366" s="760"/>
      <c r="P366" s="760"/>
      <c r="Q366" s="760"/>
      <c r="R366" s="760"/>
      <c r="S366" s="760"/>
      <c r="T366" s="760"/>
      <c r="U366" s="760"/>
      <c r="V366" s="760"/>
      <c r="W366" s="760"/>
      <c r="X366" s="760"/>
      <c r="Y366" s="760"/>
      <c r="Z366" s="760"/>
      <c r="AA366" s="760"/>
      <c r="AB366" s="760"/>
      <c r="AC366" s="760"/>
      <c r="AD366" s="760"/>
      <c r="AE366" s="760"/>
      <c r="AF366" s="760"/>
      <c r="AG366" s="760"/>
      <c r="AH366" s="760"/>
      <c r="AI366" s="760"/>
      <c r="AJ366" s="760"/>
      <c r="AK366" s="760"/>
      <c r="AL366" s="760"/>
      <c r="AM366" s="760"/>
      <c r="AN366" s="760"/>
      <c r="AO366" s="760"/>
      <c r="AP366" s="760"/>
      <c r="AQ366" s="760"/>
      <c r="AR366" s="760"/>
      <c r="AS366" s="760"/>
      <c r="AT366" s="760"/>
      <c r="AU366" s="760"/>
      <c r="AV366" s="760"/>
      <c r="AW366" s="760"/>
      <c r="AX366" s="760"/>
      <c r="AY366" s="760"/>
      <c r="AZ366" s="760"/>
      <c r="BA366" s="760"/>
      <c r="BB366" s="760"/>
      <c r="BC366" s="760"/>
      <c r="BD366" s="760"/>
      <c r="BE366" s="760"/>
      <c r="BF366" s="760"/>
      <c r="BG366" s="760"/>
      <c r="BH366" s="760"/>
      <c r="BI366" s="760"/>
      <c r="BJ366" s="760"/>
      <c r="BK366" s="760"/>
      <c r="BL366" s="760"/>
      <c r="BM366" s="760"/>
      <c r="BN366" s="760"/>
      <c r="BO366" s="760"/>
      <c r="BP366" s="760"/>
      <c r="BQ366" s="760"/>
      <c r="BR366" s="760"/>
      <c r="BS366" s="760"/>
      <c r="BT366" s="760"/>
      <c r="BU366" s="760"/>
      <c r="BV366" s="760"/>
      <c r="BW366" s="760"/>
      <c r="BX366" s="760"/>
      <c r="BY366" s="760"/>
      <c r="BZ366" s="760"/>
      <c r="CA366" s="760"/>
    </row>
    <row r="367" spans="1:79" ht="25.5" customHeight="1">
      <c r="B367" s="908" t="s">
        <v>986</v>
      </c>
      <c r="C367" s="1405" t="s">
        <v>848</v>
      </c>
      <c r="D367" s="1405"/>
      <c r="E367" s="909" t="s">
        <v>793</v>
      </c>
      <c r="F367" s="1403"/>
      <c r="G367" s="865"/>
      <c r="H367" s="865"/>
      <c r="I367" s="866"/>
      <c r="J367" s="760"/>
      <c r="K367" s="760"/>
      <c r="L367" s="760"/>
      <c r="M367" s="760"/>
      <c r="N367" s="815"/>
      <c r="O367" s="760"/>
      <c r="P367" s="760"/>
      <c r="Q367" s="760"/>
      <c r="R367" s="760"/>
      <c r="S367" s="760"/>
      <c r="T367" s="760"/>
      <c r="U367" s="760"/>
      <c r="V367" s="760"/>
      <c r="W367" s="760"/>
      <c r="X367" s="760"/>
      <c r="Y367" s="760"/>
      <c r="Z367" s="760"/>
      <c r="AA367" s="760"/>
      <c r="AB367" s="760"/>
      <c r="AC367" s="760"/>
      <c r="AD367" s="760"/>
      <c r="AE367" s="760"/>
      <c r="AF367" s="760"/>
      <c r="AG367" s="760"/>
      <c r="AH367" s="760"/>
      <c r="AI367" s="760"/>
      <c r="AJ367" s="760"/>
      <c r="AK367" s="760"/>
      <c r="AL367" s="760"/>
      <c r="AM367" s="760"/>
      <c r="AN367" s="760"/>
      <c r="AO367" s="760"/>
      <c r="AP367" s="760"/>
      <c r="AQ367" s="760"/>
      <c r="AR367" s="760"/>
      <c r="AS367" s="760"/>
      <c r="AT367" s="760"/>
      <c r="AU367" s="760"/>
      <c r="AV367" s="760"/>
      <c r="AW367" s="760"/>
      <c r="AX367" s="760"/>
      <c r="AY367" s="760"/>
      <c r="AZ367" s="760"/>
      <c r="BA367" s="760"/>
      <c r="BB367" s="760"/>
      <c r="BC367" s="760"/>
      <c r="BD367" s="760"/>
      <c r="BE367" s="760"/>
      <c r="BF367" s="760"/>
      <c r="BG367" s="760"/>
      <c r="BH367" s="760"/>
      <c r="BI367" s="760"/>
      <c r="BJ367" s="760"/>
      <c r="BK367" s="760"/>
      <c r="BL367" s="760"/>
      <c r="BM367" s="760"/>
      <c r="BN367" s="760"/>
      <c r="BO367" s="760"/>
      <c r="BP367" s="760"/>
      <c r="BQ367" s="760"/>
      <c r="BR367" s="760"/>
      <c r="BS367" s="760"/>
      <c r="BT367" s="760"/>
      <c r="BU367" s="760"/>
      <c r="BV367" s="760"/>
      <c r="BW367" s="760"/>
      <c r="BX367" s="760"/>
      <c r="BY367" s="760"/>
      <c r="BZ367" s="760"/>
      <c r="CA367" s="760"/>
    </row>
    <row r="368" spans="1:79" ht="25.5" customHeight="1">
      <c r="B368" s="850" t="s">
        <v>987</v>
      </c>
      <c r="C368" s="910">
        <v>1</v>
      </c>
      <c r="D368" s="852">
        <v>3</v>
      </c>
      <c r="E368" s="853">
        <v>3</v>
      </c>
      <c r="F368" s="1403"/>
      <c r="G368" s="867"/>
      <c r="H368" s="867"/>
      <c r="I368" s="868"/>
      <c r="J368" s="760"/>
      <c r="K368" s="760"/>
      <c r="L368" s="760"/>
      <c r="M368" s="760"/>
      <c r="N368" s="815"/>
      <c r="O368" s="760"/>
      <c r="P368" s="760"/>
      <c r="Q368" s="760"/>
      <c r="R368" s="760"/>
      <c r="S368" s="760"/>
      <c r="T368" s="760"/>
      <c r="U368" s="760"/>
      <c r="V368" s="760"/>
      <c r="W368" s="760"/>
      <c r="X368" s="760"/>
      <c r="Y368" s="760"/>
      <c r="Z368" s="760"/>
      <c r="AA368" s="760"/>
      <c r="AB368" s="760"/>
      <c r="AC368" s="760"/>
      <c r="AD368" s="760"/>
      <c r="AE368" s="760"/>
      <c r="AF368" s="760"/>
      <c r="AG368" s="760"/>
      <c r="AH368" s="760"/>
      <c r="AI368" s="760"/>
      <c r="AJ368" s="760"/>
      <c r="AK368" s="760"/>
      <c r="AL368" s="760"/>
      <c r="AM368" s="760"/>
      <c r="AN368" s="760"/>
      <c r="AO368" s="760"/>
      <c r="AP368" s="760"/>
      <c r="AQ368" s="760"/>
      <c r="AR368" s="760"/>
      <c r="AS368" s="760"/>
      <c r="AT368" s="760"/>
      <c r="AU368" s="760"/>
      <c r="AV368" s="760"/>
      <c r="AW368" s="760"/>
      <c r="AX368" s="760"/>
      <c r="AY368" s="760"/>
      <c r="AZ368" s="760"/>
      <c r="BA368" s="760"/>
      <c r="BB368" s="760"/>
      <c r="BC368" s="760"/>
      <c r="BD368" s="760"/>
      <c r="BE368" s="760"/>
      <c r="BF368" s="760"/>
      <c r="BG368" s="760"/>
      <c r="BH368" s="760"/>
      <c r="BI368" s="760"/>
      <c r="BJ368" s="760"/>
      <c r="BK368" s="760"/>
      <c r="BL368" s="760"/>
      <c r="BM368" s="760"/>
      <c r="BN368" s="760"/>
      <c r="BO368" s="760"/>
      <c r="BP368" s="760"/>
      <c r="BQ368" s="760"/>
      <c r="BR368" s="760"/>
      <c r="BS368" s="760"/>
      <c r="BT368" s="760"/>
      <c r="BU368" s="760"/>
      <c r="BV368" s="760"/>
      <c r="BW368" s="760"/>
      <c r="BX368" s="760"/>
      <c r="BY368" s="760"/>
      <c r="BZ368" s="760"/>
      <c r="CA368" s="760"/>
    </row>
    <row r="369" spans="1:79" ht="25.5" customHeight="1" thickBot="1">
      <c r="B369" s="856" t="s">
        <v>988</v>
      </c>
      <c r="C369" s="876">
        <v>2</v>
      </c>
      <c r="D369" s="858">
        <v>3</v>
      </c>
      <c r="E369" s="859">
        <v>6</v>
      </c>
      <c r="F369" s="1404"/>
      <c r="G369" s="869"/>
      <c r="H369" s="869"/>
      <c r="I369" s="870"/>
      <c r="J369" s="760"/>
      <c r="K369" s="760"/>
      <c r="L369" s="760"/>
      <c r="M369" s="760"/>
      <c r="N369" s="815"/>
      <c r="O369" s="760"/>
      <c r="P369" s="760"/>
      <c r="Q369" s="760"/>
      <c r="R369" s="760"/>
      <c r="S369" s="760"/>
      <c r="T369" s="760"/>
      <c r="U369" s="760"/>
      <c r="V369" s="760"/>
      <c r="W369" s="760"/>
      <c r="X369" s="760"/>
      <c r="Y369" s="760"/>
      <c r="Z369" s="760"/>
      <c r="AA369" s="760"/>
      <c r="AB369" s="760"/>
      <c r="AC369" s="760"/>
      <c r="AD369" s="760"/>
      <c r="AE369" s="760"/>
      <c r="AF369" s="760"/>
      <c r="AG369" s="760"/>
      <c r="AH369" s="760"/>
      <c r="AI369" s="760"/>
      <c r="AJ369" s="760"/>
      <c r="AK369" s="760"/>
      <c r="AL369" s="760"/>
      <c r="AM369" s="760"/>
      <c r="AN369" s="760"/>
      <c r="AO369" s="760"/>
      <c r="AP369" s="760"/>
      <c r="AQ369" s="760"/>
      <c r="AR369" s="760"/>
      <c r="AS369" s="760"/>
      <c r="AT369" s="760"/>
      <c r="AU369" s="760"/>
      <c r="AV369" s="760"/>
      <c r="AW369" s="760"/>
      <c r="AX369" s="760"/>
      <c r="AY369" s="760"/>
      <c r="AZ369" s="760"/>
      <c r="BA369" s="760"/>
      <c r="BB369" s="760"/>
      <c r="BC369" s="760"/>
      <c r="BD369" s="760"/>
      <c r="BE369" s="760"/>
      <c r="BF369" s="760"/>
      <c r="BG369" s="760"/>
      <c r="BH369" s="760"/>
      <c r="BI369" s="760"/>
      <c r="BJ369" s="760"/>
      <c r="BK369" s="760"/>
      <c r="BL369" s="760"/>
      <c r="BM369" s="760"/>
      <c r="BN369" s="760"/>
      <c r="BO369" s="760"/>
      <c r="BP369" s="760"/>
      <c r="BQ369" s="760"/>
      <c r="BR369" s="760"/>
      <c r="BS369" s="760"/>
      <c r="BT369" s="760"/>
      <c r="BU369" s="760"/>
      <c r="BV369" s="760"/>
      <c r="BW369" s="760"/>
      <c r="BX369" s="760"/>
      <c r="BY369" s="760"/>
      <c r="BZ369" s="760"/>
      <c r="CA369" s="760"/>
    </row>
    <row r="370" spans="1:79">
      <c r="B370" s="862"/>
      <c r="C370" s="911"/>
      <c r="D370" s="911"/>
      <c r="E370" s="911"/>
      <c r="F370" s="893"/>
      <c r="I370" s="760"/>
      <c r="J370" s="760"/>
      <c r="K370" s="760"/>
      <c r="L370" s="760"/>
      <c r="M370" s="760"/>
      <c r="N370" s="815"/>
      <c r="O370" s="760"/>
      <c r="P370" s="760"/>
      <c r="Q370" s="760"/>
      <c r="R370" s="760"/>
      <c r="S370" s="760"/>
      <c r="T370" s="760"/>
      <c r="U370" s="760"/>
      <c r="V370" s="760"/>
      <c r="W370" s="760"/>
      <c r="X370" s="760"/>
      <c r="Y370" s="760"/>
      <c r="Z370" s="760"/>
      <c r="AA370" s="760"/>
      <c r="AB370" s="760"/>
      <c r="AC370" s="760"/>
      <c r="AD370" s="760"/>
      <c r="AE370" s="760"/>
      <c r="AF370" s="760"/>
      <c r="AG370" s="760"/>
      <c r="AH370" s="760"/>
      <c r="AI370" s="760"/>
      <c r="AJ370" s="760"/>
      <c r="AK370" s="760"/>
      <c r="AL370" s="760"/>
      <c r="AM370" s="760"/>
      <c r="AN370" s="760"/>
      <c r="AO370" s="760"/>
      <c r="AP370" s="760"/>
      <c r="AQ370" s="760"/>
      <c r="AR370" s="760"/>
      <c r="AS370" s="760"/>
      <c r="AT370" s="760"/>
      <c r="AU370" s="760"/>
      <c r="AV370" s="760"/>
      <c r="AW370" s="760"/>
      <c r="AX370" s="760"/>
      <c r="AY370" s="760"/>
      <c r="AZ370" s="760"/>
      <c r="BA370" s="760"/>
      <c r="BB370" s="760"/>
      <c r="BC370" s="760"/>
      <c r="BD370" s="760"/>
      <c r="BE370" s="760"/>
      <c r="BF370" s="760"/>
      <c r="BG370" s="760"/>
      <c r="BH370" s="760"/>
      <c r="BI370" s="760"/>
      <c r="BJ370" s="760"/>
      <c r="BK370" s="760"/>
      <c r="BL370" s="760"/>
      <c r="BM370" s="760"/>
      <c r="BN370" s="760"/>
      <c r="BO370" s="760"/>
      <c r="BP370" s="760"/>
      <c r="BQ370" s="760"/>
      <c r="BR370" s="760"/>
      <c r="BS370" s="760"/>
      <c r="BT370" s="760"/>
      <c r="BU370" s="760"/>
      <c r="BV370" s="760"/>
      <c r="BW370" s="760"/>
      <c r="BX370" s="760"/>
      <c r="BY370" s="760"/>
      <c r="BZ370" s="760"/>
      <c r="CA370" s="760"/>
    </row>
    <row r="371" spans="1:79" ht="18" customHeight="1">
      <c r="A371" s="724">
        <v>38</v>
      </c>
      <c r="B371" s="831" t="s">
        <v>989</v>
      </c>
      <c r="C371" s="832"/>
      <c r="D371" s="832"/>
      <c r="E371" s="832"/>
      <c r="F371" s="893"/>
      <c r="G371" s="835"/>
      <c r="H371" s="835"/>
      <c r="I371" s="760"/>
      <c r="J371" s="760"/>
      <c r="K371" s="760"/>
      <c r="L371" s="760"/>
      <c r="M371" s="760"/>
      <c r="N371" s="815"/>
      <c r="O371" s="760"/>
      <c r="P371" s="760"/>
      <c r="Q371" s="760"/>
      <c r="R371" s="760"/>
      <c r="S371" s="760"/>
      <c r="T371" s="760"/>
      <c r="U371" s="760"/>
      <c r="V371" s="760"/>
      <c r="W371" s="760"/>
      <c r="X371" s="760"/>
      <c r="Y371" s="760"/>
      <c r="Z371" s="760"/>
      <c r="AA371" s="760"/>
      <c r="AB371" s="760"/>
      <c r="AC371" s="760"/>
      <c r="AD371" s="760"/>
      <c r="AE371" s="760"/>
      <c r="AF371" s="760"/>
      <c r="AG371" s="760"/>
      <c r="AH371" s="760"/>
      <c r="AI371" s="760"/>
      <c r="AJ371" s="760"/>
      <c r="AK371" s="760"/>
      <c r="AL371" s="760"/>
      <c r="AM371" s="760"/>
      <c r="AN371" s="760"/>
      <c r="AO371" s="760"/>
      <c r="AP371" s="760"/>
      <c r="AQ371" s="760"/>
      <c r="AR371" s="760"/>
      <c r="AS371" s="760"/>
      <c r="AT371" s="760"/>
      <c r="AU371" s="760"/>
      <c r="AV371" s="760"/>
      <c r="AW371" s="760"/>
      <c r="AX371" s="760"/>
      <c r="AY371" s="760"/>
      <c r="AZ371" s="760"/>
      <c r="BA371" s="760"/>
      <c r="BB371" s="760"/>
      <c r="BC371" s="760"/>
      <c r="BD371" s="760"/>
      <c r="BE371" s="760"/>
      <c r="BF371" s="760"/>
      <c r="BG371" s="760"/>
      <c r="BH371" s="760"/>
      <c r="BI371" s="760"/>
      <c r="BJ371" s="760"/>
      <c r="BK371" s="760"/>
      <c r="BL371" s="760"/>
      <c r="BM371" s="760"/>
      <c r="BN371" s="760"/>
      <c r="BO371" s="760"/>
      <c r="BP371" s="760"/>
      <c r="BQ371" s="760"/>
      <c r="BR371" s="760"/>
      <c r="BS371" s="760"/>
      <c r="BT371" s="760"/>
      <c r="BU371" s="760"/>
      <c r="BV371" s="760"/>
      <c r="BW371" s="760"/>
      <c r="BX371" s="760"/>
      <c r="BY371" s="760"/>
      <c r="BZ371" s="760"/>
      <c r="CA371" s="760"/>
    </row>
    <row r="372" spans="1:79" ht="35.25" customHeight="1">
      <c r="B372" s="1399" t="s">
        <v>990</v>
      </c>
      <c r="C372" s="1400"/>
      <c r="D372" s="1400"/>
      <c r="E372" s="1401"/>
      <c r="F372" s="893"/>
      <c r="G372" s="835"/>
      <c r="H372" s="835"/>
      <c r="I372" s="760"/>
      <c r="J372" s="760"/>
      <c r="K372" s="760"/>
      <c r="L372" s="760"/>
      <c r="M372" s="760"/>
      <c r="N372" s="815"/>
      <c r="O372" s="760"/>
      <c r="P372" s="760"/>
      <c r="Q372" s="760"/>
      <c r="R372" s="760"/>
      <c r="S372" s="760"/>
      <c r="T372" s="760"/>
      <c r="U372" s="760"/>
      <c r="V372" s="760"/>
      <c r="W372" s="760"/>
      <c r="X372" s="760"/>
      <c r="Y372" s="760"/>
      <c r="Z372" s="760"/>
      <c r="AA372" s="760"/>
      <c r="AB372" s="760"/>
      <c r="AC372" s="760"/>
      <c r="AD372" s="760"/>
      <c r="AE372" s="760"/>
      <c r="AF372" s="760"/>
      <c r="AG372" s="760"/>
      <c r="AH372" s="760"/>
      <c r="AI372" s="760"/>
      <c r="AJ372" s="760"/>
      <c r="AK372" s="760"/>
      <c r="AL372" s="760"/>
      <c r="AM372" s="760"/>
      <c r="AN372" s="760"/>
      <c r="AO372" s="760"/>
      <c r="AP372" s="760"/>
      <c r="AQ372" s="760"/>
      <c r="AR372" s="760"/>
      <c r="AS372" s="760"/>
      <c r="AT372" s="760"/>
      <c r="AU372" s="760"/>
      <c r="AV372" s="760"/>
      <c r="AW372" s="760"/>
      <c r="AX372" s="760"/>
      <c r="AY372" s="760"/>
      <c r="AZ372" s="760"/>
      <c r="BA372" s="760"/>
      <c r="BB372" s="760"/>
      <c r="BC372" s="760"/>
      <c r="BD372" s="760"/>
      <c r="BE372" s="760"/>
      <c r="BF372" s="760"/>
      <c r="BG372" s="760"/>
      <c r="BH372" s="760"/>
      <c r="BI372" s="760"/>
      <c r="BJ372" s="760"/>
      <c r="BK372" s="760"/>
      <c r="BL372" s="760"/>
      <c r="BM372" s="760"/>
      <c r="BN372" s="760"/>
      <c r="BO372" s="760"/>
      <c r="BP372" s="760"/>
      <c r="BQ372" s="760"/>
      <c r="BR372" s="760"/>
      <c r="BS372" s="760"/>
      <c r="BT372" s="760"/>
      <c r="BU372" s="760"/>
      <c r="BV372" s="760"/>
      <c r="BW372" s="760"/>
      <c r="BX372" s="760"/>
      <c r="BY372" s="760"/>
      <c r="BZ372" s="760"/>
      <c r="CA372" s="760"/>
    </row>
    <row r="373" spans="1:79" ht="16.5" customHeight="1" thickBot="1">
      <c r="B373" s="831" t="s">
        <v>811</v>
      </c>
      <c r="C373" s="836"/>
      <c r="F373" s="893"/>
      <c r="G373" s="835"/>
      <c r="H373" s="835"/>
      <c r="I373" s="760"/>
      <c r="J373" s="760"/>
      <c r="K373" s="760"/>
      <c r="L373" s="760"/>
      <c r="M373" s="760"/>
      <c r="N373" s="815"/>
      <c r="O373" s="760"/>
      <c r="P373" s="760"/>
      <c r="Q373" s="760"/>
      <c r="R373" s="760"/>
      <c r="S373" s="760"/>
      <c r="T373" s="760"/>
      <c r="U373" s="760"/>
      <c r="V373" s="760"/>
      <c r="W373" s="760"/>
      <c r="X373" s="760"/>
      <c r="Y373" s="760"/>
      <c r="Z373" s="760"/>
      <c r="AA373" s="760"/>
      <c r="AB373" s="760"/>
      <c r="AC373" s="760"/>
      <c r="AD373" s="760"/>
      <c r="AE373" s="760"/>
      <c r="AF373" s="760"/>
      <c r="AG373" s="760"/>
      <c r="AH373" s="760"/>
      <c r="AI373" s="760"/>
      <c r="AJ373" s="760"/>
      <c r="AK373" s="760"/>
      <c r="AL373" s="760"/>
      <c r="AM373" s="760"/>
      <c r="AN373" s="760"/>
      <c r="AO373" s="760"/>
      <c r="AP373" s="760"/>
      <c r="AQ373" s="760"/>
      <c r="AR373" s="760"/>
      <c r="AS373" s="760"/>
      <c r="AT373" s="760"/>
      <c r="AU373" s="760"/>
      <c r="AV373" s="760"/>
      <c r="AW373" s="760"/>
      <c r="AX373" s="760"/>
      <c r="AY373" s="760"/>
      <c r="AZ373" s="760"/>
      <c r="BA373" s="760"/>
      <c r="BB373" s="760"/>
      <c r="BC373" s="760"/>
      <c r="BD373" s="760"/>
      <c r="BE373" s="760"/>
      <c r="BF373" s="760"/>
      <c r="BG373" s="760"/>
      <c r="BH373" s="760"/>
      <c r="BI373" s="760"/>
      <c r="BJ373" s="760"/>
      <c r="BK373" s="760"/>
      <c r="BL373" s="760"/>
      <c r="BM373" s="760"/>
      <c r="BN373" s="760"/>
      <c r="BO373" s="760"/>
      <c r="BP373" s="760"/>
      <c r="BQ373" s="760"/>
      <c r="BR373" s="760"/>
      <c r="BS373" s="760"/>
      <c r="BT373" s="760"/>
      <c r="BU373" s="760"/>
      <c r="BV373" s="760"/>
      <c r="BW373" s="760"/>
      <c r="BX373" s="760"/>
      <c r="BY373" s="760"/>
      <c r="BZ373" s="760"/>
      <c r="CA373" s="760"/>
    </row>
    <row r="374" spans="1:79" ht="33.75" customHeight="1" thickBot="1">
      <c r="B374" s="905" t="s">
        <v>812</v>
      </c>
      <c r="C374" s="906" t="s">
        <v>813</v>
      </c>
      <c r="D374" s="906" t="s">
        <v>814</v>
      </c>
      <c r="E374" s="907" t="s">
        <v>815</v>
      </c>
      <c r="F374" s="1402" t="s">
        <v>816</v>
      </c>
      <c r="G374" s="864">
        <v>5</v>
      </c>
      <c r="H374" s="835"/>
      <c r="I374" s="760"/>
      <c r="J374" s="760"/>
      <c r="K374" s="760"/>
      <c r="L374" s="760"/>
      <c r="M374" s="760"/>
      <c r="N374" s="815"/>
      <c r="O374" s="760"/>
      <c r="P374" s="760"/>
      <c r="Q374" s="760"/>
      <c r="R374" s="760"/>
      <c r="S374" s="760"/>
      <c r="T374" s="760"/>
      <c r="U374" s="760"/>
      <c r="V374" s="760"/>
      <c r="W374" s="760"/>
      <c r="X374" s="760"/>
      <c r="Y374" s="760"/>
      <c r="Z374" s="760"/>
      <c r="AA374" s="760"/>
      <c r="AB374" s="760"/>
      <c r="AC374" s="760"/>
      <c r="AD374" s="760"/>
      <c r="AE374" s="760"/>
      <c r="AF374" s="760"/>
      <c r="AG374" s="760"/>
      <c r="AH374" s="760"/>
      <c r="AI374" s="760"/>
      <c r="AJ374" s="760"/>
      <c r="AK374" s="760"/>
      <c r="AL374" s="760"/>
      <c r="AM374" s="760"/>
      <c r="AN374" s="760"/>
      <c r="AO374" s="760"/>
      <c r="AP374" s="760"/>
      <c r="AQ374" s="760"/>
      <c r="AR374" s="760"/>
      <c r="AS374" s="760"/>
      <c r="AT374" s="760"/>
      <c r="AU374" s="760"/>
      <c r="AV374" s="760"/>
      <c r="AW374" s="760"/>
      <c r="AX374" s="760"/>
      <c r="AY374" s="760"/>
      <c r="AZ374" s="760"/>
      <c r="BA374" s="760"/>
      <c r="BB374" s="760"/>
      <c r="BC374" s="760"/>
      <c r="BD374" s="760"/>
      <c r="BE374" s="760"/>
      <c r="BF374" s="760"/>
      <c r="BG374" s="760"/>
      <c r="BH374" s="760"/>
      <c r="BI374" s="760"/>
      <c r="BJ374" s="760"/>
      <c r="BK374" s="760"/>
      <c r="BL374" s="760"/>
      <c r="BM374" s="760"/>
      <c r="BN374" s="760"/>
      <c r="BO374" s="760"/>
      <c r="BP374" s="760"/>
      <c r="BQ374" s="760"/>
      <c r="BR374" s="760"/>
      <c r="BS374" s="760"/>
      <c r="BT374" s="760"/>
      <c r="BU374" s="760"/>
      <c r="BV374" s="760"/>
      <c r="BW374" s="760"/>
      <c r="BX374" s="760"/>
      <c r="BY374" s="760"/>
      <c r="BZ374" s="760"/>
      <c r="CA374" s="760"/>
    </row>
    <row r="375" spans="1:79" ht="27" customHeight="1">
      <c r="B375" s="894" t="s">
        <v>847</v>
      </c>
      <c r="C375" s="1405" t="s">
        <v>848</v>
      </c>
      <c r="D375" s="1405"/>
      <c r="E375" s="909" t="s">
        <v>793</v>
      </c>
      <c r="F375" s="1403"/>
      <c r="G375" s="865"/>
      <c r="H375" s="865"/>
      <c r="I375" s="866"/>
    </row>
    <row r="376" spans="1:79" ht="25.5" thickBot="1">
      <c r="B376" s="856" t="s">
        <v>849</v>
      </c>
      <c r="C376" s="876">
        <v>5</v>
      </c>
      <c r="D376" s="858">
        <v>1</v>
      </c>
      <c r="E376" s="859">
        <v>5</v>
      </c>
      <c r="F376" s="1404"/>
      <c r="G376" s="869"/>
      <c r="H376" s="869"/>
      <c r="I376" s="870"/>
    </row>
    <row r="377" spans="1:79" ht="9" customHeight="1">
      <c r="B377" s="862"/>
      <c r="C377" s="877"/>
      <c r="D377" s="877"/>
      <c r="E377" s="877"/>
      <c r="F377" s="877"/>
      <c r="G377" s="835"/>
      <c r="H377" s="835"/>
      <c r="I377" s="760"/>
      <c r="J377" s="760"/>
      <c r="K377" s="760"/>
      <c r="L377" s="760"/>
      <c r="M377" s="760"/>
      <c r="N377" s="815"/>
      <c r="O377" s="760"/>
      <c r="P377" s="760"/>
      <c r="Q377" s="760"/>
      <c r="R377" s="760"/>
      <c r="S377" s="760"/>
      <c r="T377" s="760"/>
      <c r="U377" s="760"/>
      <c r="V377" s="760"/>
      <c r="W377" s="760"/>
      <c r="X377" s="760"/>
      <c r="Y377" s="760"/>
      <c r="Z377" s="760"/>
      <c r="AA377" s="760"/>
      <c r="AB377" s="760"/>
      <c r="AC377" s="760"/>
      <c r="AD377" s="760"/>
      <c r="AE377" s="760"/>
      <c r="AF377" s="760"/>
      <c r="AG377" s="760"/>
      <c r="AH377" s="760"/>
      <c r="AI377" s="760"/>
      <c r="AJ377" s="760"/>
      <c r="AK377" s="760"/>
      <c r="AL377" s="760"/>
      <c r="AM377" s="760"/>
      <c r="AN377" s="760"/>
      <c r="AO377" s="760"/>
      <c r="AP377" s="760"/>
      <c r="AQ377" s="760"/>
      <c r="AR377" s="760"/>
      <c r="AS377" s="760"/>
      <c r="AT377" s="760"/>
      <c r="AU377" s="760"/>
      <c r="AV377" s="760"/>
      <c r="AW377" s="760"/>
      <c r="AX377" s="760"/>
      <c r="AY377" s="760"/>
      <c r="AZ377" s="760"/>
      <c r="BA377" s="760"/>
      <c r="BB377" s="760"/>
      <c r="BC377" s="760"/>
      <c r="BD377" s="760"/>
      <c r="BE377" s="760"/>
      <c r="BF377" s="760"/>
      <c r="BG377" s="760"/>
      <c r="BH377" s="760"/>
      <c r="BI377" s="760"/>
      <c r="BJ377" s="760"/>
      <c r="BK377" s="760"/>
      <c r="BL377" s="760"/>
      <c r="BM377" s="760"/>
      <c r="BN377" s="760"/>
      <c r="BO377" s="760"/>
      <c r="BP377" s="760"/>
      <c r="BQ377" s="760"/>
      <c r="BR377" s="760"/>
      <c r="BS377" s="760"/>
      <c r="BT377" s="760"/>
      <c r="BU377" s="760"/>
      <c r="BV377" s="760"/>
      <c r="BW377" s="760"/>
      <c r="BX377" s="760"/>
      <c r="BY377" s="760"/>
      <c r="BZ377" s="760"/>
      <c r="CA377" s="760"/>
    </row>
    <row r="378" spans="1:79" ht="18" customHeight="1">
      <c r="A378" s="724">
        <v>39</v>
      </c>
      <c r="B378" s="831" t="s">
        <v>991</v>
      </c>
      <c r="C378" s="832"/>
      <c r="D378" s="832"/>
      <c r="E378" s="832"/>
      <c r="F378" s="893"/>
      <c r="G378" s="835"/>
      <c r="H378" s="835"/>
      <c r="I378" s="760"/>
      <c r="J378" s="760"/>
      <c r="K378" s="760"/>
      <c r="L378" s="760"/>
      <c r="M378" s="760"/>
      <c r="N378" s="815"/>
      <c r="O378" s="760"/>
      <c r="P378" s="760"/>
      <c r="Q378" s="760"/>
      <c r="R378" s="760"/>
      <c r="S378" s="760"/>
      <c r="T378" s="760"/>
      <c r="U378" s="760"/>
      <c r="V378" s="760"/>
      <c r="W378" s="760"/>
      <c r="X378" s="760"/>
      <c r="Y378" s="760"/>
      <c r="Z378" s="760"/>
      <c r="AA378" s="760"/>
      <c r="AB378" s="760"/>
      <c r="AC378" s="760"/>
      <c r="AD378" s="760"/>
      <c r="AE378" s="760"/>
      <c r="AF378" s="760"/>
      <c r="AG378" s="760"/>
      <c r="AH378" s="760"/>
      <c r="AI378" s="760"/>
      <c r="AJ378" s="760"/>
      <c r="AK378" s="760"/>
      <c r="AL378" s="760"/>
      <c r="AM378" s="760"/>
      <c r="AN378" s="760"/>
      <c r="AO378" s="760"/>
      <c r="AP378" s="760"/>
      <c r="AQ378" s="760"/>
      <c r="AR378" s="760"/>
      <c r="AS378" s="760"/>
      <c r="AT378" s="760"/>
      <c r="AU378" s="760"/>
      <c r="AV378" s="760"/>
      <c r="AW378" s="760"/>
      <c r="AX378" s="760"/>
      <c r="AY378" s="760"/>
      <c r="AZ378" s="760"/>
      <c r="BA378" s="760"/>
      <c r="BB378" s="760"/>
      <c r="BC378" s="760"/>
      <c r="BD378" s="760"/>
      <c r="BE378" s="760"/>
      <c r="BF378" s="760"/>
      <c r="BG378" s="760"/>
      <c r="BH378" s="760"/>
      <c r="BI378" s="760"/>
      <c r="BJ378" s="760"/>
      <c r="BK378" s="760"/>
      <c r="BL378" s="760"/>
      <c r="BM378" s="760"/>
      <c r="BN378" s="760"/>
      <c r="BO378" s="760"/>
      <c r="BP378" s="760"/>
      <c r="BQ378" s="760"/>
      <c r="BR378" s="760"/>
      <c r="BS378" s="760"/>
      <c r="BT378" s="760"/>
      <c r="BU378" s="760"/>
      <c r="BV378" s="760"/>
      <c r="BW378" s="760"/>
      <c r="BX378" s="760"/>
      <c r="BY378" s="760"/>
      <c r="BZ378" s="760"/>
      <c r="CA378" s="760"/>
    </row>
    <row r="379" spans="1:79" ht="35.25" customHeight="1">
      <c r="B379" s="1399" t="s">
        <v>992</v>
      </c>
      <c r="C379" s="1400"/>
      <c r="D379" s="1400"/>
      <c r="E379" s="1401"/>
      <c r="F379" s="893"/>
      <c r="G379" s="835"/>
      <c r="H379" s="835"/>
      <c r="I379" s="760"/>
      <c r="J379" s="760"/>
      <c r="K379" s="760"/>
      <c r="L379" s="760"/>
      <c r="M379" s="760"/>
      <c r="N379" s="815"/>
      <c r="O379" s="760"/>
      <c r="P379" s="760"/>
      <c r="Q379" s="760"/>
      <c r="R379" s="760"/>
      <c r="S379" s="760"/>
      <c r="T379" s="760"/>
      <c r="U379" s="760"/>
      <c r="V379" s="760"/>
      <c r="W379" s="760"/>
      <c r="X379" s="760"/>
      <c r="Y379" s="760"/>
      <c r="Z379" s="760"/>
      <c r="AA379" s="760"/>
      <c r="AB379" s="760"/>
      <c r="AC379" s="760"/>
      <c r="AD379" s="760"/>
      <c r="AE379" s="760"/>
      <c r="AF379" s="760"/>
      <c r="AG379" s="760"/>
      <c r="AH379" s="760"/>
      <c r="AI379" s="760"/>
      <c r="AJ379" s="760"/>
      <c r="AK379" s="760"/>
      <c r="AL379" s="760"/>
      <c r="AM379" s="760"/>
      <c r="AN379" s="760"/>
      <c r="AO379" s="760"/>
      <c r="AP379" s="760"/>
      <c r="AQ379" s="760"/>
      <c r="AR379" s="760"/>
      <c r="AS379" s="760"/>
      <c r="AT379" s="760"/>
      <c r="AU379" s="760"/>
      <c r="AV379" s="760"/>
      <c r="AW379" s="760"/>
      <c r="AX379" s="760"/>
      <c r="AY379" s="760"/>
      <c r="AZ379" s="760"/>
      <c r="BA379" s="760"/>
      <c r="BB379" s="760"/>
      <c r="BC379" s="760"/>
      <c r="BD379" s="760"/>
      <c r="BE379" s="760"/>
      <c r="BF379" s="760"/>
      <c r="BG379" s="760"/>
      <c r="BH379" s="760"/>
      <c r="BI379" s="760"/>
      <c r="BJ379" s="760"/>
      <c r="BK379" s="760"/>
      <c r="BL379" s="760"/>
      <c r="BM379" s="760"/>
      <c r="BN379" s="760"/>
      <c r="BO379" s="760"/>
      <c r="BP379" s="760"/>
      <c r="BQ379" s="760"/>
      <c r="BR379" s="760"/>
      <c r="BS379" s="760"/>
      <c r="BT379" s="760"/>
      <c r="BU379" s="760"/>
      <c r="BV379" s="760"/>
      <c r="BW379" s="760"/>
      <c r="BX379" s="760"/>
      <c r="BY379" s="760"/>
      <c r="BZ379" s="760"/>
      <c r="CA379" s="760"/>
    </row>
    <row r="380" spans="1:79" ht="16.5" customHeight="1" thickBot="1">
      <c r="B380" s="831" t="s">
        <v>811</v>
      </c>
      <c r="C380" s="836"/>
      <c r="F380" s="893"/>
      <c r="G380" s="835"/>
      <c r="H380" s="835"/>
      <c r="I380" s="760"/>
      <c r="J380" s="760"/>
      <c r="K380" s="760"/>
      <c r="L380" s="760"/>
      <c r="M380" s="760"/>
      <c r="N380" s="815"/>
      <c r="O380" s="760"/>
      <c r="P380" s="760"/>
      <c r="Q380" s="760"/>
      <c r="R380" s="760"/>
      <c r="S380" s="760"/>
      <c r="T380" s="760"/>
      <c r="U380" s="760"/>
      <c r="V380" s="760"/>
      <c r="W380" s="760"/>
      <c r="X380" s="760"/>
      <c r="Y380" s="760"/>
      <c r="Z380" s="760"/>
      <c r="AA380" s="760"/>
      <c r="AB380" s="760"/>
      <c r="AC380" s="760"/>
      <c r="AD380" s="760"/>
      <c r="AE380" s="760"/>
      <c r="AF380" s="760"/>
      <c r="AG380" s="760"/>
      <c r="AH380" s="760"/>
      <c r="AI380" s="760"/>
      <c r="AJ380" s="760"/>
      <c r="AK380" s="760"/>
      <c r="AL380" s="760"/>
      <c r="AM380" s="760"/>
      <c r="AN380" s="760"/>
      <c r="AO380" s="760"/>
      <c r="AP380" s="760"/>
      <c r="AQ380" s="760"/>
      <c r="AR380" s="760"/>
      <c r="AS380" s="760"/>
      <c r="AT380" s="760"/>
      <c r="AU380" s="760"/>
      <c r="AV380" s="760"/>
      <c r="AW380" s="760"/>
      <c r="AX380" s="760"/>
      <c r="AY380" s="760"/>
      <c r="AZ380" s="760"/>
      <c r="BA380" s="760"/>
      <c r="BB380" s="760"/>
      <c r="BC380" s="760"/>
      <c r="BD380" s="760"/>
      <c r="BE380" s="760"/>
      <c r="BF380" s="760"/>
      <c r="BG380" s="760"/>
      <c r="BH380" s="760"/>
      <c r="BI380" s="760"/>
      <c r="BJ380" s="760"/>
      <c r="BK380" s="760"/>
      <c r="BL380" s="760"/>
      <c r="BM380" s="760"/>
      <c r="BN380" s="760"/>
      <c r="BO380" s="760"/>
      <c r="BP380" s="760"/>
      <c r="BQ380" s="760"/>
      <c r="BR380" s="760"/>
      <c r="BS380" s="760"/>
      <c r="BT380" s="760"/>
      <c r="BU380" s="760"/>
      <c r="BV380" s="760"/>
      <c r="BW380" s="760"/>
      <c r="BX380" s="760"/>
      <c r="BY380" s="760"/>
      <c r="BZ380" s="760"/>
      <c r="CA380" s="760"/>
    </row>
    <row r="381" spans="1:79" ht="33.75" customHeight="1" thickBot="1">
      <c r="B381" s="912" t="s">
        <v>812</v>
      </c>
      <c r="C381" s="913" t="s">
        <v>813</v>
      </c>
      <c r="D381" s="913" t="s">
        <v>814</v>
      </c>
      <c r="E381" s="914" t="s">
        <v>815</v>
      </c>
      <c r="F381" s="1402" t="s">
        <v>816</v>
      </c>
      <c r="G381" s="864">
        <v>4</v>
      </c>
      <c r="H381" s="835"/>
      <c r="I381" s="760"/>
      <c r="J381" s="760"/>
      <c r="K381" s="760"/>
      <c r="L381" s="760"/>
      <c r="M381" s="760"/>
      <c r="N381" s="815"/>
      <c r="O381" s="760"/>
      <c r="P381" s="760"/>
      <c r="Q381" s="760"/>
      <c r="R381" s="760"/>
      <c r="S381" s="760"/>
      <c r="T381" s="760"/>
      <c r="U381" s="760"/>
      <c r="V381" s="760"/>
      <c r="W381" s="760"/>
      <c r="X381" s="760"/>
      <c r="Y381" s="760"/>
      <c r="Z381" s="760"/>
      <c r="AA381" s="760"/>
      <c r="AB381" s="760"/>
      <c r="AC381" s="760"/>
      <c r="AD381" s="760"/>
      <c r="AE381" s="760"/>
      <c r="AF381" s="760"/>
      <c r="AG381" s="760"/>
      <c r="AH381" s="760"/>
      <c r="AI381" s="760"/>
      <c r="AJ381" s="760"/>
      <c r="AK381" s="760"/>
      <c r="AL381" s="760"/>
      <c r="AM381" s="760"/>
      <c r="AN381" s="760"/>
      <c r="AO381" s="760"/>
      <c r="AP381" s="760"/>
      <c r="AQ381" s="760"/>
      <c r="AR381" s="760"/>
      <c r="AS381" s="760"/>
      <c r="AT381" s="760"/>
      <c r="AU381" s="760"/>
      <c r="AV381" s="760"/>
      <c r="AW381" s="760"/>
      <c r="AX381" s="760"/>
      <c r="AY381" s="760"/>
      <c r="AZ381" s="760"/>
      <c r="BA381" s="760"/>
      <c r="BB381" s="760"/>
      <c r="BC381" s="760"/>
      <c r="BD381" s="760"/>
      <c r="BE381" s="760"/>
      <c r="BF381" s="760"/>
      <c r="BG381" s="760"/>
      <c r="BH381" s="760"/>
      <c r="BI381" s="760"/>
      <c r="BJ381" s="760"/>
      <c r="BK381" s="760"/>
      <c r="BL381" s="760"/>
      <c r="BM381" s="760"/>
      <c r="BN381" s="760"/>
      <c r="BO381" s="760"/>
      <c r="BP381" s="760"/>
      <c r="BQ381" s="760"/>
      <c r="BR381" s="760"/>
      <c r="BS381" s="760"/>
      <c r="BT381" s="760"/>
      <c r="BU381" s="760"/>
      <c r="BV381" s="760"/>
      <c r="BW381" s="760"/>
      <c r="BX381" s="760"/>
      <c r="BY381" s="760"/>
      <c r="BZ381" s="760"/>
      <c r="CA381" s="760"/>
    </row>
    <row r="382" spans="1:79" ht="27.75" customHeight="1">
      <c r="B382" s="850" t="s">
        <v>818</v>
      </c>
      <c r="C382" s="910">
        <v>0</v>
      </c>
      <c r="D382" s="852">
        <v>2</v>
      </c>
      <c r="E382" s="853">
        <v>0</v>
      </c>
      <c r="F382" s="1403"/>
      <c r="G382" s="915"/>
      <c r="H382" s="865"/>
      <c r="I382" s="866"/>
      <c r="J382" s="760"/>
      <c r="K382" s="760"/>
      <c r="L382" s="760"/>
      <c r="M382" s="760"/>
      <c r="N382" s="815"/>
      <c r="O382" s="760"/>
      <c r="P382" s="760"/>
      <c r="Q382" s="760"/>
      <c r="R382" s="760"/>
      <c r="S382" s="760"/>
      <c r="T382" s="760"/>
      <c r="U382" s="760"/>
      <c r="V382" s="760"/>
      <c r="W382" s="760"/>
      <c r="X382" s="760"/>
      <c r="Y382" s="760"/>
      <c r="Z382" s="760"/>
      <c r="AA382" s="760"/>
      <c r="AB382" s="760"/>
      <c r="AC382" s="760"/>
      <c r="AD382" s="760"/>
      <c r="AE382" s="760"/>
      <c r="AF382" s="760"/>
      <c r="AG382" s="760"/>
      <c r="AH382" s="760"/>
      <c r="AI382" s="760"/>
      <c r="AJ382" s="760"/>
      <c r="AK382" s="760"/>
      <c r="AL382" s="760"/>
      <c r="AM382" s="760"/>
      <c r="AN382" s="760"/>
      <c r="AO382" s="760"/>
      <c r="AP382" s="760"/>
      <c r="AQ382" s="760"/>
      <c r="AR382" s="760"/>
      <c r="AS382" s="760"/>
      <c r="AT382" s="760"/>
      <c r="AU382" s="760"/>
      <c r="AV382" s="760"/>
      <c r="AW382" s="760"/>
      <c r="AX382" s="760"/>
      <c r="AY382" s="760"/>
      <c r="AZ382" s="760"/>
      <c r="BA382" s="760"/>
      <c r="BB382" s="760"/>
      <c r="BC382" s="760"/>
      <c r="BD382" s="760"/>
      <c r="BE382" s="760"/>
      <c r="BF382" s="760"/>
      <c r="BG382" s="760"/>
      <c r="BH382" s="760"/>
      <c r="BI382" s="760"/>
      <c r="BJ382" s="760"/>
      <c r="BK382" s="760"/>
      <c r="BL382" s="760"/>
      <c r="BM382" s="760"/>
      <c r="BN382" s="760"/>
      <c r="BO382" s="760"/>
      <c r="BP382" s="760"/>
      <c r="BQ382" s="760"/>
      <c r="BR382" s="760"/>
      <c r="BS382" s="760"/>
      <c r="BT382" s="760"/>
      <c r="BU382" s="760"/>
      <c r="BV382" s="760"/>
      <c r="BW382" s="760"/>
      <c r="BX382" s="760"/>
      <c r="BY382" s="760"/>
      <c r="BZ382" s="760"/>
      <c r="CA382" s="760"/>
    </row>
    <row r="383" spans="1:79" ht="27" customHeight="1">
      <c r="B383" s="850" t="s">
        <v>820</v>
      </c>
      <c r="C383" s="910">
        <v>1</v>
      </c>
      <c r="D383" s="852">
        <v>2</v>
      </c>
      <c r="E383" s="853">
        <v>2</v>
      </c>
      <c r="F383" s="1403"/>
      <c r="G383" s="916"/>
      <c r="H383" s="867"/>
      <c r="I383" s="868"/>
      <c r="J383" s="760"/>
      <c r="K383" s="760"/>
      <c r="L383" s="760"/>
      <c r="M383" s="760"/>
      <c r="N383" s="815"/>
      <c r="O383" s="760"/>
      <c r="P383" s="760"/>
      <c r="Q383" s="760"/>
      <c r="R383" s="760"/>
      <c r="S383" s="760"/>
      <c r="T383" s="760"/>
      <c r="U383" s="760"/>
      <c r="V383" s="760"/>
      <c r="W383" s="760"/>
      <c r="X383" s="760"/>
      <c r="Y383" s="760"/>
      <c r="Z383" s="760"/>
      <c r="AA383" s="760"/>
      <c r="AB383" s="760"/>
      <c r="AC383" s="760"/>
      <c r="AD383" s="760"/>
      <c r="AE383" s="760"/>
      <c r="AF383" s="760"/>
      <c r="AG383" s="760"/>
      <c r="AH383" s="760"/>
      <c r="AI383" s="760"/>
      <c r="AJ383" s="760"/>
      <c r="AK383" s="760"/>
      <c r="AL383" s="760"/>
      <c r="AM383" s="760"/>
      <c r="AN383" s="760"/>
      <c r="AO383" s="760"/>
      <c r="AP383" s="760"/>
      <c r="AQ383" s="760"/>
      <c r="AR383" s="760"/>
      <c r="AS383" s="760"/>
      <c r="AT383" s="760"/>
      <c r="AU383" s="760"/>
      <c r="AV383" s="760"/>
      <c r="AW383" s="760"/>
      <c r="AX383" s="760"/>
      <c r="AY383" s="760"/>
      <c r="AZ383" s="760"/>
      <c r="BA383" s="760"/>
      <c r="BB383" s="760"/>
      <c r="BC383" s="760"/>
      <c r="BD383" s="760"/>
      <c r="BE383" s="760"/>
      <c r="BF383" s="760"/>
      <c r="BG383" s="760"/>
      <c r="BH383" s="760"/>
      <c r="BI383" s="760"/>
      <c r="BJ383" s="760"/>
      <c r="BK383" s="760"/>
      <c r="BL383" s="760"/>
      <c r="BM383" s="760"/>
      <c r="BN383" s="760"/>
      <c r="BO383" s="760"/>
      <c r="BP383" s="760"/>
      <c r="BQ383" s="760"/>
      <c r="BR383" s="760"/>
      <c r="BS383" s="760"/>
      <c r="BT383" s="760"/>
      <c r="BU383" s="760"/>
      <c r="BV383" s="760"/>
      <c r="BW383" s="760"/>
      <c r="BX383" s="760"/>
      <c r="BY383" s="760"/>
      <c r="BZ383" s="760"/>
      <c r="CA383" s="760"/>
    </row>
    <row r="384" spans="1:79" ht="27" customHeight="1" thickBot="1">
      <c r="B384" s="856" t="s">
        <v>822</v>
      </c>
      <c r="C384" s="876">
        <v>2</v>
      </c>
      <c r="D384" s="858">
        <v>2</v>
      </c>
      <c r="E384" s="859">
        <v>4</v>
      </c>
      <c r="F384" s="1404"/>
      <c r="G384" s="917"/>
      <c r="H384" s="869"/>
      <c r="I384" s="870"/>
      <c r="J384" s="760"/>
      <c r="K384" s="760"/>
      <c r="L384" s="760"/>
      <c r="M384" s="760"/>
      <c r="N384" s="815"/>
      <c r="O384" s="760"/>
      <c r="P384" s="760"/>
      <c r="Q384" s="760"/>
      <c r="R384" s="760"/>
      <c r="S384" s="760"/>
      <c r="T384" s="760"/>
      <c r="U384" s="760"/>
      <c r="V384" s="760"/>
      <c r="W384" s="760"/>
      <c r="X384" s="760"/>
      <c r="Y384" s="760"/>
      <c r="Z384" s="760"/>
      <c r="AA384" s="760"/>
      <c r="AB384" s="760"/>
      <c r="AC384" s="760"/>
      <c r="AD384" s="760"/>
      <c r="AE384" s="760"/>
      <c r="AF384" s="760"/>
      <c r="AG384" s="760"/>
      <c r="AH384" s="760"/>
      <c r="AI384" s="760"/>
      <c r="AJ384" s="760"/>
      <c r="AK384" s="760"/>
      <c r="AL384" s="760"/>
      <c r="AM384" s="760"/>
      <c r="AN384" s="760"/>
      <c r="AO384" s="760"/>
      <c r="AP384" s="760"/>
      <c r="AQ384" s="760"/>
      <c r="AR384" s="760"/>
      <c r="AS384" s="760"/>
      <c r="AT384" s="760"/>
      <c r="AU384" s="760"/>
      <c r="AV384" s="760"/>
      <c r="AW384" s="760"/>
      <c r="AX384" s="760"/>
      <c r="AY384" s="760"/>
      <c r="AZ384" s="760"/>
      <c r="BA384" s="760"/>
      <c r="BB384" s="760"/>
      <c r="BC384" s="760"/>
      <c r="BD384" s="760"/>
      <c r="BE384" s="760"/>
      <c r="BF384" s="760"/>
      <c r="BG384" s="760"/>
      <c r="BH384" s="760"/>
      <c r="BI384" s="760"/>
      <c r="BJ384" s="760"/>
      <c r="BK384" s="760"/>
      <c r="BL384" s="760"/>
      <c r="BM384" s="760"/>
      <c r="BN384" s="760"/>
      <c r="BO384" s="760"/>
      <c r="BP384" s="760"/>
      <c r="BQ384" s="760"/>
      <c r="BR384" s="760"/>
      <c r="BS384" s="760"/>
      <c r="BT384" s="760"/>
      <c r="BU384" s="760"/>
      <c r="BV384" s="760"/>
      <c r="BW384" s="760"/>
      <c r="BX384" s="760"/>
      <c r="BY384" s="760"/>
      <c r="BZ384" s="760"/>
      <c r="CA384" s="760"/>
    </row>
    <row r="385" spans="2:79" ht="9" customHeight="1">
      <c r="B385" s="862"/>
      <c r="C385" s="863"/>
      <c r="D385" s="863"/>
      <c r="E385" s="863"/>
      <c r="F385" s="918"/>
      <c r="G385" s="835"/>
      <c r="H385" s="835"/>
      <c r="I385" s="760"/>
      <c r="J385" s="760"/>
      <c r="K385" s="760"/>
      <c r="L385" s="760"/>
      <c r="M385" s="760"/>
      <c r="N385" s="815"/>
      <c r="O385" s="760"/>
      <c r="P385" s="760"/>
      <c r="Q385" s="760"/>
      <c r="R385" s="760"/>
      <c r="S385" s="760"/>
      <c r="T385" s="760"/>
      <c r="U385" s="760"/>
      <c r="V385" s="760"/>
      <c r="W385" s="760"/>
      <c r="X385" s="760"/>
      <c r="Y385" s="760"/>
      <c r="Z385" s="760"/>
      <c r="AA385" s="760"/>
      <c r="AB385" s="760"/>
      <c r="AC385" s="760"/>
      <c r="AD385" s="760"/>
      <c r="AE385" s="760"/>
      <c r="AF385" s="760"/>
      <c r="AG385" s="760"/>
      <c r="AH385" s="760"/>
      <c r="AI385" s="760"/>
      <c r="AJ385" s="760"/>
      <c r="AK385" s="760"/>
      <c r="AL385" s="760"/>
      <c r="AM385" s="760"/>
      <c r="AN385" s="760"/>
      <c r="AO385" s="760"/>
      <c r="AP385" s="760"/>
      <c r="AQ385" s="760"/>
      <c r="AR385" s="760"/>
      <c r="AS385" s="760"/>
      <c r="AT385" s="760"/>
      <c r="AU385" s="760"/>
      <c r="AV385" s="760"/>
      <c r="AW385" s="760"/>
      <c r="AX385" s="760"/>
      <c r="AY385" s="760"/>
      <c r="AZ385" s="760"/>
      <c r="BA385" s="760"/>
      <c r="BB385" s="760"/>
      <c r="BC385" s="760"/>
      <c r="BD385" s="760"/>
      <c r="BE385" s="760"/>
      <c r="BF385" s="760"/>
      <c r="BG385" s="760"/>
      <c r="BH385" s="760"/>
      <c r="BI385" s="760"/>
      <c r="BJ385" s="760"/>
      <c r="BK385" s="760"/>
      <c r="BL385" s="760"/>
      <c r="BM385" s="760"/>
      <c r="BN385" s="760"/>
      <c r="BO385" s="760"/>
      <c r="BP385" s="760"/>
      <c r="BQ385" s="760"/>
      <c r="BR385" s="760"/>
      <c r="BS385" s="760"/>
      <c r="BT385" s="760"/>
      <c r="BU385" s="760"/>
      <c r="BV385" s="760"/>
      <c r="BW385" s="760"/>
      <c r="BX385" s="760"/>
      <c r="BY385" s="760"/>
      <c r="BZ385" s="760"/>
      <c r="CA385" s="760"/>
    </row>
    <row r="386" spans="2:79">
      <c r="C386" s="730"/>
      <c r="D386" s="730"/>
      <c r="E386" s="730"/>
      <c r="F386" s="918"/>
      <c r="G386" s="728"/>
    </row>
    <row r="387" spans="2:79">
      <c r="C387" s="730"/>
      <c r="D387" s="730"/>
      <c r="E387" s="730"/>
      <c r="G387" s="728"/>
    </row>
    <row r="388" spans="2:79">
      <c r="C388" s="730"/>
      <c r="D388" s="730"/>
      <c r="E388" s="730"/>
    </row>
  </sheetData>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M18" sqref="M18"/>
    </sheetView>
  </sheetViews>
  <sheetFormatPr defaultRowHeight="24.75"/>
  <cols>
    <col min="1" max="1" width="4.85546875" style="724" customWidth="1"/>
    <col min="2" max="2" width="63" style="725" customWidth="1"/>
    <col min="3" max="3" width="12" style="726" customWidth="1"/>
    <col min="4" max="4" width="13.140625" style="726" customWidth="1"/>
    <col min="5" max="5" width="13.5703125" style="726" customWidth="1"/>
    <col min="6" max="6" width="10.85546875" style="727" customWidth="1"/>
    <col min="7" max="7" width="15" style="727" customWidth="1"/>
    <col min="8" max="8" width="15.7109375" style="727" customWidth="1"/>
    <col min="9" max="9" width="20.42578125" style="728" customWidth="1"/>
    <col min="10" max="10" width="2.7109375" style="729" customWidth="1"/>
    <col min="11" max="11" width="3.140625" style="729" customWidth="1"/>
    <col min="12" max="12" width="32.42578125" style="729" customWidth="1"/>
    <col min="13" max="13" width="9" style="729" customWidth="1"/>
    <col min="14" max="14" width="11.140625" style="730" customWidth="1"/>
    <col min="15" max="15" width="30.28515625" style="727" customWidth="1"/>
    <col min="16" max="16" width="10.140625" style="727" customWidth="1"/>
    <col min="17" max="17" width="11.140625" style="727" customWidth="1"/>
    <col min="18" max="18" width="30" style="727" customWidth="1"/>
    <col min="19" max="19" width="8.85546875" style="728" customWidth="1"/>
    <col min="20" max="20" width="11.140625" style="729" customWidth="1"/>
    <col min="21" max="21" width="1.7109375" style="729" customWidth="1"/>
    <col min="22" max="22" width="8.85546875" style="727" customWidth="1"/>
    <col min="23" max="23" width="9.85546875" style="728" customWidth="1"/>
    <col min="24" max="24" width="8.85546875" style="727" customWidth="1"/>
    <col min="25" max="25" width="54.7109375" style="728" customWidth="1"/>
    <col min="26" max="26" width="10.85546875" style="729" customWidth="1"/>
    <col min="27" max="27" width="8.7109375" style="729" customWidth="1"/>
    <col min="28" max="28" width="12.28515625" style="729" customWidth="1"/>
    <col min="29" max="29" width="8.85546875" style="727" customWidth="1"/>
    <col min="30" max="30" width="9.85546875" style="728" customWidth="1"/>
    <col min="31" max="31" width="8.85546875" style="727" customWidth="1"/>
    <col min="32" max="32" width="54.7109375" style="728" customWidth="1"/>
    <col min="33" max="33" width="10.85546875" style="728" customWidth="1"/>
    <col min="34" max="34" width="8.7109375" style="728" customWidth="1"/>
    <col min="35" max="35" width="13.28515625" style="728" customWidth="1"/>
    <col min="36" max="36" width="8.85546875" style="727" customWidth="1"/>
    <col min="37" max="37" width="9.85546875" style="728" customWidth="1"/>
    <col min="38" max="38" width="8.85546875" style="727" customWidth="1"/>
    <col min="39" max="39" width="54.7109375" style="728" customWidth="1"/>
    <col min="40" max="40" width="12.140625" style="729" customWidth="1"/>
    <col min="41" max="41" width="8.7109375" style="729" customWidth="1"/>
    <col min="42" max="42" width="11.28515625" style="729" customWidth="1"/>
    <col min="43" max="43" width="8.85546875" style="727" customWidth="1"/>
    <col min="44" max="44" width="9.140625" style="728"/>
    <col min="45" max="45" width="8.85546875" style="727" customWidth="1"/>
    <col min="46" max="46" width="54.7109375" style="728" customWidth="1"/>
    <col min="47" max="47" width="13.7109375" style="729" customWidth="1"/>
    <col min="48" max="48" width="8.7109375" style="729" customWidth="1"/>
    <col min="49" max="49" width="14.7109375" style="729" customWidth="1"/>
    <col min="50" max="50" width="8.85546875" style="727" customWidth="1"/>
    <col min="51" max="51" width="9.85546875" style="728" customWidth="1"/>
    <col min="52" max="52" width="8.85546875" style="727" customWidth="1"/>
    <col min="53" max="53" width="54.7109375" style="728" customWidth="1"/>
    <col min="54" max="54" width="12.42578125" style="729" customWidth="1"/>
    <col min="55" max="55" width="8.7109375" style="729" customWidth="1"/>
    <col min="56" max="56" width="13.42578125" style="729" customWidth="1"/>
    <col min="57" max="57" width="8.85546875" style="727" customWidth="1"/>
    <col min="58" max="58" width="9.140625" style="728" customWidth="1"/>
    <col min="59" max="59" width="8.85546875" style="727" customWidth="1"/>
    <col min="60" max="60" width="54.7109375" style="728" customWidth="1"/>
    <col min="61" max="61" width="10.7109375" style="728" customWidth="1"/>
    <col min="62" max="62" width="8.7109375" style="728" customWidth="1"/>
    <col min="63" max="63" width="13" style="728" customWidth="1"/>
    <col min="64" max="64" width="8.85546875" style="727" customWidth="1"/>
    <col min="65" max="65" width="9.140625" style="728" customWidth="1"/>
    <col min="66" max="66" width="8.85546875" style="727" customWidth="1"/>
    <col min="67" max="67" width="54.7109375" style="728" customWidth="1"/>
    <col min="68" max="68" width="10.85546875" style="729" customWidth="1"/>
    <col min="69" max="69" width="8.7109375" style="729" customWidth="1"/>
    <col min="70" max="70" width="13" style="729" customWidth="1"/>
    <col min="71" max="71" width="8.85546875" style="727" customWidth="1"/>
    <col min="72" max="72" width="9.85546875" style="728" customWidth="1"/>
    <col min="73" max="73" width="8.85546875" style="727" customWidth="1"/>
    <col min="74" max="259" width="9.140625" style="728"/>
    <col min="260" max="260" width="63" style="728" customWidth="1"/>
    <col min="261" max="263" width="17.140625" style="728" customWidth="1"/>
    <col min="264" max="267" width="15" style="728" customWidth="1"/>
    <col min="268" max="268" width="13.140625" style="728" customWidth="1"/>
    <col min="269" max="269" width="8.7109375" style="728" customWidth="1"/>
    <col min="270" max="270" width="12.85546875" style="728" customWidth="1"/>
    <col min="271" max="271" width="8.85546875" style="728" customWidth="1"/>
    <col min="272" max="272" width="9.85546875" style="728" customWidth="1"/>
    <col min="273" max="273" width="8.85546875" style="728" customWidth="1"/>
    <col min="274" max="274" width="54.7109375" style="728" customWidth="1"/>
    <col min="275" max="275" width="10.85546875" style="728" customWidth="1"/>
    <col min="276" max="276" width="8.7109375" style="728" customWidth="1"/>
    <col min="277" max="277" width="12.140625" style="728" customWidth="1"/>
    <col min="278" max="278" width="8.85546875" style="728" customWidth="1"/>
    <col min="279" max="279" width="9.85546875" style="728" customWidth="1"/>
    <col min="280" max="280" width="8.85546875" style="728" customWidth="1"/>
    <col min="281" max="281" width="54.7109375" style="728" customWidth="1"/>
    <col min="282" max="282" width="10.85546875" style="728" customWidth="1"/>
    <col min="283" max="283" width="8.7109375" style="728" customWidth="1"/>
    <col min="284" max="284" width="12.28515625" style="728" customWidth="1"/>
    <col min="285" max="285" width="8.85546875" style="728" customWidth="1"/>
    <col min="286" max="286" width="9.85546875" style="728" customWidth="1"/>
    <col min="287" max="287" width="8.85546875" style="728" customWidth="1"/>
    <col min="288" max="288" width="54.7109375" style="728" customWidth="1"/>
    <col min="289" max="289" width="10.85546875" style="728" customWidth="1"/>
    <col min="290" max="290" width="8.7109375" style="728" customWidth="1"/>
    <col min="291" max="291" width="13.28515625" style="728" customWidth="1"/>
    <col min="292" max="292" width="8.85546875" style="728" customWidth="1"/>
    <col min="293" max="293" width="9.85546875" style="728" customWidth="1"/>
    <col min="294" max="294" width="8.85546875" style="728" customWidth="1"/>
    <col min="295" max="295" width="54.7109375" style="728" customWidth="1"/>
    <col min="296" max="296" width="12.140625" style="728" customWidth="1"/>
    <col min="297" max="297" width="8.7109375" style="728" customWidth="1"/>
    <col min="298" max="298" width="11.28515625" style="728" customWidth="1"/>
    <col min="299" max="299" width="8.85546875" style="728" customWidth="1"/>
    <col min="300" max="300" width="9.140625" style="728"/>
    <col min="301" max="301" width="8.85546875" style="728" customWidth="1"/>
    <col min="302" max="302" width="54.7109375" style="728" customWidth="1"/>
    <col min="303" max="303" width="13.7109375" style="728" customWidth="1"/>
    <col min="304" max="304" width="8.7109375" style="728" customWidth="1"/>
    <col min="305" max="305" width="14.7109375" style="728" customWidth="1"/>
    <col min="306" max="306" width="8.85546875" style="728" customWidth="1"/>
    <col min="307" max="307" width="9.85546875" style="728" customWidth="1"/>
    <col min="308" max="308" width="8.85546875" style="728" customWidth="1"/>
    <col min="309" max="309" width="54.7109375" style="728" customWidth="1"/>
    <col min="310" max="310" width="12.42578125" style="728" customWidth="1"/>
    <col min="311" max="311" width="8.7109375" style="728" customWidth="1"/>
    <col min="312" max="312" width="13.42578125" style="728" customWidth="1"/>
    <col min="313" max="313" width="8.85546875" style="728" customWidth="1"/>
    <col min="314" max="314" width="9.140625" style="728" customWidth="1"/>
    <col min="315" max="315" width="8.85546875" style="728" customWidth="1"/>
    <col min="316" max="316" width="54.7109375" style="728" customWidth="1"/>
    <col min="317" max="317" width="10.7109375" style="728" customWidth="1"/>
    <col min="318" max="318" width="8.7109375" style="728" customWidth="1"/>
    <col min="319" max="319" width="13" style="728" customWidth="1"/>
    <col min="320" max="320" width="8.85546875" style="728" customWidth="1"/>
    <col min="321" max="321" width="9.140625" style="728" customWidth="1"/>
    <col min="322" max="322" width="8.85546875" style="728" customWidth="1"/>
    <col min="323" max="323" width="54.7109375" style="728" customWidth="1"/>
    <col min="324" max="324" width="10.85546875" style="728" customWidth="1"/>
    <col min="325" max="325" width="8.7109375" style="728" customWidth="1"/>
    <col min="326" max="326" width="13" style="728" customWidth="1"/>
    <col min="327" max="327" width="8.85546875" style="728" customWidth="1"/>
    <col min="328" max="328" width="9.85546875" style="728" customWidth="1"/>
    <col min="329" max="329" width="8.85546875" style="728" customWidth="1"/>
    <col min="330" max="515" width="9.140625" style="728"/>
    <col min="516" max="516" width="63" style="728" customWidth="1"/>
    <col min="517" max="519" width="17.140625" style="728" customWidth="1"/>
    <col min="520" max="523" width="15" style="728" customWidth="1"/>
    <col min="524" max="524" width="13.140625" style="728" customWidth="1"/>
    <col min="525" max="525" width="8.7109375" style="728" customWidth="1"/>
    <col min="526" max="526" width="12.85546875" style="728" customWidth="1"/>
    <col min="527" max="527" width="8.85546875" style="728" customWidth="1"/>
    <col min="528" max="528" width="9.85546875" style="728" customWidth="1"/>
    <col min="529" max="529" width="8.85546875" style="728" customWidth="1"/>
    <col min="530" max="530" width="54.7109375" style="728" customWidth="1"/>
    <col min="531" max="531" width="10.85546875" style="728" customWidth="1"/>
    <col min="532" max="532" width="8.7109375" style="728" customWidth="1"/>
    <col min="533" max="533" width="12.140625" style="728" customWidth="1"/>
    <col min="534" max="534" width="8.85546875" style="728" customWidth="1"/>
    <col min="535" max="535" width="9.85546875" style="728" customWidth="1"/>
    <col min="536" max="536" width="8.85546875" style="728" customWidth="1"/>
    <col min="537" max="537" width="54.7109375" style="728" customWidth="1"/>
    <col min="538" max="538" width="10.85546875" style="728" customWidth="1"/>
    <col min="539" max="539" width="8.7109375" style="728" customWidth="1"/>
    <col min="540" max="540" width="12.28515625" style="728" customWidth="1"/>
    <col min="541" max="541" width="8.85546875" style="728" customWidth="1"/>
    <col min="542" max="542" width="9.85546875" style="728" customWidth="1"/>
    <col min="543" max="543" width="8.85546875" style="728" customWidth="1"/>
    <col min="544" max="544" width="54.7109375" style="728" customWidth="1"/>
    <col min="545" max="545" width="10.85546875" style="728" customWidth="1"/>
    <col min="546" max="546" width="8.7109375" style="728" customWidth="1"/>
    <col min="547" max="547" width="13.28515625" style="728" customWidth="1"/>
    <col min="548" max="548" width="8.85546875" style="728" customWidth="1"/>
    <col min="549" max="549" width="9.85546875" style="728" customWidth="1"/>
    <col min="550" max="550" width="8.85546875" style="728" customWidth="1"/>
    <col min="551" max="551" width="54.7109375" style="728" customWidth="1"/>
    <col min="552" max="552" width="12.140625" style="728" customWidth="1"/>
    <col min="553" max="553" width="8.7109375" style="728" customWidth="1"/>
    <col min="554" max="554" width="11.28515625" style="728" customWidth="1"/>
    <col min="555" max="555" width="8.85546875" style="728" customWidth="1"/>
    <col min="556" max="556" width="9.140625" style="728"/>
    <col min="557" max="557" width="8.85546875" style="728" customWidth="1"/>
    <col min="558" max="558" width="54.7109375" style="728" customWidth="1"/>
    <col min="559" max="559" width="13.7109375" style="728" customWidth="1"/>
    <col min="560" max="560" width="8.7109375" style="728" customWidth="1"/>
    <col min="561" max="561" width="14.7109375" style="728" customWidth="1"/>
    <col min="562" max="562" width="8.85546875" style="728" customWidth="1"/>
    <col min="563" max="563" width="9.85546875" style="728" customWidth="1"/>
    <col min="564" max="564" width="8.85546875" style="728" customWidth="1"/>
    <col min="565" max="565" width="54.7109375" style="728" customWidth="1"/>
    <col min="566" max="566" width="12.42578125" style="728" customWidth="1"/>
    <col min="567" max="567" width="8.7109375" style="728" customWidth="1"/>
    <col min="568" max="568" width="13.42578125" style="728" customWidth="1"/>
    <col min="569" max="569" width="8.85546875" style="728" customWidth="1"/>
    <col min="570" max="570" width="9.140625" style="728" customWidth="1"/>
    <col min="571" max="571" width="8.85546875" style="728" customWidth="1"/>
    <col min="572" max="572" width="54.7109375" style="728" customWidth="1"/>
    <col min="573" max="573" width="10.7109375" style="728" customWidth="1"/>
    <col min="574" max="574" width="8.7109375" style="728" customWidth="1"/>
    <col min="575" max="575" width="13" style="728" customWidth="1"/>
    <col min="576" max="576" width="8.85546875" style="728" customWidth="1"/>
    <col min="577" max="577" width="9.140625" style="728" customWidth="1"/>
    <col min="578" max="578" width="8.85546875" style="728" customWidth="1"/>
    <col min="579" max="579" width="54.7109375" style="728" customWidth="1"/>
    <col min="580" max="580" width="10.85546875" style="728" customWidth="1"/>
    <col min="581" max="581" width="8.7109375" style="728" customWidth="1"/>
    <col min="582" max="582" width="13" style="728" customWidth="1"/>
    <col min="583" max="583" width="8.85546875" style="728" customWidth="1"/>
    <col min="584" max="584" width="9.85546875" style="728" customWidth="1"/>
    <col min="585" max="585" width="8.85546875" style="728" customWidth="1"/>
    <col min="586" max="771" width="9.140625" style="728"/>
    <col min="772" max="772" width="63" style="728" customWidth="1"/>
    <col min="773" max="775" width="17.140625" style="728" customWidth="1"/>
    <col min="776" max="779" width="15" style="728" customWidth="1"/>
    <col min="780" max="780" width="13.140625" style="728" customWidth="1"/>
    <col min="781" max="781" width="8.7109375" style="728" customWidth="1"/>
    <col min="782" max="782" width="12.85546875" style="728" customWidth="1"/>
    <col min="783" max="783" width="8.85546875" style="728" customWidth="1"/>
    <col min="784" max="784" width="9.85546875" style="728" customWidth="1"/>
    <col min="785" max="785" width="8.85546875" style="728" customWidth="1"/>
    <col min="786" max="786" width="54.7109375" style="728" customWidth="1"/>
    <col min="787" max="787" width="10.85546875" style="728" customWidth="1"/>
    <col min="788" max="788" width="8.7109375" style="728" customWidth="1"/>
    <col min="789" max="789" width="12.140625" style="728" customWidth="1"/>
    <col min="790" max="790" width="8.85546875" style="728" customWidth="1"/>
    <col min="791" max="791" width="9.85546875" style="728" customWidth="1"/>
    <col min="792" max="792" width="8.85546875" style="728" customWidth="1"/>
    <col min="793" max="793" width="54.7109375" style="728" customWidth="1"/>
    <col min="794" max="794" width="10.85546875" style="728" customWidth="1"/>
    <col min="795" max="795" width="8.7109375" style="728" customWidth="1"/>
    <col min="796" max="796" width="12.28515625" style="728" customWidth="1"/>
    <col min="797" max="797" width="8.85546875" style="728" customWidth="1"/>
    <col min="798" max="798" width="9.85546875" style="728" customWidth="1"/>
    <col min="799" max="799" width="8.85546875" style="728" customWidth="1"/>
    <col min="800" max="800" width="54.7109375" style="728" customWidth="1"/>
    <col min="801" max="801" width="10.85546875" style="728" customWidth="1"/>
    <col min="802" max="802" width="8.7109375" style="728" customWidth="1"/>
    <col min="803" max="803" width="13.28515625" style="728" customWidth="1"/>
    <col min="804" max="804" width="8.85546875" style="728" customWidth="1"/>
    <col min="805" max="805" width="9.85546875" style="728" customWidth="1"/>
    <col min="806" max="806" width="8.85546875" style="728" customWidth="1"/>
    <col min="807" max="807" width="54.7109375" style="728" customWidth="1"/>
    <col min="808" max="808" width="12.140625" style="728" customWidth="1"/>
    <col min="809" max="809" width="8.7109375" style="728" customWidth="1"/>
    <col min="810" max="810" width="11.28515625" style="728" customWidth="1"/>
    <col min="811" max="811" width="8.85546875" style="728" customWidth="1"/>
    <col min="812" max="812" width="9.140625" style="728"/>
    <col min="813" max="813" width="8.85546875" style="728" customWidth="1"/>
    <col min="814" max="814" width="54.7109375" style="728" customWidth="1"/>
    <col min="815" max="815" width="13.7109375" style="728" customWidth="1"/>
    <col min="816" max="816" width="8.7109375" style="728" customWidth="1"/>
    <col min="817" max="817" width="14.7109375" style="728" customWidth="1"/>
    <col min="818" max="818" width="8.85546875" style="728" customWidth="1"/>
    <col min="819" max="819" width="9.85546875" style="728" customWidth="1"/>
    <col min="820" max="820" width="8.85546875" style="728" customWidth="1"/>
    <col min="821" max="821" width="54.7109375" style="728" customWidth="1"/>
    <col min="822" max="822" width="12.42578125" style="728" customWidth="1"/>
    <col min="823" max="823" width="8.7109375" style="728" customWidth="1"/>
    <col min="824" max="824" width="13.42578125" style="728" customWidth="1"/>
    <col min="825" max="825" width="8.85546875" style="728" customWidth="1"/>
    <col min="826" max="826" width="9.140625" style="728" customWidth="1"/>
    <col min="827" max="827" width="8.85546875" style="728" customWidth="1"/>
    <col min="828" max="828" width="54.7109375" style="728" customWidth="1"/>
    <col min="829" max="829" width="10.7109375" style="728" customWidth="1"/>
    <col min="830" max="830" width="8.7109375" style="728" customWidth="1"/>
    <col min="831" max="831" width="13" style="728" customWidth="1"/>
    <col min="832" max="832" width="8.85546875" style="728" customWidth="1"/>
    <col min="833" max="833" width="9.140625" style="728" customWidth="1"/>
    <col min="834" max="834" width="8.85546875" style="728" customWidth="1"/>
    <col min="835" max="835" width="54.7109375" style="728" customWidth="1"/>
    <col min="836" max="836" width="10.85546875" style="728" customWidth="1"/>
    <col min="837" max="837" width="8.7109375" style="728" customWidth="1"/>
    <col min="838" max="838" width="13" style="728" customWidth="1"/>
    <col min="839" max="839" width="8.85546875" style="728" customWidth="1"/>
    <col min="840" max="840" width="9.85546875" style="728" customWidth="1"/>
    <col min="841" max="841" width="8.85546875" style="728" customWidth="1"/>
    <col min="842" max="1027" width="9.140625" style="728"/>
    <col min="1028" max="1028" width="63" style="728" customWidth="1"/>
    <col min="1029" max="1031" width="17.140625" style="728" customWidth="1"/>
    <col min="1032" max="1035" width="15" style="728" customWidth="1"/>
    <col min="1036" max="1036" width="13.140625" style="728" customWidth="1"/>
    <col min="1037" max="1037" width="8.7109375" style="728" customWidth="1"/>
    <col min="1038" max="1038" width="12.85546875" style="728" customWidth="1"/>
    <col min="1039" max="1039" width="8.85546875" style="728" customWidth="1"/>
    <col min="1040" max="1040" width="9.85546875" style="728" customWidth="1"/>
    <col min="1041" max="1041" width="8.85546875" style="728" customWidth="1"/>
    <col min="1042" max="1042" width="54.7109375" style="728" customWidth="1"/>
    <col min="1043" max="1043" width="10.85546875" style="728" customWidth="1"/>
    <col min="1044" max="1044" width="8.7109375" style="728" customWidth="1"/>
    <col min="1045" max="1045" width="12.140625" style="728" customWidth="1"/>
    <col min="1046" max="1046" width="8.85546875" style="728" customWidth="1"/>
    <col min="1047" max="1047" width="9.85546875" style="728" customWidth="1"/>
    <col min="1048" max="1048" width="8.85546875" style="728" customWidth="1"/>
    <col min="1049" max="1049" width="54.7109375" style="728" customWidth="1"/>
    <col min="1050" max="1050" width="10.85546875" style="728" customWidth="1"/>
    <col min="1051" max="1051" width="8.7109375" style="728" customWidth="1"/>
    <col min="1052" max="1052" width="12.28515625" style="728" customWidth="1"/>
    <col min="1053" max="1053" width="8.85546875" style="728" customWidth="1"/>
    <col min="1054" max="1054" width="9.85546875" style="728" customWidth="1"/>
    <col min="1055" max="1055" width="8.85546875" style="728" customWidth="1"/>
    <col min="1056" max="1056" width="54.7109375" style="728" customWidth="1"/>
    <col min="1057" max="1057" width="10.85546875" style="728" customWidth="1"/>
    <col min="1058" max="1058" width="8.7109375" style="728" customWidth="1"/>
    <col min="1059" max="1059" width="13.28515625" style="728" customWidth="1"/>
    <col min="1060" max="1060" width="8.85546875" style="728" customWidth="1"/>
    <col min="1061" max="1061" width="9.85546875" style="728" customWidth="1"/>
    <col min="1062" max="1062" width="8.85546875" style="728" customWidth="1"/>
    <col min="1063" max="1063" width="54.7109375" style="728" customWidth="1"/>
    <col min="1064" max="1064" width="12.140625" style="728" customWidth="1"/>
    <col min="1065" max="1065" width="8.7109375" style="728" customWidth="1"/>
    <col min="1066" max="1066" width="11.28515625" style="728" customWidth="1"/>
    <col min="1067" max="1067" width="8.85546875" style="728" customWidth="1"/>
    <col min="1068" max="1068" width="9.140625" style="728"/>
    <col min="1069" max="1069" width="8.85546875" style="728" customWidth="1"/>
    <col min="1070" max="1070" width="54.7109375" style="728" customWidth="1"/>
    <col min="1071" max="1071" width="13.7109375" style="728" customWidth="1"/>
    <col min="1072" max="1072" width="8.7109375" style="728" customWidth="1"/>
    <col min="1073" max="1073" width="14.7109375" style="728" customWidth="1"/>
    <col min="1074" max="1074" width="8.85546875" style="728" customWidth="1"/>
    <col min="1075" max="1075" width="9.85546875" style="728" customWidth="1"/>
    <col min="1076" max="1076" width="8.85546875" style="728" customWidth="1"/>
    <col min="1077" max="1077" width="54.7109375" style="728" customWidth="1"/>
    <col min="1078" max="1078" width="12.42578125" style="728" customWidth="1"/>
    <col min="1079" max="1079" width="8.7109375" style="728" customWidth="1"/>
    <col min="1080" max="1080" width="13.42578125" style="728" customWidth="1"/>
    <col min="1081" max="1081" width="8.85546875" style="728" customWidth="1"/>
    <col min="1082" max="1082" width="9.140625" style="728" customWidth="1"/>
    <col min="1083" max="1083" width="8.85546875" style="728" customWidth="1"/>
    <col min="1084" max="1084" width="54.7109375" style="728" customWidth="1"/>
    <col min="1085" max="1085" width="10.7109375" style="728" customWidth="1"/>
    <col min="1086" max="1086" width="8.7109375" style="728" customWidth="1"/>
    <col min="1087" max="1087" width="13" style="728" customWidth="1"/>
    <col min="1088" max="1088" width="8.85546875" style="728" customWidth="1"/>
    <col min="1089" max="1089" width="9.140625" style="728" customWidth="1"/>
    <col min="1090" max="1090" width="8.85546875" style="728" customWidth="1"/>
    <col min="1091" max="1091" width="54.7109375" style="728" customWidth="1"/>
    <col min="1092" max="1092" width="10.85546875" style="728" customWidth="1"/>
    <col min="1093" max="1093" width="8.7109375" style="728" customWidth="1"/>
    <col min="1094" max="1094" width="13" style="728" customWidth="1"/>
    <col min="1095" max="1095" width="8.85546875" style="728" customWidth="1"/>
    <col min="1096" max="1096" width="9.85546875" style="728" customWidth="1"/>
    <col min="1097" max="1097" width="8.85546875" style="728" customWidth="1"/>
    <col min="1098" max="1283" width="9.140625" style="728"/>
    <col min="1284" max="1284" width="63" style="728" customWidth="1"/>
    <col min="1285" max="1287" width="17.140625" style="728" customWidth="1"/>
    <col min="1288" max="1291" width="15" style="728" customWidth="1"/>
    <col min="1292" max="1292" width="13.140625" style="728" customWidth="1"/>
    <col min="1293" max="1293" width="8.7109375" style="728" customWidth="1"/>
    <col min="1294" max="1294" width="12.85546875" style="728" customWidth="1"/>
    <col min="1295" max="1295" width="8.85546875" style="728" customWidth="1"/>
    <col min="1296" max="1296" width="9.85546875" style="728" customWidth="1"/>
    <col min="1297" max="1297" width="8.85546875" style="728" customWidth="1"/>
    <col min="1298" max="1298" width="54.7109375" style="728" customWidth="1"/>
    <col min="1299" max="1299" width="10.85546875" style="728" customWidth="1"/>
    <col min="1300" max="1300" width="8.7109375" style="728" customWidth="1"/>
    <col min="1301" max="1301" width="12.140625" style="728" customWidth="1"/>
    <col min="1302" max="1302" width="8.85546875" style="728" customWidth="1"/>
    <col min="1303" max="1303" width="9.85546875" style="728" customWidth="1"/>
    <col min="1304" max="1304" width="8.85546875" style="728" customWidth="1"/>
    <col min="1305" max="1305" width="54.7109375" style="728" customWidth="1"/>
    <col min="1306" max="1306" width="10.85546875" style="728" customWidth="1"/>
    <col min="1307" max="1307" width="8.7109375" style="728" customWidth="1"/>
    <col min="1308" max="1308" width="12.28515625" style="728" customWidth="1"/>
    <col min="1309" max="1309" width="8.85546875" style="728" customWidth="1"/>
    <col min="1310" max="1310" width="9.85546875" style="728" customWidth="1"/>
    <col min="1311" max="1311" width="8.85546875" style="728" customWidth="1"/>
    <col min="1312" max="1312" width="54.7109375" style="728" customWidth="1"/>
    <col min="1313" max="1313" width="10.85546875" style="728" customWidth="1"/>
    <col min="1314" max="1314" width="8.7109375" style="728" customWidth="1"/>
    <col min="1315" max="1315" width="13.28515625" style="728" customWidth="1"/>
    <col min="1316" max="1316" width="8.85546875" style="728" customWidth="1"/>
    <col min="1317" max="1317" width="9.85546875" style="728" customWidth="1"/>
    <col min="1318" max="1318" width="8.85546875" style="728" customWidth="1"/>
    <col min="1319" max="1319" width="54.7109375" style="728" customWidth="1"/>
    <col min="1320" max="1320" width="12.140625" style="728" customWidth="1"/>
    <col min="1321" max="1321" width="8.7109375" style="728" customWidth="1"/>
    <col min="1322" max="1322" width="11.28515625" style="728" customWidth="1"/>
    <col min="1323" max="1323" width="8.85546875" style="728" customWidth="1"/>
    <col min="1324" max="1324" width="9.140625" style="728"/>
    <col min="1325" max="1325" width="8.85546875" style="728" customWidth="1"/>
    <col min="1326" max="1326" width="54.7109375" style="728" customWidth="1"/>
    <col min="1327" max="1327" width="13.7109375" style="728" customWidth="1"/>
    <col min="1328" max="1328" width="8.7109375" style="728" customWidth="1"/>
    <col min="1329" max="1329" width="14.7109375" style="728" customWidth="1"/>
    <col min="1330" max="1330" width="8.85546875" style="728" customWidth="1"/>
    <col min="1331" max="1331" width="9.85546875" style="728" customWidth="1"/>
    <col min="1332" max="1332" width="8.85546875" style="728" customWidth="1"/>
    <col min="1333" max="1333" width="54.7109375" style="728" customWidth="1"/>
    <col min="1334" max="1334" width="12.42578125" style="728" customWidth="1"/>
    <col min="1335" max="1335" width="8.7109375" style="728" customWidth="1"/>
    <col min="1336" max="1336" width="13.42578125" style="728" customWidth="1"/>
    <col min="1337" max="1337" width="8.85546875" style="728" customWidth="1"/>
    <col min="1338" max="1338" width="9.140625" style="728" customWidth="1"/>
    <col min="1339" max="1339" width="8.85546875" style="728" customWidth="1"/>
    <col min="1340" max="1340" width="54.7109375" style="728" customWidth="1"/>
    <col min="1341" max="1341" width="10.7109375" style="728" customWidth="1"/>
    <col min="1342" max="1342" width="8.7109375" style="728" customWidth="1"/>
    <col min="1343" max="1343" width="13" style="728" customWidth="1"/>
    <col min="1344" max="1344" width="8.85546875" style="728" customWidth="1"/>
    <col min="1345" max="1345" width="9.140625" style="728" customWidth="1"/>
    <col min="1346" max="1346" width="8.85546875" style="728" customWidth="1"/>
    <col min="1347" max="1347" width="54.7109375" style="728" customWidth="1"/>
    <col min="1348" max="1348" width="10.85546875" style="728" customWidth="1"/>
    <col min="1349" max="1349" width="8.7109375" style="728" customWidth="1"/>
    <col min="1350" max="1350" width="13" style="728" customWidth="1"/>
    <col min="1351" max="1351" width="8.85546875" style="728" customWidth="1"/>
    <col min="1352" max="1352" width="9.85546875" style="728" customWidth="1"/>
    <col min="1353" max="1353" width="8.85546875" style="728" customWidth="1"/>
    <col min="1354" max="1539" width="9.140625" style="728"/>
    <col min="1540" max="1540" width="63" style="728" customWidth="1"/>
    <col min="1541" max="1543" width="17.140625" style="728" customWidth="1"/>
    <col min="1544" max="1547" width="15" style="728" customWidth="1"/>
    <col min="1548" max="1548" width="13.140625" style="728" customWidth="1"/>
    <col min="1549" max="1549" width="8.7109375" style="728" customWidth="1"/>
    <col min="1550" max="1550" width="12.85546875" style="728" customWidth="1"/>
    <col min="1551" max="1551" width="8.85546875" style="728" customWidth="1"/>
    <col min="1552" max="1552" width="9.85546875" style="728" customWidth="1"/>
    <col min="1553" max="1553" width="8.85546875" style="728" customWidth="1"/>
    <col min="1554" max="1554" width="54.7109375" style="728" customWidth="1"/>
    <col min="1555" max="1555" width="10.85546875" style="728" customWidth="1"/>
    <col min="1556" max="1556" width="8.7109375" style="728" customWidth="1"/>
    <col min="1557" max="1557" width="12.140625" style="728" customWidth="1"/>
    <col min="1558" max="1558" width="8.85546875" style="728" customWidth="1"/>
    <col min="1559" max="1559" width="9.85546875" style="728" customWidth="1"/>
    <col min="1560" max="1560" width="8.85546875" style="728" customWidth="1"/>
    <col min="1561" max="1561" width="54.7109375" style="728" customWidth="1"/>
    <col min="1562" max="1562" width="10.85546875" style="728" customWidth="1"/>
    <col min="1563" max="1563" width="8.7109375" style="728" customWidth="1"/>
    <col min="1564" max="1564" width="12.28515625" style="728" customWidth="1"/>
    <col min="1565" max="1565" width="8.85546875" style="728" customWidth="1"/>
    <col min="1566" max="1566" width="9.85546875" style="728" customWidth="1"/>
    <col min="1567" max="1567" width="8.85546875" style="728" customWidth="1"/>
    <col min="1568" max="1568" width="54.7109375" style="728" customWidth="1"/>
    <col min="1569" max="1569" width="10.85546875" style="728" customWidth="1"/>
    <col min="1570" max="1570" width="8.7109375" style="728" customWidth="1"/>
    <col min="1571" max="1571" width="13.28515625" style="728" customWidth="1"/>
    <col min="1572" max="1572" width="8.85546875" style="728" customWidth="1"/>
    <col min="1573" max="1573" width="9.85546875" style="728" customWidth="1"/>
    <col min="1574" max="1574" width="8.85546875" style="728" customWidth="1"/>
    <col min="1575" max="1575" width="54.7109375" style="728" customWidth="1"/>
    <col min="1576" max="1576" width="12.140625" style="728" customWidth="1"/>
    <col min="1577" max="1577" width="8.7109375" style="728" customWidth="1"/>
    <col min="1578" max="1578" width="11.28515625" style="728" customWidth="1"/>
    <col min="1579" max="1579" width="8.85546875" style="728" customWidth="1"/>
    <col min="1580" max="1580" width="9.140625" style="728"/>
    <col min="1581" max="1581" width="8.85546875" style="728" customWidth="1"/>
    <col min="1582" max="1582" width="54.7109375" style="728" customWidth="1"/>
    <col min="1583" max="1583" width="13.7109375" style="728" customWidth="1"/>
    <col min="1584" max="1584" width="8.7109375" style="728" customWidth="1"/>
    <col min="1585" max="1585" width="14.7109375" style="728" customWidth="1"/>
    <col min="1586" max="1586" width="8.85546875" style="728" customWidth="1"/>
    <col min="1587" max="1587" width="9.85546875" style="728" customWidth="1"/>
    <col min="1588" max="1588" width="8.85546875" style="728" customWidth="1"/>
    <col min="1589" max="1589" width="54.7109375" style="728" customWidth="1"/>
    <col min="1590" max="1590" width="12.42578125" style="728" customWidth="1"/>
    <col min="1591" max="1591" width="8.7109375" style="728" customWidth="1"/>
    <col min="1592" max="1592" width="13.42578125" style="728" customWidth="1"/>
    <col min="1593" max="1593" width="8.85546875" style="728" customWidth="1"/>
    <col min="1594" max="1594" width="9.140625" style="728" customWidth="1"/>
    <col min="1595" max="1595" width="8.85546875" style="728" customWidth="1"/>
    <col min="1596" max="1596" width="54.7109375" style="728" customWidth="1"/>
    <col min="1597" max="1597" width="10.7109375" style="728" customWidth="1"/>
    <col min="1598" max="1598" width="8.7109375" style="728" customWidth="1"/>
    <col min="1599" max="1599" width="13" style="728" customWidth="1"/>
    <col min="1600" max="1600" width="8.85546875" style="728" customWidth="1"/>
    <col min="1601" max="1601" width="9.140625" style="728" customWidth="1"/>
    <col min="1602" max="1602" width="8.85546875" style="728" customWidth="1"/>
    <col min="1603" max="1603" width="54.7109375" style="728" customWidth="1"/>
    <col min="1604" max="1604" width="10.85546875" style="728" customWidth="1"/>
    <col min="1605" max="1605" width="8.7109375" style="728" customWidth="1"/>
    <col min="1606" max="1606" width="13" style="728" customWidth="1"/>
    <col min="1607" max="1607" width="8.85546875" style="728" customWidth="1"/>
    <col min="1608" max="1608" width="9.85546875" style="728" customWidth="1"/>
    <col min="1609" max="1609" width="8.85546875" style="728" customWidth="1"/>
    <col min="1610" max="1795" width="9.140625" style="728"/>
    <col min="1796" max="1796" width="63" style="728" customWidth="1"/>
    <col min="1797" max="1799" width="17.140625" style="728" customWidth="1"/>
    <col min="1800" max="1803" width="15" style="728" customWidth="1"/>
    <col min="1804" max="1804" width="13.140625" style="728" customWidth="1"/>
    <col min="1805" max="1805" width="8.7109375" style="728" customWidth="1"/>
    <col min="1806" max="1806" width="12.85546875" style="728" customWidth="1"/>
    <col min="1807" max="1807" width="8.85546875" style="728" customWidth="1"/>
    <col min="1808" max="1808" width="9.85546875" style="728" customWidth="1"/>
    <col min="1809" max="1809" width="8.85546875" style="728" customWidth="1"/>
    <col min="1810" max="1810" width="54.7109375" style="728" customWidth="1"/>
    <col min="1811" max="1811" width="10.85546875" style="728" customWidth="1"/>
    <col min="1812" max="1812" width="8.7109375" style="728" customWidth="1"/>
    <col min="1813" max="1813" width="12.140625" style="728" customWidth="1"/>
    <col min="1814" max="1814" width="8.85546875" style="728" customWidth="1"/>
    <col min="1815" max="1815" width="9.85546875" style="728" customWidth="1"/>
    <col min="1816" max="1816" width="8.85546875" style="728" customWidth="1"/>
    <col min="1817" max="1817" width="54.7109375" style="728" customWidth="1"/>
    <col min="1818" max="1818" width="10.85546875" style="728" customWidth="1"/>
    <col min="1819" max="1819" width="8.7109375" style="728" customWidth="1"/>
    <col min="1820" max="1820" width="12.28515625" style="728" customWidth="1"/>
    <col min="1821" max="1821" width="8.85546875" style="728" customWidth="1"/>
    <col min="1822" max="1822" width="9.85546875" style="728" customWidth="1"/>
    <col min="1823" max="1823" width="8.85546875" style="728" customWidth="1"/>
    <col min="1824" max="1824" width="54.7109375" style="728" customWidth="1"/>
    <col min="1825" max="1825" width="10.85546875" style="728" customWidth="1"/>
    <col min="1826" max="1826" width="8.7109375" style="728" customWidth="1"/>
    <col min="1827" max="1827" width="13.28515625" style="728" customWidth="1"/>
    <col min="1828" max="1828" width="8.85546875" style="728" customWidth="1"/>
    <col min="1829" max="1829" width="9.85546875" style="728" customWidth="1"/>
    <col min="1830" max="1830" width="8.85546875" style="728" customWidth="1"/>
    <col min="1831" max="1831" width="54.7109375" style="728" customWidth="1"/>
    <col min="1832" max="1832" width="12.140625" style="728" customWidth="1"/>
    <col min="1833" max="1833" width="8.7109375" style="728" customWidth="1"/>
    <col min="1834" max="1834" width="11.28515625" style="728" customWidth="1"/>
    <col min="1835" max="1835" width="8.85546875" style="728" customWidth="1"/>
    <col min="1836" max="1836" width="9.140625" style="728"/>
    <col min="1837" max="1837" width="8.85546875" style="728" customWidth="1"/>
    <col min="1838" max="1838" width="54.7109375" style="728" customWidth="1"/>
    <col min="1839" max="1839" width="13.7109375" style="728" customWidth="1"/>
    <col min="1840" max="1840" width="8.7109375" style="728" customWidth="1"/>
    <col min="1841" max="1841" width="14.7109375" style="728" customWidth="1"/>
    <col min="1842" max="1842" width="8.85546875" style="728" customWidth="1"/>
    <col min="1843" max="1843" width="9.85546875" style="728" customWidth="1"/>
    <col min="1844" max="1844" width="8.85546875" style="728" customWidth="1"/>
    <col min="1845" max="1845" width="54.7109375" style="728" customWidth="1"/>
    <col min="1846" max="1846" width="12.42578125" style="728" customWidth="1"/>
    <col min="1847" max="1847" width="8.7109375" style="728" customWidth="1"/>
    <col min="1848" max="1848" width="13.42578125" style="728" customWidth="1"/>
    <col min="1849" max="1849" width="8.85546875" style="728" customWidth="1"/>
    <col min="1850" max="1850" width="9.140625" style="728" customWidth="1"/>
    <col min="1851" max="1851" width="8.85546875" style="728" customWidth="1"/>
    <col min="1852" max="1852" width="54.7109375" style="728" customWidth="1"/>
    <col min="1853" max="1853" width="10.7109375" style="728" customWidth="1"/>
    <col min="1854" max="1854" width="8.7109375" style="728" customWidth="1"/>
    <col min="1855" max="1855" width="13" style="728" customWidth="1"/>
    <col min="1856" max="1856" width="8.85546875" style="728" customWidth="1"/>
    <col min="1857" max="1857" width="9.140625" style="728" customWidth="1"/>
    <col min="1858" max="1858" width="8.85546875" style="728" customWidth="1"/>
    <col min="1859" max="1859" width="54.7109375" style="728" customWidth="1"/>
    <col min="1860" max="1860" width="10.85546875" style="728" customWidth="1"/>
    <col min="1861" max="1861" width="8.7109375" style="728" customWidth="1"/>
    <col min="1862" max="1862" width="13" style="728" customWidth="1"/>
    <col min="1863" max="1863" width="8.85546875" style="728" customWidth="1"/>
    <col min="1864" max="1864" width="9.85546875" style="728" customWidth="1"/>
    <col min="1865" max="1865" width="8.85546875" style="728" customWidth="1"/>
    <col min="1866" max="2051" width="9.140625" style="728"/>
    <col min="2052" max="2052" width="63" style="728" customWidth="1"/>
    <col min="2053" max="2055" width="17.140625" style="728" customWidth="1"/>
    <col min="2056" max="2059" width="15" style="728" customWidth="1"/>
    <col min="2060" max="2060" width="13.140625" style="728" customWidth="1"/>
    <col min="2061" max="2061" width="8.7109375" style="728" customWidth="1"/>
    <col min="2062" max="2062" width="12.85546875" style="728" customWidth="1"/>
    <col min="2063" max="2063" width="8.85546875" style="728" customWidth="1"/>
    <col min="2064" max="2064" width="9.85546875" style="728" customWidth="1"/>
    <col min="2065" max="2065" width="8.85546875" style="728" customWidth="1"/>
    <col min="2066" max="2066" width="54.7109375" style="728" customWidth="1"/>
    <col min="2067" max="2067" width="10.85546875" style="728" customWidth="1"/>
    <col min="2068" max="2068" width="8.7109375" style="728" customWidth="1"/>
    <col min="2069" max="2069" width="12.140625" style="728" customWidth="1"/>
    <col min="2070" max="2070" width="8.85546875" style="728" customWidth="1"/>
    <col min="2071" max="2071" width="9.85546875" style="728" customWidth="1"/>
    <col min="2072" max="2072" width="8.85546875" style="728" customWidth="1"/>
    <col min="2073" max="2073" width="54.7109375" style="728" customWidth="1"/>
    <col min="2074" max="2074" width="10.85546875" style="728" customWidth="1"/>
    <col min="2075" max="2075" width="8.7109375" style="728" customWidth="1"/>
    <col min="2076" max="2076" width="12.28515625" style="728" customWidth="1"/>
    <col min="2077" max="2077" width="8.85546875" style="728" customWidth="1"/>
    <col min="2078" max="2078" width="9.85546875" style="728" customWidth="1"/>
    <col min="2079" max="2079" width="8.85546875" style="728" customWidth="1"/>
    <col min="2080" max="2080" width="54.7109375" style="728" customWidth="1"/>
    <col min="2081" max="2081" width="10.85546875" style="728" customWidth="1"/>
    <col min="2082" max="2082" width="8.7109375" style="728" customWidth="1"/>
    <col min="2083" max="2083" width="13.28515625" style="728" customWidth="1"/>
    <col min="2084" max="2084" width="8.85546875" style="728" customWidth="1"/>
    <col min="2085" max="2085" width="9.85546875" style="728" customWidth="1"/>
    <col min="2086" max="2086" width="8.85546875" style="728" customWidth="1"/>
    <col min="2087" max="2087" width="54.7109375" style="728" customWidth="1"/>
    <col min="2088" max="2088" width="12.140625" style="728" customWidth="1"/>
    <col min="2089" max="2089" width="8.7109375" style="728" customWidth="1"/>
    <col min="2090" max="2090" width="11.28515625" style="728" customWidth="1"/>
    <col min="2091" max="2091" width="8.85546875" style="728" customWidth="1"/>
    <col min="2092" max="2092" width="9.140625" style="728"/>
    <col min="2093" max="2093" width="8.85546875" style="728" customWidth="1"/>
    <col min="2094" max="2094" width="54.7109375" style="728" customWidth="1"/>
    <col min="2095" max="2095" width="13.7109375" style="728" customWidth="1"/>
    <col min="2096" max="2096" width="8.7109375" style="728" customWidth="1"/>
    <col min="2097" max="2097" width="14.7109375" style="728" customWidth="1"/>
    <col min="2098" max="2098" width="8.85546875" style="728" customWidth="1"/>
    <col min="2099" max="2099" width="9.85546875" style="728" customWidth="1"/>
    <col min="2100" max="2100" width="8.85546875" style="728" customWidth="1"/>
    <col min="2101" max="2101" width="54.7109375" style="728" customWidth="1"/>
    <col min="2102" max="2102" width="12.42578125" style="728" customWidth="1"/>
    <col min="2103" max="2103" width="8.7109375" style="728" customWidth="1"/>
    <col min="2104" max="2104" width="13.42578125" style="728" customWidth="1"/>
    <col min="2105" max="2105" width="8.85546875" style="728" customWidth="1"/>
    <col min="2106" max="2106" width="9.140625" style="728" customWidth="1"/>
    <col min="2107" max="2107" width="8.85546875" style="728" customWidth="1"/>
    <col min="2108" max="2108" width="54.7109375" style="728" customWidth="1"/>
    <col min="2109" max="2109" width="10.7109375" style="728" customWidth="1"/>
    <col min="2110" max="2110" width="8.7109375" style="728" customWidth="1"/>
    <col min="2111" max="2111" width="13" style="728" customWidth="1"/>
    <col min="2112" max="2112" width="8.85546875" style="728" customWidth="1"/>
    <col min="2113" max="2113" width="9.140625" style="728" customWidth="1"/>
    <col min="2114" max="2114" width="8.85546875" style="728" customWidth="1"/>
    <col min="2115" max="2115" width="54.7109375" style="728" customWidth="1"/>
    <col min="2116" max="2116" width="10.85546875" style="728" customWidth="1"/>
    <col min="2117" max="2117" width="8.7109375" style="728" customWidth="1"/>
    <col min="2118" max="2118" width="13" style="728" customWidth="1"/>
    <col min="2119" max="2119" width="8.85546875" style="728" customWidth="1"/>
    <col min="2120" max="2120" width="9.85546875" style="728" customWidth="1"/>
    <col min="2121" max="2121" width="8.85546875" style="728" customWidth="1"/>
    <col min="2122" max="2307" width="9.140625" style="728"/>
    <col min="2308" max="2308" width="63" style="728" customWidth="1"/>
    <col min="2309" max="2311" width="17.140625" style="728" customWidth="1"/>
    <col min="2312" max="2315" width="15" style="728" customWidth="1"/>
    <col min="2316" max="2316" width="13.140625" style="728" customWidth="1"/>
    <col min="2317" max="2317" width="8.7109375" style="728" customWidth="1"/>
    <col min="2318" max="2318" width="12.85546875" style="728" customWidth="1"/>
    <col min="2319" max="2319" width="8.85546875" style="728" customWidth="1"/>
    <col min="2320" max="2320" width="9.85546875" style="728" customWidth="1"/>
    <col min="2321" max="2321" width="8.85546875" style="728" customWidth="1"/>
    <col min="2322" max="2322" width="54.7109375" style="728" customWidth="1"/>
    <col min="2323" max="2323" width="10.85546875" style="728" customWidth="1"/>
    <col min="2324" max="2324" width="8.7109375" style="728" customWidth="1"/>
    <col min="2325" max="2325" width="12.140625" style="728" customWidth="1"/>
    <col min="2326" max="2326" width="8.85546875" style="728" customWidth="1"/>
    <col min="2327" max="2327" width="9.85546875" style="728" customWidth="1"/>
    <col min="2328" max="2328" width="8.85546875" style="728" customWidth="1"/>
    <col min="2329" max="2329" width="54.7109375" style="728" customWidth="1"/>
    <col min="2330" max="2330" width="10.85546875" style="728" customWidth="1"/>
    <col min="2331" max="2331" width="8.7109375" style="728" customWidth="1"/>
    <col min="2332" max="2332" width="12.28515625" style="728" customWidth="1"/>
    <col min="2333" max="2333" width="8.85546875" style="728" customWidth="1"/>
    <col min="2334" max="2334" width="9.85546875" style="728" customWidth="1"/>
    <col min="2335" max="2335" width="8.85546875" style="728" customWidth="1"/>
    <col min="2336" max="2336" width="54.7109375" style="728" customWidth="1"/>
    <col min="2337" max="2337" width="10.85546875" style="728" customWidth="1"/>
    <col min="2338" max="2338" width="8.7109375" style="728" customWidth="1"/>
    <col min="2339" max="2339" width="13.28515625" style="728" customWidth="1"/>
    <col min="2340" max="2340" width="8.85546875" style="728" customWidth="1"/>
    <col min="2341" max="2341" width="9.85546875" style="728" customWidth="1"/>
    <col min="2342" max="2342" width="8.85546875" style="728" customWidth="1"/>
    <col min="2343" max="2343" width="54.7109375" style="728" customWidth="1"/>
    <col min="2344" max="2344" width="12.140625" style="728" customWidth="1"/>
    <col min="2345" max="2345" width="8.7109375" style="728" customWidth="1"/>
    <col min="2346" max="2346" width="11.28515625" style="728" customWidth="1"/>
    <col min="2347" max="2347" width="8.85546875" style="728" customWidth="1"/>
    <col min="2348" max="2348" width="9.140625" style="728"/>
    <col min="2349" max="2349" width="8.85546875" style="728" customWidth="1"/>
    <col min="2350" max="2350" width="54.7109375" style="728" customWidth="1"/>
    <col min="2351" max="2351" width="13.7109375" style="728" customWidth="1"/>
    <col min="2352" max="2352" width="8.7109375" style="728" customWidth="1"/>
    <col min="2353" max="2353" width="14.7109375" style="728" customWidth="1"/>
    <col min="2354" max="2354" width="8.85546875" style="728" customWidth="1"/>
    <col min="2355" max="2355" width="9.85546875" style="728" customWidth="1"/>
    <col min="2356" max="2356" width="8.85546875" style="728" customWidth="1"/>
    <col min="2357" max="2357" width="54.7109375" style="728" customWidth="1"/>
    <col min="2358" max="2358" width="12.42578125" style="728" customWidth="1"/>
    <col min="2359" max="2359" width="8.7109375" style="728" customWidth="1"/>
    <col min="2360" max="2360" width="13.42578125" style="728" customWidth="1"/>
    <col min="2361" max="2361" width="8.85546875" style="728" customWidth="1"/>
    <col min="2362" max="2362" width="9.140625" style="728" customWidth="1"/>
    <col min="2363" max="2363" width="8.85546875" style="728" customWidth="1"/>
    <col min="2364" max="2364" width="54.7109375" style="728" customWidth="1"/>
    <col min="2365" max="2365" width="10.7109375" style="728" customWidth="1"/>
    <col min="2366" max="2366" width="8.7109375" style="728" customWidth="1"/>
    <col min="2367" max="2367" width="13" style="728" customWidth="1"/>
    <col min="2368" max="2368" width="8.85546875" style="728" customWidth="1"/>
    <col min="2369" max="2369" width="9.140625" style="728" customWidth="1"/>
    <col min="2370" max="2370" width="8.85546875" style="728" customWidth="1"/>
    <col min="2371" max="2371" width="54.7109375" style="728" customWidth="1"/>
    <col min="2372" max="2372" width="10.85546875" style="728" customWidth="1"/>
    <col min="2373" max="2373" width="8.7109375" style="728" customWidth="1"/>
    <col min="2374" max="2374" width="13" style="728" customWidth="1"/>
    <col min="2375" max="2375" width="8.85546875" style="728" customWidth="1"/>
    <col min="2376" max="2376" width="9.85546875" style="728" customWidth="1"/>
    <col min="2377" max="2377" width="8.85546875" style="728" customWidth="1"/>
    <col min="2378" max="2563" width="9.140625" style="728"/>
    <col min="2564" max="2564" width="63" style="728" customWidth="1"/>
    <col min="2565" max="2567" width="17.140625" style="728" customWidth="1"/>
    <col min="2568" max="2571" width="15" style="728" customWidth="1"/>
    <col min="2572" max="2572" width="13.140625" style="728" customWidth="1"/>
    <col min="2573" max="2573" width="8.7109375" style="728" customWidth="1"/>
    <col min="2574" max="2574" width="12.85546875" style="728" customWidth="1"/>
    <col min="2575" max="2575" width="8.85546875" style="728" customWidth="1"/>
    <col min="2576" max="2576" width="9.85546875" style="728" customWidth="1"/>
    <col min="2577" max="2577" width="8.85546875" style="728" customWidth="1"/>
    <col min="2578" max="2578" width="54.7109375" style="728" customWidth="1"/>
    <col min="2579" max="2579" width="10.85546875" style="728" customWidth="1"/>
    <col min="2580" max="2580" width="8.7109375" style="728" customWidth="1"/>
    <col min="2581" max="2581" width="12.140625" style="728" customWidth="1"/>
    <col min="2582" max="2582" width="8.85546875" style="728" customWidth="1"/>
    <col min="2583" max="2583" width="9.85546875" style="728" customWidth="1"/>
    <col min="2584" max="2584" width="8.85546875" style="728" customWidth="1"/>
    <col min="2585" max="2585" width="54.7109375" style="728" customWidth="1"/>
    <col min="2586" max="2586" width="10.85546875" style="728" customWidth="1"/>
    <col min="2587" max="2587" width="8.7109375" style="728" customWidth="1"/>
    <col min="2588" max="2588" width="12.28515625" style="728" customWidth="1"/>
    <col min="2589" max="2589" width="8.85546875" style="728" customWidth="1"/>
    <col min="2590" max="2590" width="9.85546875" style="728" customWidth="1"/>
    <col min="2591" max="2591" width="8.85546875" style="728" customWidth="1"/>
    <col min="2592" max="2592" width="54.7109375" style="728" customWidth="1"/>
    <col min="2593" max="2593" width="10.85546875" style="728" customWidth="1"/>
    <col min="2594" max="2594" width="8.7109375" style="728" customWidth="1"/>
    <col min="2595" max="2595" width="13.28515625" style="728" customWidth="1"/>
    <col min="2596" max="2596" width="8.85546875" style="728" customWidth="1"/>
    <col min="2597" max="2597" width="9.85546875" style="728" customWidth="1"/>
    <col min="2598" max="2598" width="8.85546875" style="728" customWidth="1"/>
    <col min="2599" max="2599" width="54.7109375" style="728" customWidth="1"/>
    <col min="2600" max="2600" width="12.140625" style="728" customWidth="1"/>
    <col min="2601" max="2601" width="8.7109375" style="728" customWidth="1"/>
    <col min="2602" max="2602" width="11.28515625" style="728" customWidth="1"/>
    <col min="2603" max="2603" width="8.85546875" style="728" customWidth="1"/>
    <col min="2604" max="2604" width="9.140625" style="728"/>
    <col min="2605" max="2605" width="8.85546875" style="728" customWidth="1"/>
    <col min="2606" max="2606" width="54.7109375" style="728" customWidth="1"/>
    <col min="2607" max="2607" width="13.7109375" style="728" customWidth="1"/>
    <col min="2608" max="2608" width="8.7109375" style="728" customWidth="1"/>
    <col min="2609" max="2609" width="14.7109375" style="728" customWidth="1"/>
    <col min="2610" max="2610" width="8.85546875" style="728" customWidth="1"/>
    <col min="2611" max="2611" width="9.85546875" style="728" customWidth="1"/>
    <col min="2612" max="2612" width="8.85546875" style="728" customWidth="1"/>
    <col min="2613" max="2613" width="54.7109375" style="728" customWidth="1"/>
    <col min="2614" max="2614" width="12.42578125" style="728" customWidth="1"/>
    <col min="2615" max="2615" width="8.7109375" style="728" customWidth="1"/>
    <col min="2616" max="2616" width="13.42578125" style="728" customWidth="1"/>
    <col min="2617" max="2617" width="8.85546875" style="728" customWidth="1"/>
    <col min="2618" max="2618" width="9.140625" style="728" customWidth="1"/>
    <col min="2619" max="2619" width="8.85546875" style="728" customWidth="1"/>
    <col min="2620" max="2620" width="54.7109375" style="728" customWidth="1"/>
    <col min="2621" max="2621" width="10.7109375" style="728" customWidth="1"/>
    <col min="2622" max="2622" width="8.7109375" style="728" customWidth="1"/>
    <col min="2623" max="2623" width="13" style="728" customWidth="1"/>
    <col min="2624" max="2624" width="8.85546875" style="728" customWidth="1"/>
    <col min="2625" max="2625" width="9.140625" style="728" customWidth="1"/>
    <col min="2626" max="2626" width="8.85546875" style="728" customWidth="1"/>
    <col min="2627" max="2627" width="54.7109375" style="728" customWidth="1"/>
    <col min="2628" max="2628" width="10.85546875" style="728" customWidth="1"/>
    <col min="2629" max="2629" width="8.7109375" style="728" customWidth="1"/>
    <col min="2630" max="2630" width="13" style="728" customWidth="1"/>
    <col min="2631" max="2631" width="8.85546875" style="728" customWidth="1"/>
    <col min="2632" max="2632" width="9.85546875" style="728" customWidth="1"/>
    <col min="2633" max="2633" width="8.85546875" style="728" customWidth="1"/>
    <col min="2634" max="2819" width="9.140625" style="728"/>
    <col min="2820" max="2820" width="63" style="728" customWidth="1"/>
    <col min="2821" max="2823" width="17.140625" style="728" customWidth="1"/>
    <col min="2824" max="2827" width="15" style="728" customWidth="1"/>
    <col min="2828" max="2828" width="13.140625" style="728" customWidth="1"/>
    <col min="2829" max="2829" width="8.7109375" style="728" customWidth="1"/>
    <col min="2830" max="2830" width="12.85546875" style="728" customWidth="1"/>
    <col min="2831" max="2831" width="8.85546875" style="728" customWidth="1"/>
    <col min="2832" max="2832" width="9.85546875" style="728" customWidth="1"/>
    <col min="2833" max="2833" width="8.85546875" style="728" customWidth="1"/>
    <col min="2834" max="2834" width="54.7109375" style="728" customWidth="1"/>
    <col min="2835" max="2835" width="10.85546875" style="728" customWidth="1"/>
    <col min="2836" max="2836" width="8.7109375" style="728" customWidth="1"/>
    <col min="2837" max="2837" width="12.140625" style="728" customWidth="1"/>
    <col min="2838" max="2838" width="8.85546875" style="728" customWidth="1"/>
    <col min="2839" max="2839" width="9.85546875" style="728" customWidth="1"/>
    <col min="2840" max="2840" width="8.85546875" style="728" customWidth="1"/>
    <col min="2841" max="2841" width="54.7109375" style="728" customWidth="1"/>
    <col min="2842" max="2842" width="10.85546875" style="728" customWidth="1"/>
    <col min="2843" max="2843" width="8.7109375" style="728" customWidth="1"/>
    <col min="2844" max="2844" width="12.28515625" style="728" customWidth="1"/>
    <col min="2845" max="2845" width="8.85546875" style="728" customWidth="1"/>
    <col min="2846" max="2846" width="9.85546875" style="728" customWidth="1"/>
    <col min="2847" max="2847" width="8.85546875" style="728" customWidth="1"/>
    <col min="2848" max="2848" width="54.7109375" style="728" customWidth="1"/>
    <col min="2849" max="2849" width="10.85546875" style="728" customWidth="1"/>
    <col min="2850" max="2850" width="8.7109375" style="728" customWidth="1"/>
    <col min="2851" max="2851" width="13.28515625" style="728" customWidth="1"/>
    <col min="2852" max="2852" width="8.85546875" style="728" customWidth="1"/>
    <col min="2853" max="2853" width="9.85546875" style="728" customWidth="1"/>
    <col min="2854" max="2854" width="8.85546875" style="728" customWidth="1"/>
    <col min="2855" max="2855" width="54.7109375" style="728" customWidth="1"/>
    <col min="2856" max="2856" width="12.140625" style="728" customWidth="1"/>
    <col min="2857" max="2857" width="8.7109375" style="728" customWidth="1"/>
    <col min="2858" max="2858" width="11.28515625" style="728" customWidth="1"/>
    <col min="2859" max="2859" width="8.85546875" style="728" customWidth="1"/>
    <col min="2860" max="2860" width="9.140625" style="728"/>
    <col min="2861" max="2861" width="8.85546875" style="728" customWidth="1"/>
    <col min="2862" max="2862" width="54.7109375" style="728" customWidth="1"/>
    <col min="2863" max="2863" width="13.7109375" style="728" customWidth="1"/>
    <col min="2864" max="2864" width="8.7109375" style="728" customWidth="1"/>
    <col min="2865" max="2865" width="14.7109375" style="728" customWidth="1"/>
    <col min="2866" max="2866" width="8.85546875" style="728" customWidth="1"/>
    <col min="2867" max="2867" width="9.85546875" style="728" customWidth="1"/>
    <col min="2868" max="2868" width="8.85546875" style="728" customWidth="1"/>
    <col min="2869" max="2869" width="54.7109375" style="728" customWidth="1"/>
    <col min="2870" max="2870" width="12.42578125" style="728" customWidth="1"/>
    <col min="2871" max="2871" width="8.7109375" style="728" customWidth="1"/>
    <col min="2872" max="2872" width="13.42578125" style="728" customWidth="1"/>
    <col min="2873" max="2873" width="8.85546875" style="728" customWidth="1"/>
    <col min="2874" max="2874" width="9.140625" style="728" customWidth="1"/>
    <col min="2875" max="2875" width="8.85546875" style="728" customWidth="1"/>
    <col min="2876" max="2876" width="54.7109375" style="728" customWidth="1"/>
    <col min="2877" max="2877" width="10.7109375" style="728" customWidth="1"/>
    <col min="2878" max="2878" width="8.7109375" style="728" customWidth="1"/>
    <col min="2879" max="2879" width="13" style="728" customWidth="1"/>
    <col min="2880" max="2880" width="8.85546875" style="728" customWidth="1"/>
    <col min="2881" max="2881" width="9.140625" style="728" customWidth="1"/>
    <col min="2882" max="2882" width="8.85546875" style="728" customWidth="1"/>
    <col min="2883" max="2883" width="54.7109375" style="728" customWidth="1"/>
    <col min="2884" max="2884" width="10.85546875" style="728" customWidth="1"/>
    <col min="2885" max="2885" width="8.7109375" style="728" customWidth="1"/>
    <col min="2886" max="2886" width="13" style="728" customWidth="1"/>
    <col min="2887" max="2887" width="8.85546875" style="728" customWidth="1"/>
    <col min="2888" max="2888" width="9.85546875" style="728" customWidth="1"/>
    <col min="2889" max="2889" width="8.85546875" style="728" customWidth="1"/>
    <col min="2890" max="3075" width="9.140625" style="728"/>
    <col min="3076" max="3076" width="63" style="728" customWidth="1"/>
    <col min="3077" max="3079" width="17.140625" style="728" customWidth="1"/>
    <col min="3080" max="3083" width="15" style="728" customWidth="1"/>
    <col min="3084" max="3084" width="13.140625" style="728" customWidth="1"/>
    <col min="3085" max="3085" width="8.7109375" style="728" customWidth="1"/>
    <col min="3086" max="3086" width="12.85546875" style="728" customWidth="1"/>
    <col min="3087" max="3087" width="8.85546875" style="728" customWidth="1"/>
    <col min="3088" max="3088" width="9.85546875" style="728" customWidth="1"/>
    <col min="3089" max="3089" width="8.85546875" style="728" customWidth="1"/>
    <col min="3090" max="3090" width="54.7109375" style="728" customWidth="1"/>
    <col min="3091" max="3091" width="10.85546875" style="728" customWidth="1"/>
    <col min="3092" max="3092" width="8.7109375" style="728" customWidth="1"/>
    <col min="3093" max="3093" width="12.140625" style="728" customWidth="1"/>
    <col min="3094" max="3094" width="8.85546875" style="728" customWidth="1"/>
    <col min="3095" max="3095" width="9.85546875" style="728" customWidth="1"/>
    <col min="3096" max="3096" width="8.85546875" style="728" customWidth="1"/>
    <col min="3097" max="3097" width="54.7109375" style="728" customWidth="1"/>
    <col min="3098" max="3098" width="10.85546875" style="728" customWidth="1"/>
    <col min="3099" max="3099" width="8.7109375" style="728" customWidth="1"/>
    <col min="3100" max="3100" width="12.28515625" style="728" customWidth="1"/>
    <col min="3101" max="3101" width="8.85546875" style="728" customWidth="1"/>
    <col min="3102" max="3102" width="9.85546875" style="728" customWidth="1"/>
    <col min="3103" max="3103" width="8.85546875" style="728" customWidth="1"/>
    <col min="3104" max="3104" width="54.7109375" style="728" customWidth="1"/>
    <col min="3105" max="3105" width="10.85546875" style="728" customWidth="1"/>
    <col min="3106" max="3106" width="8.7109375" style="728" customWidth="1"/>
    <col min="3107" max="3107" width="13.28515625" style="728" customWidth="1"/>
    <col min="3108" max="3108" width="8.85546875" style="728" customWidth="1"/>
    <col min="3109" max="3109" width="9.85546875" style="728" customWidth="1"/>
    <col min="3110" max="3110" width="8.85546875" style="728" customWidth="1"/>
    <col min="3111" max="3111" width="54.7109375" style="728" customWidth="1"/>
    <col min="3112" max="3112" width="12.140625" style="728" customWidth="1"/>
    <col min="3113" max="3113" width="8.7109375" style="728" customWidth="1"/>
    <col min="3114" max="3114" width="11.28515625" style="728" customWidth="1"/>
    <col min="3115" max="3115" width="8.85546875" style="728" customWidth="1"/>
    <col min="3116" max="3116" width="9.140625" style="728"/>
    <col min="3117" max="3117" width="8.85546875" style="728" customWidth="1"/>
    <col min="3118" max="3118" width="54.7109375" style="728" customWidth="1"/>
    <col min="3119" max="3119" width="13.7109375" style="728" customWidth="1"/>
    <col min="3120" max="3120" width="8.7109375" style="728" customWidth="1"/>
    <col min="3121" max="3121" width="14.7109375" style="728" customWidth="1"/>
    <col min="3122" max="3122" width="8.85546875" style="728" customWidth="1"/>
    <col min="3123" max="3123" width="9.85546875" style="728" customWidth="1"/>
    <col min="3124" max="3124" width="8.85546875" style="728" customWidth="1"/>
    <col min="3125" max="3125" width="54.7109375" style="728" customWidth="1"/>
    <col min="3126" max="3126" width="12.42578125" style="728" customWidth="1"/>
    <col min="3127" max="3127" width="8.7109375" style="728" customWidth="1"/>
    <col min="3128" max="3128" width="13.42578125" style="728" customWidth="1"/>
    <col min="3129" max="3129" width="8.85546875" style="728" customWidth="1"/>
    <col min="3130" max="3130" width="9.140625" style="728" customWidth="1"/>
    <col min="3131" max="3131" width="8.85546875" style="728" customWidth="1"/>
    <col min="3132" max="3132" width="54.7109375" style="728" customWidth="1"/>
    <col min="3133" max="3133" width="10.7109375" style="728" customWidth="1"/>
    <col min="3134" max="3134" width="8.7109375" style="728" customWidth="1"/>
    <col min="3135" max="3135" width="13" style="728" customWidth="1"/>
    <col min="3136" max="3136" width="8.85546875" style="728" customWidth="1"/>
    <col min="3137" max="3137" width="9.140625" style="728" customWidth="1"/>
    <col min="3138" max="3138" width="8.85546875" style="728" customWidth="1"/>
    <col min="3139" max="3139" width="54.7109375" style="728" customWidth="1"/>
    <col min="3140" max="3140" width="10.85546875" style="728" customWidth="1"/>
    <col min="3141" max="3141" width="8.7109375" style="728" customWidth="1"/>
    <col min="3142" max="3142" width="13" style="728" customWidth="1"/>
    <col min="3143" max="3143" width="8.85546875" style="728" customWidth="1"/>
    <col min="3144" max="3144" width="9.85546875" style="728" customWidth="1"/>
    <col min="3145" max="3145" width="8.85546875" style="728" customWidth="1"/>
    <col min="3146" max="3331" width="9.140625" style="728"/>
    <col min="3332" max="3332" width="63" style="728" customWidth="1"/>
    <col min="3333" max="3335" width="17.140625" style="728" customWidth="1"/>
    <col min="3336" max="3339" width="15" style="728" customWidth="1"/>
    <col min="3340" max="3340" width="13.140625" style="728" customWidth="1"/>
    <col min="3341" max="3341" width="8.7109375" style="728" customWidth="1"/>
    <col min="3342" max="3342" width="12.85546875" style="728" customWidth="1"/>
    <col min="3343" max="3343" width="8.85546875" style="728" customWidth="1"/>
    <col min="3344" max="3344" width="9.85546875" style="728" customWidth="1"/>
    <col min="3345" max="3345" width="8.85546875" style="728" customWidth="1"/>
    <col min="3346" max="3346" width="54.7109375" style="728" customWidth="1"/>
    <col min="3347" max="3347" width="10.85546875" style="728" customWidth="1"/>
    <col min="3348" max="3348" width="8.7109375" style="728" customWidth="1"/>
    <col min="3349" max="3349" width="12.140625" style="728" customWidth="1"/>
    <col min="3350" max="3350" width="8.85546875" style="728" customWidth="1"/>
    <col min="3351" max="3351" width="9.85546875" style="728" customWidth="1"/>
    <col min="3352" max="3352" width="8.85546875" style="728" customWidth="1"/>
    <col min="3353" max="3353" width="54.7109375" style="728" customWidth="1"/>
    <col min="3354" max="3354" width="10.85546875" style="728" customWidth="1"/>
    <col min="3355" max="3355" width="8.7109375" style="728" customWidth="1"/>
    <col min="3356" max="3356" width="12.28515625" style="728" customWidth="1"/>
    <col min="3357" max="3357" width="8.85546875" style="728" customWidth="1"/>
    <col min="3358" max="3358" width="9.85546875" style="728" customWidth="1"/>
    <col min="3359" max="3359" width="8.85546875" style="728" customWidth="1"/>
    <col min="3360" max="3360" width="54.7109375" style="728" customWidth="1"/>
    <col min="3361" max="3361" width="10.85546875" style="728" customWidth="1"/>
    <col min="3362" max="3362" width="8.7109375" style="728" customWidth="1"/>
    <col min="3363" max="3363" width="13.28515625" style="728" customWidth="1"/>
    <col min="3364" max="3364" width="8.85546875" style="728" customWidth="1"/>
    <col min="3365" max="3365" width="9.85546875" style="728" customWidth="1"/>
    <col min="3366" max="3366" width="8.85546875" style="728" customWidth="1"/>
    <col min="3367" max="3367" width="54.7109375" style="728" customWidth="1"/>
    <col min="3368" max="3368" width="12.140625" style="728" customWidth="1"/>
    <col min="3369" max="3369" width="8.7109375" style="728" customWidth="1"/>
    <col min="3370" max="3370" width="11.28515625" style="728" customWidth="1"/>
    <col min="3371" max="3371" width="8.85546875" style="728" customWidth="1"/>
    <col min="3372" max="3372" width="9.140625" style="728"/>
    <col min="3373" max="3373" width="8.85546875" style="728" customWidth="1"/>
    <col min="3374" max="3374" width="54.7109375" style="728" customWidth="1"/>
    <col min="3375" max="3375" width="13.7109375" style="728" customWidth="1"/>
    <col min="3376" max="3376" width="8.7109375" style="728" customWidth="1"/>
    <col min="3377" max="3377" width="14.7109375" style="728" customWidth="1"/>
    <col min="3378" max="3378" width="8.85546875" style="728" customWidth="1"/>
    <col min="3379" max="3379" width="9.85546875" style="728" customWidth="1"/>
    <col min="3380" max="3380" width="8.85546875" style="728" customWidth="1"/>
    <col min="3381" max="3381" width="54.7109375" style="728" customWidth="1"/>
    <col min="3382" max="3382" width="12.42578125" style="728" customWidth="1"/>
    <col min="3383" max="3383" width="8.7109375" style="728" customWidth="1"/>
    <col min="3384" max="3384" width="13.42578125" style="728" customWidth="1"/>
    <col min="3385" max="3385" width="8.85546875" style="728" customWidth="1"/>
    <col min="3386" max="3386" width="9.140625" style="728" customWidth="1"/>
    <col min="3387" max="3387" width="8.85546875" style="728" customWidth="1"/>
    <col min="3388" max="3388" width="54.7109375" style="728" customWidth="1"/>
    <col min="3389" max="3389" width="10.7109375" style="728" customWidth="1"/>
    <col min="3390" max="3390" width="8.7109375" style="728" customWidth="1"/>
    <col min="3391" max="3391" width="13" style="728" customWidth="1"/>
    <col min="3392" max="3392" width="8.85546875" style="728" customWidth="1"/>
    <col min="3393" max="3393" width="9.140625" style="728" customWidth="1"/>
    <col min="3394" max="3394" width="8.85546875" style="728" customWidth="1"/>
    <col min="3395" max="3395" width="54.7109375" style="728" customWidth="1"/>
    <col min="3396" max="3396" width="10.85546875" style="728" customWidth="1"/>
    <col min="3397" max="3397" width="8.7109375" style="728" customWidth="1"/>
    <col min="3398" max="3398" width="13" style="728" customWidth="1"/>
    <col min="3399" max="3399" width="8.85546875" style="728" customWidth="1"/>
    <col min="3400" max="3400" width="9.85546875" style="728" customWidth="1"/>
    <col min="3401" max="3401" width="8.85546875" style="728" customWidth="1"/>
    <col min="3402" max="3587" width="9.140625" style="728"/>
    <col min="3588" max="3588" width="63" style="728" customWidth="1"/>
    <col min="3589" max="3591" width="17.140625" style="728" customWidth="1"/>
    <col min="3592" max="3595" width="15" style="728" customWidth="1"/>
    <col min="3596" max="3596" width="13.140625" style="728" customWidth="1"/>
    <col min="3597" max="3597" width="8.7109375" style="728" customWidth="1"/>
    <col min="3598" max="3598" width="12.85546875" style="728" customWidth="1"/>
    <col min="3599" max="3599" width="8.85546875" style="728" customWidth="1"/>
    <col min="3600" max="3600" width="9.85546875" style="728" customWidth="1"/>
    <col min="3601" max="3601" width="8.85546875" style="728" customWidth="1"/>
    <col min="3602" max="3602" width="54.7109375" style="728" customWidth="1"/>
    <col min="3603" max="3603" width="10.85546875" style="728" customWidth="1"/>
    <col min="3604" max="3604" width="8.7109375" style="728" customWidth="1"/>
    <col min="3605" max="3605" width="12.140625" style="728" customWidth="1"/>
    <col min="3606" max="3606" width="8.85546875" style="728" customWidth="1"/>
    <col min="3607" max="3607" width="9.85546875" style="728" customWidth="1"/>
    <col min="3608" max="3608" width="8.85546875" style="728" customWidth="1"/>
    <col min="3609" max="3609" width="54.7109375" style="728" customWidth="1"/>
    <col min="3610" max="3610" width="10.85546875" style="728" customWidth="1"/>
    <col min="3611" max="3611" width="8.7109375" style="728" customWidth="1"/>
    <col min="3612" max="3612" width="12.28515625" style="728" customWidth="1"/>
    <col min="3613" max="3613" width="8.85546875" style="728" customWidth="1"/>
    <col min="3614" max="3614" width="9.85546875" style="728" customWidth="1"/>
    <col min="3615" max="3615" width="8.85546875" style="728" customWidth="1"/>
    <col min="3616" max="3616" width="54.7109375" style="728" customWidth="1"/>
    <col min="3617" max="3617" width="10.85546875" style="728" customWidth="1"/>
    <col min="3618" max="3618" width="8.7109375" style="728" customWidth="1"/>
    <col min="3619" max="3619" width="13.28515625" style="728" customWidth="1"/>
    <col min="3620" max="3620" width="8.85546875" style="728" customWidth="1"/>
    <col min="3621" max="3621" width="9.85546875" style="728" customWidth="1"/>
    <col min="3622" max="3622" width="8.85546875" style="728" customWidth="1"/>
    <col min="3623" max="3623" width="54.7109375" style="728" customWidth="1"/>
    <col min="3624" max="3624" width="12.140625" style="728" customWidth="1"/>
    <col min="3625" max="3625" width="8.7109375" style="728" customWidth="1"/>
    <col min="3626" max="3626" width="11.28515625" style="728" customWidth="1"/>
    <col min="3627" max="3627" width="8.85546875" style="728" customWidth="1"/>
    <col min="3628" max="3628" width="9.140625" style="728"/>
    <col min="3629" max="3629" width="8.85546875" style="728" customWidth="1"/>
    <col min="3630" max="3630" width="54.7109375" style="728" customWidth="1"/>
    <col min="3631" max="3631" width="13.7109375" style="728" customWidth="1"/>
    <col min="3632" max="3632" width="8.7109375" style="728" customWidth="1"/>
    <col min="3633" max="3633" width="14.7109375" style="728" customWidth="1"/>
    <col min="3634" max="3634" width="8.85546875" style="728" customWidth="1"/>
    <col min="3635" max="3635" width="9.85546875" style="728" customWidth="1"/>
    <col min="3636" max="3636" width="8.85546875" style="728" customWidth="1"/>
    <col min="3637" max="3637" width="54.7109375" style="728" customWidth="1"/>
    <col min="3638" max="3638" width="12.42578125" style="728" customWidth="1"/>
    <col min="3639" max="3639" width="8.7109375" style="728" customWidth="1"/>
    <col min="3640" max="3640" width="13.42578125" style="728" customWidth="1"/>
    <col min="3641" max="3641" width="8.85546875" style="728" customWidth="1"/>
    <col min="3642" max="3642" width="9.140625" style="728" customWidth="1"/>
    <col min="3643" max="3643" width="8.85546875" style="728" customWidth="1"/>
    <col min="3644" max="3644" width="54.7109375" style="728" customWidth="1"/>
    <col min="3645" max="3645" width="10.7109375" style="728" customWidth="1"/>
    <col min="3646" max="3646" width="8.7109375" style="728" customWidth="1"/>
    <col min="3647" max="3647" width="13" style="728" customWidth="1"/>
    <col min="3648" max="3648" width="8.85546875" style="728" customWidth="1"/>
    <col min="3649" max="3649" width="9.140625" style="728" customWidth="1"/>
    <col min="3650" max="3650" width="8.85546875" style="728" customWidth="1"/>
    <col min="3651" max="3651" width="54.7109375" style="728" customWidth="1"/>
    <col min="3652" max="3652" width="10.85546875" style="728" customWidth="1"/>
    <col min="3653" max="3653" width="8.7109375" style="728" customWidth="1"/>
    <col min="3654" max="3654" width="13" style="728" customWidth="1"/>
    <col min="3655" max="3655" width="8.85546875" style="728" customWidth="1"/>
    <col min="3656" max="3656" width="9.85546875" style="728" customWidth="1"/>
    <col min="3657" max="3657" width="8.85546875" style="728" customWidth="1"/>
    <col min="3658" max="3843" width="9.140625" style="728"/>
    <col min="3844" max="3844" width="63" style="728" customWidth="1"/>
    <col min="3845" max="3847" width="17.140625" style="728" customWidth="1"/>
    <col min="3848" max="3851" width="15" style="728" customWidth="1"/>
    <col min="3852" max="3852" width="13.140625" style="728" customWidth="1"/>
    <col min="3853" max="3853" width="8.7109375" style="728" customWidth="1"/>
    <col min="3854" max="3854" width="12.85546875" style="728" customWidth="1"/>
    <col min="3855" max="3855" width="8.85546875" style="728" customWidth="1"/>
    <col min="3856" max="3856" width="9.85546875" style="728" customWidth="1"/>
    <col min="3857" max="3857" width="8.85546875" style="728" customWidth="1"/>
    <col min="3858" max="3858" width="54.7109375" style="728" customWidth="1"/>
    <col min="3859" max="3859" width="10.85546875" style="728" customWidth="1"/>
    <col min="3860" max="3860" width="8.7109375" style="728" customWidth="1"/>
    <col min="3861" max="3861" width="12.140625" style="728" customWidth="1"/>
    <col min="3862" max="3862" width="8.85546875" style="728" customWidth="1"/>
    <col min="3863" max="3863" width="9.85546875" style="728" customWidth="1"/>
    <col min="3864" max="3864" width="8.85546875" style="728" customWidth="1"/>
    <col min="3865" max="3865" width="54.7109375" style="728" customWidth="1"/>
    <col min="3866" max="3866" width="10.85546875" style="728" customWidth="1"/>
    <col min="3867" max="3867" width="8.7109375" style="728" customWidth="1"/>
    <col min="3868" max="3868" width="12.28515625" style="728" customWidth="1"/>
    <col min="3869" max="3869" width="8.85546875" style="728" customWidth="1"/>
    <col min="3870" max="3870" width="9.85546875" style="728" customWidth="1"/>
    <col min="3871" max="3871" width="8.85546875" style="728" customWidth="1"/>
    <col min="3872" max="3872" width="54.7109375" style="728" customWidth="1"/>
    <col min="3873" max="3873" width="10.85546875" style="728" customWidth="1"/>
    <col min="3874" max="3874" width="8.7109375" style="728" customWidth="1"/>
    <col min="3875" max="3875" width="13.28515625" style="728" customWidth="1"/>
    <col min="3876" max="3876" width="8.85546875" style="728" customWidth="1"/>
    <col min="3877" max="3877" width="9.85546875" style="728" customWidth="1"/>
    <col min="3878" max="3878" width="8.85546875" style="728" customWidth="1"/>
    <col min="3879" max="3879" width="54.7109375" style="728" customWidth="1"/>
    <col min="3880" max="3880" width="12.140625" style="728" customWidth="1"/>
    <col min="3881" max="3881" width="8.7109375" style="728" customWidth="1"/>
    <col min="3882" max="3882" width="11.28515625" style="728" customWidth="1"/>
    <col min="3883" max="3883" width="8.85546875" style="728" customWidth="1"/>
    <col min="3884" max="3884" width="9.140625" style="728"/>
    <col min="3885" max="3885" width="8.85546875" style="728" customWidth="1"/>
    <col min="3886" max="3886" width="54.7109375" style="728" customWidth="1"/>
    <col min="3887" max="3887" width="13.7109375" style="728" customWidth="1"/>
    <col min="3888" max="3888" width="8.7109375" style="728" customWidth="1"/>
    <col min="3889" max="3889" width="14.7109375" style="728" customWidth="1"/>
    <col min="3890" max="3890" width="8.85546875" style="728" customWidth="1"/>
    <col min="3891" max="3891" width="9.85546875" style="728" customWidth="1"/>
    <col min="3892" max="3892" width="8.85546875" style="728" customWidth="1"/>
    <col min="3893" max="3893" width="54.7109375" style="728" customWidth="1"/>
    <col min="3894" max="3894" width="12.42578125" style="728" customWidth="1"/>
    <col min="3895" max="3895" width="8.7109375" style="728" customWidth="1"/>
    <col min="3896" max="3896" width="13.42578125" style="728" customWidth="1"/>
    <col min="3897" max="3897" width="8.85546875" style="728" customWidth="1"/>
    <col min="3898" max="3898" width="9.140625" style="728" customWidth="1"/>
    <col min="3899" max="3899" width="8.85546875" style="728" customWidth="1"/>
    <col min="3900" max="3900" width="54.7109375" style="728" customWidth="1"/>
    <col min="3901" max="3901" width="10.7109375" style="728" customWidth="1"/>
    <col min="3902" max="3902" width="8.7109375" style="728" customWidth="1"/>
    <col min="3903" max="3903" width="13" style="728" customWidth="1"/>
    <col min="3904" max="3904" width="8.85546875" style="728" customWidth="1"/>
    <col min="3905" max="3905" width="9.140625" style="728" customWidth="1"/>
    <col min="3906" max="3906" width="8.85546875" style="728" customWidth="1"/>
    <col min="3907" max="3907" width="54.7109375" style="728" customWidth="1"/>
    <col min="3908" max="3908" width="10.85546875" style="728" customWidth="1"/>
    <col min="3909" max="3909" width="8.7109375" style="728" customWidth="1"/>
    <col min="3910" max="3910" width="13" style="728" customWidth="1"/>
    <col min="3911" max="3911" width="8.85546875" style="728" customWidth="1"/>
    <col min="3912" max="3912" width="9.85546875" style="728" customWidth="1"/>
    <col min="3913" max="3913" width="8.85546875" style="728" customWidth="1"/>
    <col min="3914" max="4099" width="9.140625" style="728"/>
    <col min="4100" max="4100" width="63" style="728" customWidth="1"/>
    <col min="4101" max="4103" width="17.140625" style="728" customWidth="1"/>
    <col min="4104" max="4107" width="15" style="728" customWidth="1"/>
    <col min="4108" max="4108" width="13.140625" style="728" customWidth="1"/>
    <col min="4109" max="4109" width="8.7109375" style="728" customWidth="1"/>
    <col min="4110" max="4110" width="12.85546875" style="728" customWidth="1"/>
    <col min="4111" max="4111" width="8.85546875" style="728" customWidth="1"/>
    <col min="4112" max="4112" width="9.85546875" style="728" customWidth="1"/>
    <col min="4113" max="4113" width="8.85546875" style="728" customWidth="1"/>
    <col min="4114" max="4114" width="54.7109375" style="728" customWidth="1"/>
    <col min="4115" max="4115" width="10.85546875" style="728" customWidth="1"/>
    <col min="4116" max="4116" width="8.7109375" style="728" customWidth="1"/>
    <col min="4117" max="4117" width="12.140625" style="728" customWidth="1"/>
    <col min="4118" max="4118" width="8.85546875" style="728" customWidth="1"/>
    <col min="4119" max="4119" width="9.85546875" style="728" customWidth="1"/>
    <col min="4120" max="4120" width="8.85546875" style="728" customWidth="1"/>
    <col min="4121" max="4121" width="54.7109375" style="728" customWidth="1"/>
    <col min="4122" max="4122" width="10.85546875" style="728" customWidth="1"/>
    <col min="4123" max="4123" width="8.7109375" style="728" customWidth="1"/>
    <col min="4124" max="4124" width="12.28515625" style="728" customWidth="1"/>
    <col min="4125" max="4125" width="8.85546875" style="728" customWidth="1"/>
    <col min="4126" max="4126" width="9.85546875" style="728" customWidth="1"/>
    <col min="4127" max="4127" width="8.85546875" style="728" customWidth="1"/>
    <col min="4128" max="4128" width="54.7109375" style="728" customWidth="1"/>
    <col min="4129" max="4129" width="10.85546875" style="728" customWidth="1"/>
    <col min="4130" max="4130" width="8.7109375" style="728" customWidth="1"/>
    <col min="4131" max="4131" width="13.28515625" style="728" customWidth="1"/>
    <col min="4132" max="4132" width="8.85546875" style="728" customWidth="1"/>
    <col min="4133" max="4133" width="9.85546875" style="728" customWidth="1"/>
    <col min="4134" max="4134" width="8.85546875" style="728" customWidth="1"/>
    <col min="4135" max="4135" width="54.7109375" style="728" customWidth="1"/>
    <col min="4136" max="4136" width="12.140625" style="728" customWidth="1"/>
    <col min="4137" max="4137" width="8.7109375" style="728" customWidth="1"/>
    <col min="4138" max="4138" width="11.28515625" style="728" customWidth="1"/>
    <col min="4139" max="4139" width="8.85546875" style="728" customWidth="1"/>
    <col min="4140" max="4140" width="9.140625" style="728"/>
    <col min="4141" max="4141" width="8.85546875" style="728" customWidth="1"/>
    <col min="4142" max="4142" width="54.7109375" style="728" customWidth="1"/>
    <col min="4143" max="4143" width="13.7109375" style="728" customWidth="1"/>
    <col min="4144" max="4144" width="8.7109375" style="728" customWidth="1"/>
    <col min="4145" max="4145" width="14.7109375" style="728" customWidth="1"/>
    <col min="4146" max="4146" width="8.85546875" style="728" customWidth="1"/>
    <col min="4147" max="4147" width="9.85546875" style="728" customWidth="1"/>
    <col min="4148" max="4148" width="8.85546875" style="728" customWidth="1"/>
    <col min="4149" max="4149" width="54.7109375" style="728" customWidth="1"/>
    <col min="4150" max="4150" width="12.42578125" style="728" customWidth="1"/>
    <col min="4151" max="4151" width="8.7109375" style="728" customWidth="1"/>
    <col min="4152" max="4152" width="13.42578125" style="728" customWidth="1"/>
    <col min="4153" max="4153" width="8.85546875" style="728" customWidth="1"/>
    <col min="4154" max="4154" width="9.140625" style="728" customWidth="1"/>
    <col min="4155" max="4155" width="8.85546875" style="728" customWidth="1"/>
    <col min="4156" max="4156" width="54.7109375" style="728" customWidth="1"/>
    <col min="4157" max="4157" width="10.7109375" style="728" customWidth="1"/>
    <col min="4158" max="4158" width="8.7109375" style="728" customWidth="1"/>
    <col min="4159" max="4159" width="13" style="728" customWidth="1"/>
    <col min="4160" max="4160" width="8.85546875" style="728" customWidth="1"/>
    <col min="4161" max="4161" width="9.140625" style="728" customWidth="1"/>
    <col min="4162" max="4162" width="8.85546875" style="728" customWidth="1"/>
    <col min="4163" max="4163" width="54.7109375" style="728" customWidth="1"/>
    <col min="4164" max="4164" width="10.85546875" style="728" customWidth="1"/>
    <col min="4165" max="4165" width="8.7109375" style="728" customWidth="1"/>
    <col min="4166" max="4166" width="13" style="728" customWidth="1"/>
    <col min="4167" max="4167" width="8.85546875" style="728" customWidth="1"/>
    <col min="4168" max="4168" width="9.85546875" style="728" customWidth="1"/>
    <col min="4169" max="4169" width="8.85546875" style="728" customWidth="1"/>
    <col min="4170" max="4355" width="9.140625" style="728"/>
    <col min="4356" max="4356" width="63" style="728" customWidth="1"/>
    <col min="4357" max="4359" width="17.140625" style="728" customWidth="1"/>
    <col min="4360" max="4363" width="15" style="728" customWidth="1"/>
    <col min="4364" max="4364" width="13.140625" style="728" customWidth="1"/>
    <col min="4365" max="4365" width="8.7109375" style="728" customWidth="1"/>
    <col min="4366" max="4366" width="12.85546875" style="728" customWidth="1"/>
    <col min="4367" max="4367" width="8.85546875" style="728" customWidth="1"/>
    <col min="4368" max="4368" width="9.85546875" style="728" customWidth="1"/>
    <col min="4369" max="4369" width="8.85546875" style="728" customWidth="1"/>
    <col min="4370" max="4370" width="54.7109375" style="728" customWidth="1"/>
    <col min="4371" max="4371" width="10.85546875" style="728" customWidth="1"/>
    <col min="4372" max="4372" width="8.7109375" style="728" customWidth="1"/>
    <col min="4373" max="4373" width="12.140625" style="728" customWidth="1"/>
    <col min="4374" max="4374" width="8.85546875" style="728" customWidth="1"/>
    <col min="4375" max="4375" width="9.85546875" style="728" customWidth="1"/>
    <col min="4376" max="4376" width="8.85546875" style="728" customWidth="1"/>
    <col min="4377" max="4377" width="54.7109375" style="728" customWidth="1"/>
    <col min="4378" max="4378" width="10.85546875" style="728" customWidth="1"/>
    <col min="4379" max="4379" width="8.7109375" style="728" customWidth="1"/>
    <col min="4380" max="4380" width="12.28515625" style="728" customWidth="1"/>
    <col min="4381" max="4381" width="8.85546875" style="728" customWidth="1"/>
    <col min="4382" max="4382" width="9.85546875" style="728" customWidth="1"/>
    <col min="4383" max="4383" width="8.85546875" style="728" customWidth="1"/>
    <col min="4384" max="4384" width="54.7109375" style="728" customWidth="1"/>
    <col min="4385" max="4385" width="10.85546875" style="728" customWidth="1"/>
    <col min="4386" max="4386" width="8.7109375" style="728" customWidth="1"/>
    <col min="4387" max="4387" width="13.28515625" style="728" customWidth="1"/>
    <col min="4388" max="4388" width="8.85546875" style="728" customWidth="1"/>
    <col min="4389" max="4389" width="9.85546875" style="728" customWidth="1"/>
    <col min="4390" max="4390" width="8.85546875" style="728" customWidth="1"/>
    <col min="4391" max="4391" width="54.7109375" style="728" customWidth="1"/>
    <col min="4392" max="4392" width="12.140625" style="728" customWidth="1"/>
    <col min="4393" max="4393" width="8.7109375" style="728" customWidth="1"/>
    <col min="4394" max="4394" width="11.28515625" style="728" customWidth="1"/>
    <col min="4395" max="4395" width="8.85546875" style="728" customWidth="1"/>
    <col min="4396" max="4396" width="9.140625" style="728"/>
    <col min="4397" max="4397" width="8.85546875" style="728" customWidth="1"/>
    <col min="4398" max="4398" width="54.7109375" style="728" customWidth="1"/>
    <col min="4399" max="4399" width="13.7109375" style="728" customWidth="1"/>
    <col min="4400" max="4400" width="8.7109375" style="728" customWidth="1"/>
    <col min="4401" max="4401" width="14.7109375" style="728" customWidth="1"/>
    <col min="4402" max="4402" width="8.85546875" style="728" customWidth="1"/>
    <col min="4403" max="4403" width="9.85546875" style="728" customWidth="1"/>
    <col min="4404" max="4404" width="8.85546875" style="728" customWidth="1"/>
    <col min="4405" max="4405" width="54.7109375" style="728" customWidth="1"/>
    <col min="4406" max="4406" width="12.42578125" style="728" customWidth="1"/>
    <col min="4407" max="4407" width="8.7109375" style="728" customWidth="1"/>
    <col min="4408" max="4408" width="13.42578125" style="728" customWidth="1"/>
    <col min="4409" max="4409" width="8.85546875" style="728" customWidth="1"/>
    <col min="4410" max="4410" width="9.140625" style="728" customWidth="1"/>
    <col min="4411" max="4411" width="8.85546875" style="728" customWidth="1"/>
    <col min="4412" max="4412" width="54.7109375" style="728" customWidth="1"/>
    <col min="4413" max="4413" width="10.7109375" style="728" customWidth="1"/>
    <col min="4414" max="4414" width="8.7109375" style="728" customWidth="1"/>
    <col min="4415" max="4415" width="13" style="728" customWidth="1"/>
    <col min="4416" max="4416" width="8.85546875" style="728" customWidth="1"/>
    <col min="4417" max="4417" width="9.140625" style="728" customWidth="1"/>
    <col min="4418" max="4418" width="8.85546875" style="728" customWidth="1"/>
    <col min="4419" max="4419" width="54.7109375" style="728" customWidth="1"/>
    <col min="4420" max="4420" width="10.85546875" style="728" customWidth="1"/>
    <col min="4421" max="4421" width="8.7109375" style="728" customWidth="1"/>
    <col min="4422" max="4422" width="13" style="728" customWidth="1"/>
    <col min="4423" max="4423" width="8.85546875" style="728" customWidth="1"/>
    <col min="4424" max="4424" width="9.85546875" style="728" customWidth="1"/>
    <col min="4425" max="4425" width="8.85546875" style="728" customWidth="1"/>
    <col min="4426" max="4611" width="9.140625" style="728"/>
    <col min="4612" max="4612" width="63" style="728" customWidth="1"/>
    <col min="4613" max="4615" width="17.140625" style="728" customWidth="1"/>
    <col min="4616" max="4619" width="15" style="728" customWidth="1"/>
    <col min="4620" max="4620" width="13.140625" style="728" customWidth="1"/>
    <col min="4621" max="4621" width="8.7109375" style="728" customWidth="1"/>
    <col min="4622" max="4622" width="12.85546875" style="728" customWidth="1"/>
    <col min="4623" max="4623" width="8.85546875" style="728" customWidth="1"/>
    <col min="4624" max="4624" width="9.85546875" style="728" customWidth="1"/>
    <col min="4625" max="4625" width="8.85546875" style="728" customWidth="1"/>
    <col min="4626" max="4626" width="54.7109375" style="728" customWidth="1"/>
    <col min="4627" max="4627" width="10.85546875" style="728" customWidth="1"/>
    <col min="4628" max="4628" width="8.7109375" style="728" customWidth="1"/>
    <col min="4629" max="4629" width="12.140625" style="728" customWidth="1"/>
    <col min="4630" max="4630" width="8.85546875" style="728" customWidth="1"/>
    <col min="4631" max="4631" width="9.85546875" style="728" customWidth="1"/>
    <col min="4632" max="4632" width="8.85546875" style="728" customWidth="1"/>
    <col min="4633" max="4633" width="54.7109375" style="728" customWidth="1"/>
    <col min="4634" max="4634" width="10.85546875" style="728" customWidth="1"/>
    <col min="4635" max="4635" width="8.7109375" style="728" customWidth="1"/>
    <col min="4636" max="4636" width="12.28515625" style="728" customWidth="1"/>
    <col min="4637" max="4637" width="8.85546875" style="728" customWidth="1"/>
    <col min="4638" max="4638" width="9.85546875" style="728" customWidth="1"/>
    <col min="4639" max="4639" width="8.85546875" style="728" customWidth="1"/>
    <col min="4640" max="4640" width="54.7109375" style="728" customWidth="1"/>
    <col min="4641" max="4641" width="10.85546875" style="728" customWidth="1"/>
    <col min="4642" max="4642" width="8.7109375" style="728" customWidth="1"/>
    <col min="4643" max="4643" width="13.28515625" style="728" customWidth="1"/>
    <col min="4644" max="4644" width="8.85546875" style="728" customWidth="1"/>
    <col min="4645" max="4645" width="9.85546875" style="728" customWidth="1"/>
    <col min="4646" max="4646" width="8.85546875" style="728" customWidth="1"/>
    <col min="4647" max="4647" width="54.7109375" style="728" customWidth="1"/>
    <col min="4648" max="4648" width="12.140625" style="728" customWidth="1"/>
    <col min="4649" max="4649" width="8.7109375" style="728" customWidth="1"/>
    <col min="4650" max="4650" width="11.28515625" style="728" customWidth="1"/>
    <col min="4651" max="4651" width="8.85546875" style="728" customWidth="1"/>
    <col min="4652" max="4652" width="9.140625" style="728"/>
    <col min="4653" max="4653" width="8.85546875" style="728" customWidth="1"/>
    <col min="4654" max="4654" width="54.7109375" style="728" customWidth="1"/>
    <col min="4655" max="4655" width="13.7109375" style="728" customWidth="1"/>
    <col min="4656" max="4656" width="8.7109375" style="728" customWidth="1"/>
    <col min="4657" max="4657" width="14.7109375" style="728" customWidth="1"/>
    <col min="4658" max="4658" width="8.85546875" style="728" customWidth="1"/>
    <col min="4659" max="4659" width="9.85546875" style="728" customWidth="1"/>
    <col min="4660" max="4660" width="8.85546875" style="728" customWidth="1"/>
    <col min="4661" max="4661" width="54.7109375" style="728" customWidth="1"/>
    <col min="4662" max="4662" width="12.42578125" style="728" customWidth="1"/>
    <col min="4663" max="4663" width="8.7109375" style="728" customWidth="1"/>
    <col min="4664" max="4664" width="13.42578125" style="728" customWidth="1"/>
    <col min="4665" max="4665" width="8.85546875" style="728" customWidth="1"/>
    <col min="4666" max="4666" width="9.140625" style="728" customWidth="1"/>
    <col min="4667" max="4667" width="8.85546875" style="728" customWidth="1"/>
    <col min="4668" max="4668" width="54.7109375" style="728" customWidth="1"/>
    <col min="4669" max="4669" width="10.7109375" style="728" customWidth="1"/>
    <col min="4670" max="4670" width="8.7109375" style="728" customWidth="1"/>
    <col min="4671" max="4671" width="13" style="728" customWidth="1"/>
    <col min="4672" max="4672" width="8.85546875" style="728" customWidth="1"/>
    <col min="4673" max="4673" width="9.140625" style="728" customWidth="1"/>
    <col min="4674" max="4674" width="8.85546875" style="728" customWidth="1"/>
    <col min="4675" max="4675" width="54.7109375" style="728" customWidth="1"/>
    <col min="4676" max="4676" width="10.85546875" style="728" customWidth="1"/>
    <col min="4677" max="4677" width="8.7109375" style="728" customWidth="1"/>
    <col min="4678" max="4678" width="13" style="728" customWidth="1"/>
    <col min="4679" max="4679" width="8.85546875" style="728" customWidth="1"/>
    <col min="4680" max="4680" width="9.85546875" style="728" customWidth="1"/>
    <col min="4681" max="4681" width="8.85546875" style="728" customWidth="1"/>
    <col min="4682" max="4867" width="9.140625" style="728"/>
    <col min="4868" max="4868" width="63" style="728" customWidth="1"/>
    <col min="4869" max="4871" width="17.140625" style="728" customWidth="1"/>
    <col min="4872" max="4875" width="15" style="728" customWidth="1"/>
    <col min="4876" max="4876" width="13.140625" style="728" customWidth="1"/>
    <col min="4877" max="4877" width="8.7109375" style="728" customWidth="1"/>
    <col min="4878" max="4878" width="12.85546875" style="728" customWidth="1"/>
    <col min="4879" max="4879" width="8.85546875" style="728" customWidth="1"/>
    <col min="4880" max="4880" width="9.85546875" style="728" customWidth="1"/>
    <col min="4881" max="4881" width="8.85546875" style="728" customWidth="1"/>
    <col min="4882" max="4882" width="54.7109375" style="728" customWidth="1"/>
    <col min="4883" max="4883" width="10.85546875" style="728" customWidth="1"/>
    <col min="4884" max="4884" width="8.7109375" style="728" customWidth="1"/>
    <col min="4885" max="4885" width="12.140625" style="728" customWidth="1"/>
    <col min="4886" max="4886" width="8.85546875" style="728" customWidth="1"/>
    <col min="4887" max="4887" width="9.85546875" style="728" customWidth="1"/>
    <col min="4888" max="4888" width="8.85546875" style="728" customWidth="1"/>
    <col min="4889" max="4889" width="54.7109375" style="728" customWidth="1"/>
    <col min="4890" max="4890" width="10.85546875" style="728" customWidth="1"/>
    <col min="4891" max="4891" width="8.7109375" style="728" customWidth="1"/>
    <col min="4892" max="4892" width="12.28515625" style="728" customWidth="1"/>
    <col min="4893" max="4893" width="8.85546875" style="728" customWidth="1"/>
    <col min="4894" max="4894" width="9.85546875" style="728" customWidth="1"/>
    <col min="4895" max="4895" width="8.85546875" style="728" customWidth="1"/>
    <col min="4896" max="4896" width="54.7109375" style="728" customWidth="1"/>
    <col min="4897" max="4897" width="10.85546875" style="728" customWidth="1"/>
    <col min="4898" max="4898" width="8.7109375" style="728" customWidth="1"/>
    <col min="4899" max="4899" width="13.28515625" style="728" customWidth="1"/>
    <col min="4900" max="4900" width="8.85546875" style="728" customWidth="1"/>
    <col min="4901" max="4901" width="9.85546875" style="728" customWidth="1"/>
    <col min="4902" max="4902" width="8.85546875" style="728" customWidth="1"/>
    <col min="4903" max="4903" width="54.7109375" style="728" customWidth="1"/>
    <col min="4904" max="4904" width="12.140625" style="728" customWidth="1"/>
    <col min="4905" max="4905" width="8.7109375" style="728" customWidth="1"/>
    <col min="4906" max="4906" width="11.28515625" style="728" customWidth="1"/>
    <col min="4907" max="4907" width="8.85546875" style="728" customWidth="1"/>
    <col min="4908" max="4908" width="9.140625" style="728"/>
    <col min="4909" max="4909" width="8.85546875" style="728" customWidth="1"/>
    <col min="4910" max="4910" width="54.7109375" style="728" customWidth="1"/>
    <col min="4911" max="4911" width="13.7109375" style="728" customWidth="1"/>
    <col min="4912" max="4912" width="8.7109375" style="728" customWidth="1"/>
    <col min="4913" max="4913" width="14.7109375" style="728" customWidth="1"/>
    <col min="4914" max="4914" width="8.85546875" style="728" customWidth="1"/>
    <col min="4915" max="4915" width="9.85546875" style="728" customWidth="1"/>
    <col min="4916" max="4916" width="8.85546875" style="728" customWidth="1"/>
    <col min="4917" max="4917" width="54.7109375" style="728" customWidth="1"/>
    <col min="4918" max="4918" width="12.42578125" style="728" customWidth="1"/>
    <col min="4919" max="4919" width="8.7109375" style="728" customWidth="1"/>
    <col min="4920" max="4920" width="13.42578125" style="728" customWidth="1"/>
    <col min="4921" max="4921" width="8.85546875" style="728" customWidth="1"/>
    <col min="4922" max="4922" width="9.140625" style="728" customWidth="1"/>
    <col min="4923" max="4923" width="8.85546875" style="728" customWidth="1"/>
    <col min="4924" max="4924" width="54.7109375" style="728" customWidth="1"/>
    <col min="4925" max="4925" width="10.7109375" style="728" customWidth="1"/>
    <col min="4926" max="4926" width="8.7109375" style="728" customWidth="1"/>
    <col min="4927" max="4927" width="13" style="728" customWidth="1"/>
    <col min="4928" max="4928" width="8.85546875" style="728" customWidth="1"/>
    <col min="4929" max="4929" width="9.140625" style="728" customWidth="1"/>
    <col min="4930" max="4930" width="8.85546875" style="728" customWidth="1"/>
    <col min="4931" max="4931" width="54.7109375" style="728" customWidth="1"/>
    <col min="4932" max="4932" width="10.85546875" style="728" customWidth="1"/>
    <col min="4933" max="4933" width="8.7109375" style="728" customWidth="1"/>
    <col min="4934" max="4934" width="13" style="728" customWidth="1"/>
    <col min="4935" max="4935" width="8.85546875" style="728" customWidth="1"/>
    <col min="4936" max="4936" width="9.85546875" style="728" customWidth="1"/>
    <col min="4937" max="4937" width="8.85546875" style="728" customWidth="1"/>
    <col min="4938" max="5123" width="9.140625" style="728"/>
    <col min="5124" max="5124" width="63" style="728" customWidth="1"/>
    <col min="5125" max="5127" width="17.140625" style="728" customWidth="1"/>
    <col min="5128" max="5131" width="15" style="728" customWidth="1"/>
    <col min="5132" max="5132" width="13.140625" style="728" customWidth="1"/>
    <col min="5133" max="5133" width="8.7109375" style="728" customWidth="1"/>
    <col min="5134" max="5134" width="12.85546875" style="728" customWidth="1"/>
    <col min="5135" max="5135" width="8.85546875" style="728" customWidth="1"/>
    <col min="5136" max="5136" width="9.85546875" style="728" customWidth="1"/>
    <col min="5137" max="5137" width="8.85546875" style="728" customWidth="1"/>
    <col min="5138" max="5138" width="54.7109375" style="728" customWidth="1"/>
    <col min="5139" max="5139" width="10.85546875" style="728" customWidth="1"/>
    <col min="5140" max="5140" width="8.7109375" style="728" customWidth="1"/>
    <col min="5141" max="5141" width="12.140625" style="728" customWidth="1"/>
    <col min="5142" max="5142" width="8.85546875" style="728" customWidth="1"/>
    <col min="5143" max="5143" width="9.85546875" style="728" customWidth="1"/>
    <col min="5144" max="5144" width="8.85546875" style="728" customWidth="1"/>
    <col min="5145" max="5145" width="54.7109375" style="728" customWidth="1"/>
    <col min="5146" max="5146" width="10.85546875" style="728" customWidth="1"/>
    <col min="5147" max="5147" width="8.7109375" style="728" customWidth="1"/>
    <col min="5148" max="5148" width="12.28515625" style="728" customWidth="1"/>
    <col min="5149" max="5149" width="8.85546875" style="728" customWidth="1"/>
    <col min="5150" max="5150" width="9.85546875" style="728" customWidth="1"/>
    <col min="5151" max="5151" width="8.85546875" style="728" customWidth="1"/>
    <col min="5152" max="5152" width="54.7109375" style="728" customWidth="1"/>
    <col min="5153" max="5153" width="10.85546875" style="728" customWidth="1"/>
    <col min="5154" max="5154" width="8.7109375" style="728" customWidth="1"/>
    <col min="5155" max="5155" width="13.28515625" style="728" customWidth="1"/>
    <col min="5156" max="5156" width="8.85546875" style="728" customWidth="1"/>
    <col min="5157" max="5157" width="9.85546875" style="728" customWidth="1"/>
    <col min="5158" max="5158" width="8.85546875" style="728" customWidth="1"/>
    <col min="5159" max="5159" width="54.7109375" style="728" customWidth="1"/>
    <col min="5160" max="5160" width="12.140625" style="728" customWidth="1"/>
    <col min="5161" max="5161" width="8.7109375" style="728" customWidth="1"/>
    <col min="5162" max="5162" width="11.28515625" style="728" customWidth="1"/>
    <col min="5163" max="5163" width="8.85546875" style="728" customWidth="1"/>
    <col min="5164" max="5164" width="9.140625" style="728"/>
    <col min="5165" max="5165" width="8.85546875" style="728" customWidth="1"/>
    <col min="5166" max="5166" width="54.7109375" style="728" customWidth="1"/>
    <col min="5167" max="5167" width="13.7109375" style="728" customWidth="1"/>
    <col min="5168" max="5168" width="8.7109375" style="728" customWidth="1"/>
    <col min="5169" max="5169" width="14.7109375" style="728" customWidth="1"/>
    <col min="5170" max="5170" width="8.85546875" style="728" customWidth="1"/>
    <col min="5171" max="5171" width="9.85546875" style="728" customWidth="1"/>
    <col min="5172" max="5172" width="8.85546875" style="728" customWidth="1"/>
    <col min="5173" max="5173" width="54.7109375" style="728" customWidth="1"/>
    <col min="5174" max="5174" width="12.42578125" style="728" customWidth="1"/>
    <col min="5175" max="5175" width="8.7109375" style="728" customWidth="1"/>
    <col min="5176" max="5176" width="13.42578125" style="728" customWidth="1"/>
    <col min="5177" max="5177" width="8.85546875" style="728" customWidth="1"/>
    <col min="5178" max="5178" width="9.140625" style="728" customWidth="1"/>
    <col min="5179" max="5179" width="8.85546875" style="728" customWidth="1"/>
    <col min="5180" max="5180" width="54.7109375" style="728" customWidth="1"/>
    <col min="5181" max="5181" width="10.7109375" style="728" customWidth="1"/>
    <col min="5182" max="5182" width="8.7109375" style="728" customWidth="1"/>
    <col min="5183" max="5183" width="13" style="728" customWidth="1"/>
    <col min="5184" max="5184" width="8.85546875" style="728" customWidth="1"/>
    <col min="5185" max="5185" width="9.140625" style="728" customWidth="1"/>
    <col min="5186" max="5186" width="8.85546875" style="728" customWidth="1"/>
    <col min="5187" max="5187" width="54.7109375" style="728" customWidth="1"/>
    <col min="5188" max="5188" width="10.85546875" style="728" customWidth="1"/>
    <col min="5189" max="5189" width="8.7109375" style="728" customWidth="1"/>
    <col min="5190" max="5190" width="13" style="728" customWidth="1"/>
    <col min="5191" max="5191" width="8.85546875" style="728" customWidth="1"/>
    <col min="5192" max="5192" width="9.85546875" style="728" customWidth="1"/>
    <col min="5193" max="5193" width="8.85546875" style="728" customWidth="1"/>
    <col min="5194" max="5379" width="9.140625" style="728"/>
    <col min="5380" max="5380" width="63" style="728" customWidth="1"/>
    <col min="5381" max="5383" width="17.140625" style="728" customWidth="1"/>
    <col min="5384" max="5387" width="15" style="728" customWidth="1"/>
    <col min="5388" max="5388" width="13.140625" style="728" customWidth="1"/>
    <col min="5389" max="5389" width="8.7109375" style="728" customWidth="1"/>
    <col min="5390" max="5390" width="12.85546875" style="728" customWidth="1"/>
    <col min="5391" max="5391" width="8.85546875" style="728" customWidth="1"/>
    <col min="5392" max="5392" width="9.85546875" style="728" customWidth="1"/>
    <col min="5393" max="5393" width="8.85546875" style="728" customWidth="1"/>
    <col min="5394" max="5394" width="54.7109375" style="728" customWidth="1"/>
    <col min="5395" max="5395" width="10.85546875" style="728" customWidth="1"/>
    <col min="5396" max="5396" width="8.7109375" style="728" customWidth="1"/>
    <col min="5397" max="5397" width="12.140625" style="728" customWidth="1"/>
    <col min="5398" max="5398" width="8.85546875" style="728" customWidth="1"/>
    <col min="5399" max="5399" width="9.85546875" style="728" customWidth="1"/>
    <col min="5400" max="5400" width="8.85546875" style="728" customWidth="1"/>
    <col min="5401" max="5401" width="54.7109375" style="728" customWidth="1"/>
    <col min="5402" max="5402" width="10.85546875" style="728" customWidth="1"/>
    <col min="5403" max="5403" width="8.7109375" style="728" customWidth="1"/>
    <col min="5404" max="5404" width="12.28515625" style="728" customWidth="1"/>
    <col min="5405" max="5405" width="8.85546875" style="728" customWidth="1"/>
    <col min="5406" max="5406" width="9.85546875" style="728" customWidth="1"/>
    <col min="5407" max="5407" width="8.85546875" style="728" customWidth="1"/>
    <col min="5408" max="5408" width="54.7109375" style="728" customWidth="1"/>
    <col min="5409" max="5409" width="10.85546875" style="728" customWidth="1"/>
    <col min="5410" max="5410" width="8.7109375" style="728" customWidth="1"/>
    <col min="5411" max="5411" width="13.28515625" style="728" customWidth="1"/>
    <col min="5412" max="5412" width="8.85546875" style="728" customWidth="1"/>
    <col min="5413" max="5413" width="9.85546875" style="728" customWidth="1"/>
    <col min="5414" max="5414" width="8.85546875" style="728" customWidth="1"/>
    <col min="5415" max="5415" width="54.7109375" style="728" customWidth="1"/>
    <col min="5416" max="5416" width="12.140625" style="728" customWidth="1"/>
    <col min="5417" max="5417" width="8.7109375" style="728" customWidth="1"/>
    <col min="5418" max="5418" width="11.28515625" style="728" customWidth="1"/>
    <col min="5419" max="5419" width="8.85546875" style="728" customWidth="1"/>
    <col min="5420" max="5420" width="9.140625" style="728"/>
    <col min="5421" max="5421" width="8.85546875" style="728" customWidth="1"/>
    <col min="5422" max="5422" width="54.7109375" style="728" customWidth="1"/>
    <col min="5423" max="5423" width="13.7109375" style="728" customWidth="1"/>
    <col min="5424" max="5424" width="8.7109375" style="728" customWidth="1"/>
    <col min="5425" max="5425" width="14.7109375" style="728" customWidth="1"/>
    <col min="5426" max="5426" width="8.85546875" style="728" customWidth="1"/>
    <col min="5427" max="5427" width="9.85546875" style="728" customWidth="1"/>
    <col min="5428" max="5428" width="8.85546875" style="728" customWidth="1"/>
    <col min="5429" max="5429" width="54.7109375" style="728" customWidth="1"/>
    <col min="5430" max="5430" width="12.42578125" style="728" customWidth="1"/>
    <col min="5431" max="5431" width="8.7109375" style="728" customWidth="1"/>
    <col min="5432" max="5432" width="13.42578125" style="728" customWidth="1"/>
    <col min="5433" max="5433" width="8.85546875" style="728" customWidth="1"/>
    <col min="5434" max="5434" width="9.140625" style="728" customWidth="1"/>
    <col min="5435" max="5435" width="8.85546875" style="728" customWidth="1"/>
    <col min="5436" max="5436" width="54.7109375" style="728" customWidth="1"/>
    <col min="5437" max="5437" width="10.7109375" style="728" customWidth="1"/>
    <col min="5438" max="5438" width="8.7109375" style="728" customWidth="1"/>
    <col min="5439" max="5439" width="13" style="728" customWidth="1"/>
    <col min="5440" max="5440" width="8.85546875" style="728" customWidth="1"/>
    <col min="5441" max="5441" width="9.140625" style="728" customWidth="1"/>
    <col min="5442" max="5442" width="8.85546875" style="728" customWidth="1"/>
    <col min="5443" max="5443" width="54.7109375" style="728" customWidth="1"/>
    <col min="5444" max="5444" width="10.85546875" style="728" customWidth="1"/>
    <col min="5445" max="5445" width="8.7109375" style="728" customWidth="1"/>
    <col min="5446" max="5446" width="13" style="728" customWidth="1"/>
    <col min="5447" max="5447" width="8.85546875" style="728" customWidth="1"/>
    <col min="5448" max="5448" width="9.85546875" style="728" customWidth="1"/>
    <col min="5449" max="5449" width="8.85546875" style="728" customWidth="1"/>
    <col min="5450" max="5635" width="9.140625" style="728"/>
    <col min="5636" max="5636" width="63" style="728" customWidth="1"/>
    <col min="5637" max="5639" width="17.140625" style="728" customWidth="1"/>
    <col min="5640" max="5643" width="15" style="728" customWidth="1"/>
    <col min="5644" max="5644" width="13.140625" style="728" customWidth="1"/>
    <col min="5645" max="5645" width="8.7109375" style="728" customWidth="1"/>
    <col min="5646" max="5646" width="12.85546875" style="728" customWidth="1"/>
    <col min="5647" max="5647" width="8.85546875" style="728" customWidth="1"/>
    <col min="5648" max="5648" width="9.85546875" style="728" customWidth="1"/>
    <col min="5649" max="5649" width="8.85546875" style="728" customWidth="1"/>
    <col min="5650" max="5650" width="54.7109375" style="728" customWidth="1"/>
    <col min="5651" max="5651" width="10.85546875" style="728" customWidth="1"/>
    <col min="5652" max="5652" width="8.7109375" style="728" customWidth="1"/>
    <col min="5653" max="5653" width="12.140625" style="728" customWidth="1"/>
    <col min="5654" max="5654" width="8.85546875" style="728" customWidth="1"/>
    <col min="5655" max="5655" width="9.85546875" style="728" customWidth="1"/>
    <col min="5656" max="5656" width="8.85546875" style="728" customWidth="1"/>
    <col min="5657" max="5657" width="54.7109375" style="728" customWidth="1"/>
    <col min="5658" max="5658" width="10.85546875" style="728" customWidth="1"/>
    <col min="5659" max="5659" width="8.7109375" style="728" customWidth="1"/>
    <col min="5660" max="5660" width="12.28515625" style="728" customWidth="1"/>
    <col min="5661" max="5661" width="8.85546875" style="728" customWidth="1"/>
    <col min="5662" max="5662" width="9.85546875" style="728" customWidth="1"/>
    <col min="5663" max="5663" width="8.85546875" style="728" customWidth="1"/>
    <col min="5664" max="5664" width="54.7109375" style="728" customWidth="1"/>
    <col min="5665" max="5665" width="10.85546875" style="728" customWidth="1"/>
    <col min="5666" max="5666" width="8.7109375" style="728" customWidth="1"/>
    <col min="5667" max="5667" width="13.28515625" style="728" customWidth="1"/>
    <col min="5668" max="5668" width="8.85546875" style="728" customWidth="1"/>
    <col min="5669" max="5669" width="9.85546875" style="728" customWidth="1"/>
    <col min="5670" max="5670" width="8.85546875" style="728" customWidth="1"/>
    <col min="5671" max="5671" width="54.7109375" style="728" customWidth="1"/>
    <col min="5672" max="5672" width="12.140625" style="728" customWidth="1"/>
    <col min="5673" max="5673" width="8.7109375" style="728" customWidth="1"/>
    <col min="5674" max="5674" width="11.28515625" style="728" customWidth="1"/>
    <col min="5675" max="5675" width="8.85546875" style="728" customWidth="1"/>
    <col min="5676" max="5676" width="9.140625" style="728"/>
    <col min="5677" max="5677" width="8.85546875" style="728" customWidth="1"/>
    <col min="5678" max="5678" width="54.7109375" style="728" customWidth="1"/>
    <col min="5679" max="5679" width="13.7109375" style="728" customWidth="1"/>
    <col min="5680" max="5680" width="8.7109375" style="728" customWidth="1"/>
    <col min="5681" max="5681" width="14.7109375" style="728" customWidth="1"/>
    <col min="5682" max="5682" width="8.85546875" style="728" customWidth="1"/>
    <col min="5683" max="5683" width="9.85546875" style="728" customWidth="1"/>
    <col min="5684" max="5684" width="8.85546875" style="728" customWidth="1"/>
    <col min="5685" max="5685" width="54.7109375" style="728" customWidth="1"/>
    <col min="5686" max="5686" width="12.42578125" style="728" customWidth="1"/>
    <col min="5687" max="5687" width="8.7109375" style="728" customWidth="1"/>
    <col min="5688" max="5688" width="13.42578125" style="728" customWidth="1"/>
    <col min="5689" max="5689" width="8.85546875" style="728" customWidth="1"/>
    <col min="5690" max="5690" width="9.140625" style="728" customWidth="1"/>
    <col min="5691" max="5691" width="8.85546875" style="728" customWidth="1"/>
    <col min="5692" max="5692" width="54.7109375" style="728" customWidth="1"/>
    <col min="5693" max="5693" width="10.7109375" style="728" customWidth="1"/>
    <col min="5694" max="5694" width="8.7109375" style="728" customWidth="1"/>
    <col min="5695" max="5695" width="13" style="728" customWidth="1"/>
    <col min="5696" max="5696" width="8.85546875" style="728" customWidth="1"/>
    <col min="5697" max="5697" width="9.140625" style="728" customWidth="1"/>
    <col min="5698" max="5698" width="8.85546875" style="728" customWidth="1"/>
    <col min="5699" max="5699" width="54.7109375" style="728" customWidth="1"/>
    <col min="5700" max="5700" width="10.85546875" style="728" customWidth="1"/>
    <col min="5701" max="5701" width="8.7109375" style="728" customWidth="1"/>
    <col min="5702" max="5702" width="13" style="728" customWidth="1"/>
    <col min="5703" max="5703" width="8.85546875" style="728" customWidth="1"/>
    <col min="5704" max="5704" width="9.85546875" style="728" customWidth="1"/>
    <col min="5705" max="5705" width="8.85546875" style="728" customWidth="1"/>
    <col min="5706" max="5891" width="9.140625" style="728"/>
    <col min="5892" max="5892" width="63" style="728" customWidth="1"/>
    <col min="5893" max="5895" width="17.140625" style="728" customWidth="1"/>
    <col min="5896" max="5899" width="15" style="728" customWidth="1"/>
    <col min="5900" max="5900" width="13.140625" style="728" customWidth="1"/>
    <col min="5901" max="5901" width="8.7109375" style="728" customWidth="1"/>
    <col min="5902" max="5902" width="12.85546875" style="728" customWidth="1"/>
    <col min="5903" max="5903" width="8.85546875" style="728" customWidth="1"/>
    <col min="5904" max="5904" width="9.85546875" style="728" customWidth="1"/>
    <col min="5905" max="5905" width="8.85546875" style="728" customWidth="1"/>
    <col min="5906" max="5906" width="54.7109375" style="728" customWidth="1"/>
    <col min="5907" max="5907" width="10.85546875" style="728" customWidth="1"/>
    <col min="5908" max="5908" width="8.7109375" style="728" customWidth="1"/>
    <col min="5909" max="5909" width="12.140625" style="728" customWidth="1"/>
    <col min="5910" max="5910" width="8.85546875" style="728" customWidth="1"/>
    <col min="5911" max="5911" width="9.85546875" style="728" customWidth="1"/>
    <col min="5912" max="5912" width="8.85546875" style="728" customWidth="1"/>
    <col min="5913" max="5913" width="54.7109375" style="728" customWidth="1"/>
    <col min="5914" max="5914" width="10.85546875" style="728" customWidth="1"/>
    <col min="5915" max="5915" width="8.7109375" style="728" customWidth="1"/>
    <col min="5916" max="5916" width="12.28515625" style="728" customWidth="1"/>
    <col min="5917" max="5917" width="8.85546875" style="728" customWidth="1"/>
    <col min="5918" max="5918" width="9.85546875" style="728" customWidth="1"/>
    <col min="5919" max="5919" width="8.85546875" style="728" customWidth="1"/>
    <col min="5920" max="5920" width="54.7109375" style="728" customWidth="1"/>
    <col min="5921" max="5921" width="10.85546875" style="728" customWidth="1"/>
    <col min="5922" max="5922" width="8.7109375" style="728" customWidth="1"/>
    <col min="5923" max="5923" width="13.28515625" style="728" customWidth="1"/>
    <col min="5924" max="5924" width="8.85546875" style="728" customWidth="1"/>
    <col min="5925" max="5925" width="9.85546875" style="728" customWidth="1"/>
    <col min="5926" max="5926" width="8.85546875" style="728" customWidth="1"/>
    <col min="5927" max="5927" width="54.7109375" style="728" customWidth="1"/>
    <col min="5928" max="5928" width="12.140625" style="728" customWidth="1"/>
    <col min="5929" max="5929" width="8.7109375" style="728" customWidth="1"/>
    <col min="5930" max="5930" width="11.28515625" style="728" customWidth="1"/>
    <col min="5931" max="5931" width="8.85546875" style="728" customWidth="1"/>
    <col min="5932" max="5932" width="9.140625" style="728"/>
    <col min="5933" max="5933" width="8.85546875" style="728" customWidth="1"/>
    <col min="5934" max="5934" width="54.7109375" style="728" customWidth="1"/>
    <col min="5935" max="5935" width="13.7109375" style="728" customWidth="1"/>
    <col min="5936" max="5936" width="8.7109375" style="728" customWidth="1"/>
    <col min="5937" max="5937" width="14.7109375" style="728" customWidth="1"/>
    <col min="5938" max="5938" width="8.85546875" style="728" customWidth="1"/>
    <col min="5939" max="5939" width="9.85546875" style="728" customWidth="1"/>
    <col min="5940" max="5940" width="8.85546875" style="728" customWidth="1"/>
    <col min="5941" max="5941" width="54.7109375" style="728" customWidth="1"/>
    <col min="5942" max="5942" width="12.42578125" style="728" customWidth="1"/>
    <col min="5943" max="5943" width="8.7109375" style="728" customWidth="1"/>
    <col min="5944" max="5944" width="13.42578125" style="728" customWidth="1"/>
    <col min="5945" max="5945" width="8.85546875" style="728" customWidth="1"/>
    <col min="5946" max="5946" width="9.140625" style="728" customWidth="1"/>
    <col min="5947" max="5947" width="8.85546875" style="728" customWidth="1"/>
    <col min="5948" max="5948" width="54.7109375" style="728" customWidth="1"/>
    <col min="5949" max="5949" width="10.7109375" style="728" customWidth="1"/>
    <col min="5950" max="5950" width="8.7109375" style="728" customWidth="1"/>
    <col min="5951" max="5951" width="13" style="728" customWidth="1"/>
    <col min="5952" max="5952" width="8.85546875" style="728" customWidth="1"/>
    <col min="5953" max="5953" width="9.140625" style="728" customWidth="1"/>
    <col min="5954" max="5954" width="8.85546875" style="728" customWidth="1"/>
    <col min="5955" max="5955" width="54.7109375" style="728" customWidth="1"/>
    <col min="5956" max="5956" width="10.85546875" style="728" customWidth="1"/>
    <col min="5957" max="5957" width="8.7109375" style="728" customWidth="1"/>
    <col min="5958" max="5958" width="13" style="728" customWidth="1"/>
    <col min="5959" max="5959" width="8.85546875" style="728" customWidth="1"/>
    <col min="5960" max="5960" width="9.85546875" style="728" customWidth="1"/>
    <col min="5961" max="5961" width="8.85546875" style="728" customWidth="1"/>
    <col min="5962" max="6147" width="9.140625" style="728"/>
    <col min="6148" max="6148" width="63" style="728" customWidth="1"/>
    <col min="6149" max="6151" width="17.140625" style="728" customWidth="1"/>
    <col min="6152" max="6155" width="15" style="728" customWidth="1"/>
    <col min="6156" max="6156" width="13.140625" style="728" customWidth="1"/>
    <col min="6157" max="6157" width="8.7109375" style="728" customWidth="1"/>
    <col min="6158" max="6158" width="12.85546875" style="728" customWidth="1"/>
    <col min="6159" max="6159" width="8.85546875" style="728" customWidth="1"/>
    <col min="6160" max="6160" width="9.85546875" style="728" customWidth="1"/>
    <col min="6161" max="6161" width="8.85546875" style="728" customWidth="1"/>
    <col min="6162" max="6162" width="54.7109375" style="728" customWidth="1"/>
    <col min="6163" max="6163" width="10.85546875" style="728" customWidth="1"/>
    <col min="6164" max="6164" width="8.7109375" style="728" customWidth="1"/>
    <col min="6165" max="6165" width="12.140625" style="728" customWidth="1"/>
    <col min="6166" max="6166" width="8.85546875" style="728" customWidth="1"/>
    <col min="6167" max="6167" width="9.85546875" style="728" customWidth="1"/>
    <col min="6168" max="6168" width="8.85546875" style="728" customWidth="1"/>
    <col min="6169" max="6169" width="54.7109375" style="728" customWidth="1"/>
    <col min="6170" max="6170" width="10.85546875" style="728" customWidth="1"/>
    <col min="6171" max="6171" width="8.7109375" style="728" customWidth="1"/>
    <col min="6172" max="6172" width="12.28515625" style="728" customWidth="1"/>
    <col min="6173" max="6173" width="8.85546875" style="728" customWidth="1"/>
    <col min="6174" max="6174" width="9.85546875" style="728" customWidth="1"/>
    <col min="6175" max="6175" width="8.85546875" style="728" customWidth="1"/>
    <col min="6176" max="6176" width="54.7109375" style="728" customWidth="1"/>
    <col min="6177" max="6177" width="10.85546875" style="728" customWidth="1"/>
    <col min="6178" max="6178" width="8.7109375" style="728" customWidth="1"/>
    <col min="6179" max="6179" width="13.28515625" style="728" customWidth="1"/>
    <col min="6180" max="6180" width="8.85546875" style="728" customWidth="1"/>
    <col min="6181" max="6181" width="9.85546875" style="728" customWidth="1"/>
    <col min="6182" max="6182" width="8.85546875" style="728" customWidth="1"/>
    <col min="6183" max="6183" width="54.7109375" style="728" customWidth="1"/>
    <col min="6184" max="6184" width="12.140625" style="728" customWidth="1"/>
    <col min="6185" max="6185" width="8.7109375" style="728" customWidth="1"/>
    <col min="6186" max="6186" width="11.28515625" style="728" customWidth="1"/>
    <col min="6187" max="6187" width="8.85546875" style="728" customWidth="1"/>
    <col min="6188" max="6188" width="9.140625" style="728"/>
    <col min="6189" max="6189" width="8.85546875" style="728" customWidth="1"/>
    <col min="6190" max="6190" width="54.7109375" style="728" customWidth="1"/>
    <col min="6191" max="6191" width="13.7109375" style="728" customWidth="1"/>
    <col min="6192" max="6192" width="8.7109375" style="728" customWidth="1"/>
    <col min="6193" max="6193" width="14.7109375" style="728" customWidth="1"/>
    <col min="6194" max="6194" width="8.85546875" style="728" customWidth="1"/>
    <col min="6195" max="6195" width="9.85546875" style="728" customWidth="1"/>
    <col min="6196" max="6196" width="8.85546875" style="728" customWidth="1"/>
    <col min="6197" max="6197" width="54.7109375" style="728" customWidth="1"/>
    <col min="6198" max="6198" width="12.42578125" style="728" customWidth="1"/>
    <col min="6199" max="6199" width="8.7109375" style="728" customWidth="1"/>
    <col min="6200" max="6200" width="13.42578125" style="728" customWidth="1"/>
    <col min="6201" max="6201" width="8.85546875" style="728" customWidth="1"/>
    <col min="6202" max="6202" width="9.140625" style="728" customWidth="1"/>
    <col min="6203" max="6203" width="8.85546875" style="728" customWidth="1"/>
    <col min="6204" max="6204" width="54.7109375" style="728" customWidth="1"/>
    <col min="6205" max="6205" width="10.7109375" style="728" customWidth="1"/>
    <col min="6206" max="6206" width="8.7109375" style="728" customWidth="1"/>
    <col min="6207" max="6207" width="13" style="728" customWidth="1"/>
    <col min="6208" max="6208" width="8.85546875" style="728" customWidth="1"/>
    <col min="6209" max="6209" width="9.140625" style="728" customWidth="1"/>
    <col min="6210" max="6210" width="8.85546875" style="728" customWidth="1"/>
    <col min="6211" max="6211" width="54.7109375" style="728" customWidth="1"/>
    <col min="6212" max="6212" width="10.85546875" style="728" customWidth="1"/>
    <col min="6213" max="6213" width="8.7109375" style="728" customWidth="1"/>
    <col min="6214" max="6214" width="13" style="728" customWidth="1"/>
    <col min="6215" max="6215" width="8.85546875" style="728" customWidth="1"/>
    <col min="6216" max="6216" width="9.85546875" style="728" customWidth="1"/>
    <col min="6217" max="6217" width="8.85546875" style="728" customWidth="1"/>
    <col min="6218" max="6403" width="9.140625" style="728"/>
    <col min="6404" max="6404" width="63" style="728" customWidth="1"/>
    <col min="6405" max="6407" width="17.140625" style="728" customWidth="1"/>
    <col min="6408" max="6411" width="15" style="728" customWidth="1"/>
    <col min="6412" max="6412" width="13.140625" style="728" customWidth="1"/>
    <col min="6413" max="6413" width="8.7109375" style="728" customWidth="1"/>
    <col min="6414" max="6414" width="12.85546875" style="728" customWidth="1"/>
    <col min="6415" max="6415" width="8.85546875" style="728" customWidth="1"/>
    <col min="6416" max="6416" width="9.85546875" style="728" customWidth="1"/>
    <col min="6417" max="6417" width="8.85546875" style="728" customWidth="1"/>
    <col min="6418" max="6418" width="54.7109375" style="728" customWidth="1"/>
    <col min="6419" max="6419" width="10.85546875" style="728" customWidth="1"/>
    <col min="6420" max="6420" width="8.7109375" style="728" customWidth="1"/>
    <col min="6421" max="6421" width="12.140625" style="728" customWidth="1"/>
    <col min="6422" max="6422" width="8.85546875" style="728" customWidth="1"/>
    <col min="6423" max="6423" width="9.85546875" style="728" customWidth="1"/>
    <col min="6424" max="6424" width="8.85546875" style="728" customWidth="1"/>
    <col min="6425" max="6425" width="54.7109375" style="728" customWidth="1"/>
    <col min="6426" max="6426" width="10.85546875" style="728" customWidth="1"/>
    <col min="6427" max="6427" width="8.7109375" style="728" customWidth="1"/>
    <col min="6428" max="6428" width="12.28515625" style="728" customWidth="1"/>
    <col min="6429" max="6429" width="8.85546875" style="728" customWidth="1"/>
    <col min="6430" max="6430" width="9.85546875" style="728" customWidth="1"/>
    <col min="6431" max="6431" width="8.85546875" style="728" customWidth="1"/>
    <col min="6432" max="6432" width="54.7109375" style="728" customWidth="1"/>
    <col min="6433" max="6433" width="10.85546875" style="728" customWidth="1"/>
    <col min="6434" max="6434" width="8.7109375" style="728" customWidth="1"/>
    <col min="6435" max="6435" width="13.28515625" style="728" customWidth="1"/>
    <col min="6436" max="6436" width="8.85546875" style="728" customWidth="1"/>
    <col min="6437" max="6437" width="9.85546875" style="728" customWidth="1"/>
    <col min="6438" max="6438" width="8.85546875" style="728" customWidth="1"/>
    <col min="6439" max="6439" width="54.7109375" style="728" customWidth="1"/>
    <col min="6440" max="6440" width="12.140625" style="728" customWidth="1"/>
    <col min="6441" max="6441" width="8.7109375" style="728" customWidth="1"/>
    <col min="6442" max="6442" width="11.28515625" style="728" customWidth="1"/>
    <col min="6443" max="6443" width="8.85546875" style="728" customWidth="1"/>
    <col min="6444" max="6444" width="9.140625" style="728"/>
    <col min="6445" max="6445" width="8.85546875" style="728" customWidth="1"/>
    <col min="6446" max="6446" width="54.7109375" style="728" customWidth="1"/>
    <col min="6447" max="6447" width="13.7109375" style="728" customWidth="1"/>
    <col min="6448" max="6448" width="8.7109375" style="728" customWidth="1"/>
    <col min="6449" max="6449" width="14.7109375" style="728" customWidth="1"/>
    <col min="6450" max="6450" width="8.85546875" style="728" customWidth="1"/>
    <col min="6451" max="6451" width="9.85546875" style="728" customWidth="1"/>
    <col min="6452" max="6452" width="8.85546875" style="728" customWidth="1"/>
    <col min="6453" max="6453" width="54.7109375" style="728" customWidth="1"/>
    <col min="6454" max="6454" width="12.42578125" style="728" customWidth="1"/>
    <col min="6455" max="6455" width="8.7109375" style="728" customWidth="1"/>
    <col min="6456" max="6456" width="13.42578125" style="728" customWidth="1"/>
    <col min="6457" max="6457" width="8.85546875" style="728" customWidth="1"/>
    <col min="6458" max="6458" width="9.140625" style="728" customWidth="1"/>
    <col min="6459" max="6459" width="8.85546875" style="728" customWidth="1"/>
    <col min="6460" max="6460" width="54.7109375" style="728" customWidth="1"/>
    <col min="6461" max="6461" width="10.7109375" style="728" customWidth="1"/>
    <col min="6462" max="6462" width="8.7109375" style="728" customWidth="1"/>
    <col min="6463" max="6463" width="13" style="728" customWidth="1"/>
    <col min="6464" max="6464" width="8.85546875" style="728" customWidth="1"/>
    <col min="6465" max="6465" width="9.140625" style="728" customWidth="1"/>
    <col min="6466" max="6466" width="8.85546875" style="728" customWidth="1"/>
    <col min="6467" max="6467" width="54.7109375" style="728" customWidth="1"/>
    <col min="6468" max="6468" width="10.85546875" style="728" customWidth="1"/>
    <col min="6469" max="6469" width="8.7109375" style="728" customWidth="1"/>
    <col min="6470" max="6470" width="13" style="728" customWidth="1"/>
    <col min="6471" max="6471" width="8.85546875" style="728" customWidth="1"/>
    <col min="6472" max="6472" width="9.85546875" style="728" customWidth="1"/>
    <col min="6473" max="6473" width="8.85546875" style="728" customWidth="1"/>
    <col min="6474" max="6659" width="9.140625" style="728"/>
    <col min="6660" max="6660" width="63" style="728" customWidth="1"/>
    <col min="6661" max="6663" width="17.140625" style="728" customWidth="1"/>
    <col min="6664" max="6667" width="15" style="728" customWidth="1"/>
    <col min="6668" max="6668" width="13.140625" style="728" customWidth="1"/>
    <col min="6669" max="6669" width="8.7109375" style="728" customWidth="1"/>
    <col min="6670" max="6670" width="12.85546875" style="728" customWidth="1"/>
    <col min="6671" max="6671" width="8.85546875" style="728" customWidth="1"/>
    <col min="6672" max="6672" width="9.85546875" style="728" customWidth="1"/>
    <col min="6673" max="6673" width="8.85546875" style="728" customWidth="1"/>
    <col min="6674" max="6674" width="54.7109375" style="728" customWidth="1"/>
    <col min="6675" max="6675" width="10.85546875" style="728" customWidth="1"/>
    <col min="6676" max="6676" width="8.7109375" style="728" customWidth="1"/>
    <col min="6677" max="6677" width="12.140625" style="728" customWidth="1"/>
    <col min="6678" max="6678" width="8.85546875" style="728" customWidth="1"/>
    <col min="6679" max="6679" width="9.85546875" style="728" customWidth="1"/>
    <col min="6680" max="6680" width="8.85546875" style="728" customWidth="1"/>
    <col min="6681" max="6681" width="54.7109375" style="728" customWidth="1"/>
    <col min="6682" max="6682" width="10.85546875" style="728" customWidth="1"/>
    <col min="6683" max="6683" width="8.7109375" style="728" customWidth="1"/>
    <col min="6684" max="6684" width="12.28515625" style="728" customWidth="1"/>
    <col min="6685" max="6685" width="8.85546875" style="728" customWidth="1"/>
    <col min="6686" max="6686" width="9.85546875" style="728" customWidth="1"/>
    <col min="6687" max="6687" width="8.85546875" style="728" customWidth="1"/>
    <col min="6688" max="6688" width="54.7109375" style="728" customWidth="1"/>
    <col min="6689" max="6689" width="10.85546875" style="728" customWidth="1"/>
    <col min="6690" max="6690" width="8.7109375" style="728" customWidth="1"/>
    <col min="6691" max="6691" width="13.28515625" style="728" customWidth="1"/>
    <col min="6692" max="6692" width="8.85546875" style="728" customWidth="1"/>
    <col min="6693" max="6693" width="9.85546875" style="728" customWidth="1"/>
    <col min="6694" max="6694" width="8.85546875" style="728" customWidth="1"/>
    <col min="6695" max="6695" width="54.7109375" style="728" customWidth="1"/>
    <col min="6696" max="6696" width="12.140625" style="728" customWidth="1"/>
    <col min="6697" max="6697" width="8.7109375" style="728" customWidth="1"/>
    <col min="6698" max="6698" width="11.28515625" style="728" customWidth="1"/>
    <col min="6699" max="6699" width="8.85546875" style="728" customWidth="1"/>
    <col min="6700" max="6700" width="9.140625" style="728"/>
    <col min="6701" max="6701" width="8.85546875" style="728" customWidth="1"/>
    <col min="6702" max="6702" width="54.7109375" style="728" customWidth="1"/>
    <col min="6703" max="6703" width="13.7109375" style="728" customWidth="1"/>
    <col min="6704" max="6704" width="8.7109375" style="728" customWidth="1"/>
    <col min="6705" max="6705" width="14.7109375" style="728" customWidth="1"/>
    <col min="6706" max="6706" width="8.85546875" style="728" customWidth="1"/>
    <col min="6707" max="6707" width="9.85546875" style="728" customWidth="1"/>
    <col min="6708" max="6708" width="8.85546875" style="728" customWidth="1"/>
    <col min="6709" max="6709" width="54.7109375" style="728" customWidth="1"/>
    <col min="6710" max="6710" width="12.42578125" style="728" customWidth="1"/>
    <col min="6711" max="6711" width="8.7109375" style="728" customWidth="1"/>
    <col min="6712" max="6712" width="13.42578125" style="728" customWidth="1"/>
    <col min="6713" max="6713" width="8.85546875" style="728" customWidth="1"/>
    <col min="6714" max="6714" width="9.140625" style="728" customWidth="1"/>
    <col min="6715" max="6715" width="8.85546875" style="728" customWidth="1"/>
    <col min="6716" max="6716" width="54.7109375" style="728" customWidth="1"/>
    <col min="6717" max="6717" width="10.7109375" style="728" customWidth="1"/>
    <col min="6718" max="6718" width="8.7109375" style="728" customWidth="1"/>
    <col min="6719" max="6719" width="13" style="728" customWidth="1"/>
    <col min="6720" max="6720" width="8.85546875" style="728" customWidth="1"/>
    <col min="6721" max="6721" width="9.140625" style="728" customWidth="1"/>
    <col min="6722" max="6722" width="8.85546875" style="728" customWidth="1"/>
    <col min="6723" max="6723" width="54.7109375" style="728" customWidth="1"/>
    <col min="6724" max="6724" width="10.85546875" style="728" customWidth="1"/>
    <col min="6725" max="6725" width="8.7109375" style="728" customWidth="1"/>
    <col min="6726" max="6726" width="13" style="728" customWidth="1"/>
    <col min="6727" max="6727" width="8.85546875" style="728" customWidth="1"/>
    <col min="6728" max="6728" width="9.85546875" style="728" customWidth="1"/>
    <col min="6729" max="6729" width="8.85546875" style="728" customWidth="1"/>
    <col min="6730" max="6915" width="9.140625" style="728"/>
    <col min="6916" max="6916" width="63" style="728" customWidth="1"/>
    <col min="6917" max="6919" width="17.140625" style="728" customWidth="1"/>
    <col min="6920" max="6923" width="15" style="728" customWidth="1"/>
    <col min="6924" max="6924" width="13.140625" style="728" customWidth="1"/>
    <col min="6925" max="6925" width="8.7109375" style="728" customWidth="1"/>
    <col min="6926" max="6926" width="12.85546875" style="728" customWidth="1"/>
    <col min="6927" max="6927" width="8.85546875" style="728" customWidth="1"/>
    <col min="6928" max="6928" width="9.85546875" style="728" customWidth="1"/>
    <col min="6929" max="6929" width="8.85546875" style="728" customWidth="1"/>
    <col min="6930" max="6930" width="54.7109375" style="728" customWidth="1"/>
    <col min="6931" max="6931" width="10.85546875" style="728" customWidth="1"/>
    <col min="6932" max="6932" width="8.7109375" style="728" customWidth="1"/>
    <col min="6933" max="6933" width="12.140625" style="728" customWidth="1"/>
    <col min="6934" max="6934" width="8.85546875" style="728" customWidth="1"/>
    <col min="6935" max="6935" width="9.85546875" style="728" customWidth="1"/>
    <col min="6936" max="6936" width="8.85546875" style="728" customWidth="1"/>
    <col min="6937" max="6937" width="54.7109375" style="728" customWidth="1"/>
    <col min="6938" max="6938" width="10.85546875" style="728" customWidth="1"/>
    <col min="6939" max="6939" width="8.7109375" style="728" customWidth="1"/>
    <col min="6940" max="6940" width="12.28515625" style="728" customWidth="1"/>
    <col min="6941" max="6941" width="8.85546875" style="728" customWidth="1"/>
    <col min="6942" max="6942" width="9.85546875" style="728" customWidth="1"/>
    <col min="6943" max="6943" width="8.85546875" style="728" customWidth="1"/>
    <col min="6944" max="6944" width="54.7109375" style="728" customWidth="1"/>
    <col min="6945" max="6945" width="10.85546875" style="728" customWidth="1"/>
    <col min="6946" max="6946" width="8.7109375" style="728" customWidth="1"/>
    <col min="6947" max="6947" width="13.28515625" style="728" customWidth="1"/>
    <col min="6948" max="6948" width="8.85546875" style="728" customWidth="1"/>
    <col min="6949" max="6949" width="9.85546875" style="728" customWidth="1"/>
    <col min="6950" max="6950" width="8.85546875" style="728" customWidth="1"/>
    <col min="6951" max="6951" width="54.7109375" style="728" customWidth="1"/>
    <col min="6952" max="6952" width="12.140625" style="728" customWidth="1"/>
    <col min="6953" max="6953" width="8.7109375" style="728" customWidth="1"/>
    <col min="6954" max="6954" width="11.28515625" style="728" customWidth="1"/>
    <col min="6955" max="6955" width="8.85546875" style="728" customWidth="1"/>
    <col min="6956" max="6956" width="9.140625" style="728"/>
    <col min="6957" max="6957" width="8.85546875" style="728" customWidth="1"/>
    <col min="6958" max="6958" width="54.7109375" style="728" customWidth="1"/>
    <col min="6959" max="6959" width="13.7109375" style="728" customWidth="1"/>
    <col min="6960" max="6960" width="8.7109375" style="728" customWidth="1"/>
    <col min="6961" max="6961" width="14.7109375" style="728" customWidth="1"/>
    <col min="6962" max="6962" width="8.85546875" style="728" customWidth="1"/>
    <col min="6963" max="6963" width="9.85546875" style="728" customWidth="1"/>
    <col min="6964" max="6964" width="8.85546875" style="728" customWidth="1"/>
    <col min="6965" max="6965" width="54.7109375" style="728" customWidth="1"/>
    <col min="6966" max="6966" width="12.42578125" style="728" customWidth="1"/>
    <col min="6967" max="6967" width="8.7109375" style="728" customWidth="1"/>
    <col min="6968" max="6968" width="13.42578125" style="728" customWidth="1"/>
    <col min="6969" max="6969" width="8.85546875" style="728" customWidth="1"/>
    <col min="6970" max="6970" width="9.140625" style="728" customWidth="1"/>
    <col min="6971" max="6971" width="8.85546875" style="728" customWidth="1"/>
    <col min="6972" max="6972" width="54.7109375" style="728" customWidth="1"/>
    <col min="6973" max="6973" width="10.7109375" style="728" customWidth="1"/>
    <col min="6974" max="6974" width="8.7109375" style="728" customWidth="1"/>
    <col min="6975" max="6975" width="13" style="728" customWidth="1"/>
    <col min="6976" max="6976" width="8.85546875" style="728" customWidth="1"/>
    <col min="6977" max="6977" width="9.140625" style="728" customWidth="1"/>
    <col min="6978" max="6978" width="8.85546875" style="728" customWidth="1"/>
    <col min="6979" max="6979" width="54.7109375" style="728" customWidth="1"/>
    <col min="6980" max="6980" width="10.85546875" style="728" customWidth="1"/>
    <col min="6981" max="6981" width="8.7109375" style="728" customWidth="1"/>
    <col min="6982" max="6982" width="13" style="728" customWidth="1"/>
    <col min="6983" max="6983" width="8.85546875" style="728" customWidth="1"/>
    <col min="6984" max="6984" width="9.85546875" style="728" customWidth="1"/>
    <col min="6985" max="6985" width="8.85546875" style="728" customWidth="1"/>
    <col min="6986" max="7171" width="9.140625" style="728"/>
    <col min="7172" max="7172" width="63" style="728" customWidth="1"/>
    <col min="7173" max="7175" width="17.140625" style="728" customWidth="1"/>
    <col min="7176" max="7179" width="15" style="728" customWidth="1"/>
    <col min="7180" max="7180" width="13.140625" style="728" customWidth="1"/>
    <col min="7181" max="7181" width="8.7109375" style="728" customWidth="1"/>
    <col min="7182" max="7182" width="12.85546875" style="728" customWidth="1"/>
    <col min="7183" max="7183" width="8.85546875" style="728" customWidth="1"/>
    <col min="7184" max="7184" width="9.85546875" style="728" customWidth="1"/>
    <col min="7185" max="7185" width="8.85546875" style="728" customWidth="1"/>
    <col min="7186" max="7186" width="54.7109375" style="728" customWidth="1"/>
    <col min="7187" max="7187" width="10.85546875" style="728" customWidth="1"/>
    <col min="7188" max="7188" width="8.7109375" style="728" customWidth="1"/>
    <col min="7189" max="7189" width="12.140625" style="728" customWidth="1"/>
    <col min="7190" max="7190" width="8.85546875" style="728" customWidth="1"/>
    <col min="7191" max="7191" width="9.85546875" style="728" customWidth="1"/>
    <col min="7192" max="7192" width="8.85546875" style="728" customWidth="1"/>
    <col min="7193" max="7193" width="54.7109375" style="728" customWidth="1"/>
    <col min="7194" max="7194" width="10.85546875" style="728" customWidth="1"/>
    <col min="7195" max="7195" width="8.7109375" style="728" customWidth="1"/>
    <col min="7196" max="7196" width="12.28515625" style="728" customWidth="1"/>
    <col min="7197" max="7197" width="8.85546875" style="728" customWidth="1"/>
    <col min="7198" max="7198" width="9.85546875" style="728" customWidth="1"/>
    <col min="7199" max="7199" width="8.85546875" style="728" customWidth="1"/>
    <col min="7200" max="7200" width="54.7109375" style="728" customWidth="1"/>
    <col min="7201" max="7201" width="10.85546875" style="728" customWidth="1"/>
    <col min="7202" max="7202" width="8.7109375" style="728" customWidth="1"/>
    <col min="7203" max="7203" width="13.28515625" style="728" customWidth="1"/>
    <col min="7204" max="7204" width="8.85546875" style="728" customWidth="1"/>
    <col min="7205" max="7205" width="9.85546875" style="728" customWidth="1"/>
    <col min="7206" max="7206" width="8.85546875" style="728" customWidth="1"/>
    <col min="7207" max="7207" width="54.7109375" style="728" customWidth="1"/>
    <col min="7208" max="7208" width="12.140625" style="728" customWidth="1"/>
    <col min="7209" max="7209" width="8.7109375" style="728" customWidth="1"/>
    <col min="7210" max="7210" width="11.28515625" style="728" customWidth="1"/>
    <col min="7211" max="7211" width="8.85546875" style="728" customWidth="1"/>
    <col min="7212" max="7212" width="9.140625" style="728"/>
    <col min="7213" max="7213" width="8.85546875" style="728" customWidth="1"/>
    <col min="7214" max="7214" width="54.7109375" style="728" customWidth="1"/>
    <col min="7215" max="7215" width="13.7109375" style="728" customWidth="1"/>
    <col min="7216" max="7216" width="8.7109375" style="728" customWidth="1"/>
    <col min="7217" max="7217" width="14.7109375" style="728" customWidth="1"/>
    <col min="7218" max="7218" width="8.85546875" style="728" customWidth="1"/>
    <col min="7219" max="7219" width="9.85546875" style="728" customWidth="1"/>
    <col min="7220" max="7220" width="8.85546875" style="728" customWidth="1"/>
    <col min="7221" max="7221" width="54.7109375" style="728" customWidth="1"/>
    <col min="7222" max="7222" width="12.42578125" style="728" customWidth="1"/>
    <col min="7223" max="7223" width="8.7109375" style="728" customWidth="1"/>
    <col min="7224" max="7224" width="13.42578125" style="728" customWidth="1"/>
    <col min="7225" max="7225" width="8.85546875" style="728" customWidth="1"/>
    <col min="7226" max="7226" width="9.140625" style="728" customWidth="1"/>
    <col min="7227" max="7227" width="8.85546875" style="728" customWidth="1"/>
    <col min="7228" max="7228" width="54.7109375" style="728" customWidth="1"/>
    <col min="7229" max="7229" width="10.7109375" style="728" customWidth="1"/>
    <col min="7230" max="7230" width="8.7109375" style="728" customWidth="1"/>
    <col min="7231" max="7231" width="13" style="728" customWidth="1"/>
    <col min="7232" max="7232" width="8.85546875" style="728" customWidth="1"/>
    <col min="7233" max="7233" width="9.140625" style="728" customWidth="1"/>
    <col min="7234" max="7234" width="8.85546875" style="728" customWidth="1"/>
    <col min="7235" max="7235" width="54.7109375" style="728" customWidth="1"/>
    <col min="7236" max="7236" width="10.85546875" style="728" customWidth="1"/>
    <col min="7237" max="7237" width="8.7109375" style="728" customWidth="1"/>
    <col min="7238" max="7238" width="13" style="728" customWidth="1"/>
    <col min="7239" max="7239" width="8.85546875" style="728" customWidth="1"/>
    <col min="7240" max="7240" width="9.85546875" style="728" customWidth="1"/>
    <col min="7241" max="7241" width="8.85546875" style="728" customWidth="1"/>
    <col min="7242" max="7427" width="9.140625" style="728"/>
    <col min="7428" max="7428" width="63" style="728" customWidth="1"/>
    <col min="7429" max="7431" width="17.140625" style="728" customWidth="1"/>
    <col min="7432" max="7435" width="15" style="728" customWidth="1"/>
    <col min="7436" max="7436" width="13.140625" style="728" customWidth="1"/>
    <col min="7437" max="7437" width="8.7109375" style="728" customWidth="1"/>
    <col min="7438" max="7438" width="12.85546875" style="728" customWidth="1"/>
    <col min="7439" max="7439" width="8.85546875" style="728" customWidth="1"/>
    <col min="7440" max="7440" width="9.85546875" style="728" customWidth="1"/>
    <col min="7441" max="7441" width="8.85546875" style="728" customWidth="1"/>
    <col min="7442" max="7442" width="54.7109375" style="728" customWidth="1"/>
    <col min="7443" max="7443" width="10.85546875" style="728" customWidth="1"/>
    <col min="7444" max="7444" width="8.7109375" style="728" customWidth="1"/>
    <col min="7445" max="7445" width="12.140625" style="728" customWidth="1"/>
    <col min="7446" max="7446" width="8.85546875" style="728" customWidth="1"/>
    <col min="7447" max="7447" width="9.85546875" style="728" customWidth="1"/>
    <col min="7448" max="7448" width="8.85546875" style="728" customWidth="1"/>
    <col min="7449" max="7449" width="54.7109375" style="728" customWidth="1"/>
    <col min="7450" max="7450" width="10.85546875" style="728" customWidth="1"/>
    <col min="7451" max="7451" width="8.7109375" style="728" customWidth="1"/>
    <col min="7452" max="7452" width="12.28515625" style="728" customWidth="1"/>
    <col min="7453" max="7453" width="8.85546875" style="728" customWidth="1"/>
    <col min="7454" max="7454" width="9.85546875" style="728" customWidth="1"/>
    <col min="7455" max="7455" width="8.85546875" style="728" customWidth="1"/>
    <col min="7456" max="7456" width="54.7109375" style="728" customWidth="1"/>
    <col min="7457" max="7457" width="10.85546875" style="728" customWidth="1"/>
    <col min="7458" max="7458" width="8.7109375" style="728" customWidth="1"/>
    <col min="7459" max="7459" width="13.28515625" style="728" customWidth="1"/>
    <col min="7460" max="7460" width="8.85546875" style="728" customWidth="1"/>
    <col min="7461" max="7461" width="9.85546875" style="728" customWidth="1"/>
    <col min="7462" max="7462" width="8.85546875" style="728" customWidth="1"/>
    <col min="7463" max="7463" width="54.7109375" style="728" customWidth="1"/>
    <col min="7464" max="7464" width="12.140625" style="728" customWidth="1"/>
    <col min="7465" max="7465" width="8.7109375" style="728" customWidth="1"/>
    <col min="7466" max="7466" width="11.28515625" style="728" customWidth="1"/>
    <col min="7467" max="7467" width="8.85546875" style="728" customWidth="1"/>
    <col min="7468" max="7468" width="9.140625" style="728"/>
    <col min="7469" max="7469" width="8.85546875" style="728" customWidth="1"/>
    <col min="7470" max="7470" width="54.7109375" style="728" customWidth="1"/>
    <col min="7471" max="7471" width="13.7109375" style="728" customWidth="1"/>
    <col min="7472" max="7472" width="8.7109375" style="728" customWidth="1"/>
    <col min="7473" max="7473" width="14.7109375" style="728" customWidth="1"/>
    <col min="7474" max="7474" width="8.85546875" style="728" customWidth="1"/>
    <col min="7475" max="7475" width="9.85546875" style="728" customWidth="1"/>
    <col min="7476" max="7476" width="8.85546875" style="728" customWidth="1"/>
    <col min="7477" max="7477" width="54.7109375" style="728" customWidth="1"/>
    <col min="7478" max="7478" width="12.42578125" style="728" customWidth="1"/>
    <col min="7479" max="7479" width="8.7109375" style="728" customWidth="1"/>
    <col min="7480" max="7480" width="13.42578125" style="728" customWidth="1"/>
    <col min="7481" max="7481" width="8.85546875" style="728" customWidth="1"/>
    <col min="7482" max="7482" width="9.140625" style="728" customWidth="1"/>
    <col min="7483" max="7483" width="8.85546875" style="728" customWidth="1"/>
    <col min="7484" max="7484" width="54.7109375" style="728" customWidth="1"/>
    <col min="7485" max="7485" width="10.7109375" style="728" customWidth="1"/>
    <col min="7486" max="7486" width="8.7109375" style="728" customWidth="1"/>
    <col min="7487" max="7487" width="13" style="728" customWidth="1"/>
    <col min="7488" max="7488" width="8.85546875" style="728" customWidth="1"/>
    <col min="7489" max="7489" width="9.140625" style="728" customWidth="1"/>
    <col min="7490" max="7490" width="8.85546875" style="728" customWidth="1"/>
    <col min="7491" max="7491" width="54.7109375" style="728" customWidth="1"/>
    <col min="7492" max="7492" width="10.85546875" style="728" customWidth="1"/>
    <col min="7493" max="7493" width="8.7109375" style="728" customWidth="1"/>
    <col min="7494" max="7494" width="13" style="728" customWidth="1"/>
    <col min="7495" max="7495" width="8.85546875" style="728" customWidth="1"/>
    <col min="7496" max="7496" width="9.85546875" style="728" customWidth="1"/>
    <col min="7497" max="7497" width="8.85546875" style="728" customWidth="1"/>
    <col min="7498" max="7683" width="9.140625" style="728"/>
    <col min="7684" max="7684" width="63" style="728" customWidth="1"/>
    <col min="7685" max="7687" width="17.140625" style="728" customWidth="1"/>
    <col min="7688" max="7691" width="15" style="728" customWidth="1"/>
    <col min="7692" max="7692" width="13.140625" style="728" customWidth="1"/>
    <col min="7693" max="7693" width="8.7109375" style="728" customWidth="1"/>
    <col min="7694" max="7694" width="12.85546875" style="728" customWidth="1"/>
    <col min="7695" max="7695" width="8.85546875" style="728" customWidth="1"/>
    <col min="7696" max="7696" width="9.85546875" style="728" customWidth="1"/>
    <col min="7697" max="7697" width="8.85546875" style="728" customWidth="1"/>
    <col min="7698" max="7698" width="54.7109375" style="728" customWidth="1"/>
    <col min="7699" max="7699" width="10.85546875" style="728" customWidth="1"/>
    <col min="7700" max="7700" width="8.7109375" style="728" customWidth="1"/>
    <col min="7701" max="7701" width="12.140625" style="728" customWidth="1"/>
    <col min="7702" max="7702" width="8.85546875" style="728" customWidth="1"/>
    <col min="7703" max="7703" width="9.85546875" style="728" customWidth="1"/>
    <col min="7704" max="7704" width="8.85546875" style="728" customWidth="1"/>
    <col min="7705" max="7705" width="54.7109375" style="728" customWidth="1"/>
    <col min="7706" max="7706" width="10.85546875" style="728" customWidth="1"/>
    <col min="7707" max="7707" width="8.7109375" style="728" customWidth="1"/>
    <col min="7708" max="7708" width="12.28515625" style="728" customWidth="1"/>
    <col min="7709" max="7709" width="8.85546875" style="728" customWidth="1"/>
    <col min="7710" max="7710" width="9.85546875" style="728" customWidth="1"/>
    <col min="7711" max="7711" width="8.85546875" style="728" customWidth="1"/>
    <col min="7712" max="7712" width="54.7109375" style="728" customWidth="1"/>
    <col min="7713" max="7713" width="10.85546875" style="728" customWidth="1"/>
    <col min="7714" max="7714" width="8.7109375" style="728" customWidth="1"/>
    <col min="7715" max="7715" width="13.28515625" style="728" customWidth="1"/>
    <col min="7716" max="7716" width="8.85546875" style="728" customWidth="1"/>
    <col min="7717" max="7717" width="9.85546875" style="728" customWidth="1"/>
    <col min="7718" max="7718" width="8.85546875" style="728" customWidth="1"/>
    <col min="7719" max="7719" width="54.7109375" style="728" customWidth="1"/>
    <col min="7720" max="7720" width="12.140625" style="728" customWidth="1"/>
    <col min="7721" max="7721" width="8.7109375" style="728" customWidth="1"/>
    <col min="7722" max="7722" width="11.28515625" style="728" customWidth="1"/>
    <col min="7723" max="7723" width="8.85546875" style="728" customWidth="1"/>
    <col min="7724" max="7724" width="9.140625" style="728"/>
    <col min="7725" max="7725" width="8.85546875" style="728" customWidth="1"/>
    <col min="7726" max="7726" width="54.7109375" style="728" customWidth="1"/>
    <col min="7727" max="7727" width="13.7109375" style="728" customWidth="1"/>
    <col min="7728" max="7728" width="8.7109375" style="728" customWidth="1"/>
    <col min="7729" max="7729" width="14.7109375" style="728" customWidth="1"/>
    <col min="7730" max="7730" width="8.85546875" style="728" customWidth="1"/>
    <col min="7731" max="7731" width="9.85546875" style="728" customWidth="1"/>
    <col min="7732" max="7732" width="8.85546875" style="728" customWidth="1"/>
    <col min="7733" max="7733" width="54.7109375" style="728" customWidth="1"/>
    <col min="7734" max="7734" width="12.42578125" style="728" customWidth="1"/>
    <col min="7735" max="7735" width="8.7109375" style="728" customWidth="1"/>
    <col min="7736" max="7736" width="13.42578125" style="728" customWidth="1"/>
    <col min="7737" max="7737" width="8.85546875" style="728" customWidth="1"/>
    <col min="7738" max="7738" width="9.140625" style="728" customWidth="1"/>
    <col min="7739" max="7739" width="8.85546875" style="728" customWidth="1"/>
    <col min="7740" max="7740" width="54.7109375" style="728" customWidth="1"/>
    <col min="7741" max="7741" width="10.7109375" style="728" customWidth="1"/>
    <col min="7742" max="7742" width="8.7109375" style="728" customWidth="1"/>
    <col min="7743" max="7743" width="13" style="728" customWidth="1"/>
    <col min="7744" max="7744" width="8.85546875" style="728" customWidth="1"/>
    <col min="7745" max="7745" width="9.140625" style="728" customWidth="1"/>
    <col min="7746" max="7746" width="8.85546875" style="728" customWidth="1"/>
    <col min="7747" max="7747" width="54.7109375" style="728" customWidth="1"/>
    <col min="7748" max="7748" width="10.85546875" style="728" customWidth="1"/>
    <col min="7749" max="7749" width="8.7109375" style="728" customWidth="1"/>
    <col min="7750" max="7750" width="13" style="728" customWidth="1"/>
    <col min="7751" max="7751" width="8.85546875" style="728" customWidth="1"/>
    <col min="7752" max="7752" width="9.85546875" style="728" customWidth="1"/>
    <col min="7753" max="7753" width="8.85546875" style="728" customWidth="1"/>
    <col min="7754" max="7939" width="9.140625" style="728"/>
    <col min="7940" max="7940" width="63" style="728" customWidth="1"/>
    <col min="7941" max="7943" width="17.140625" style="728" customWidth="1"/>
    <col min="7944" max="7947" width="15" style="728" customWidth="1"/>
    <col min="7948" max="7948" width="13.140625" style="728" customWidth="1"/>
    <col min="7949" max="7949" width="8.7109375" style="728" customWidth="1"/>
    <col min="7950" max="7950" width="12.85546875" style="728" customWidth="1"/>
    <col min="7951" max="7951" width="8.85546875" style="728" customWidth="1"/>
    <col min="7952" max="7952" width="9.85546875" style="728" customWidth="1"/>
    <col min="7953" max="7953" width="8.85546875" style="728" customWidth="1"/>
    <col min="7954" max="7954" width="54.7109375" style="728" customWidth="1"/>
    <col min="7955" max="7955" width="10.85546875" style="728" customWidth="1"/>
    <col min="7956" max="7956" width="8.7109375" style="728" customWidth="1"/>
    <col min="7957" max="7957" width="12.140625" style="728" customWidth="1"/>
    <col min="7958" max="7958" width="8.85546875" style="728" customWidth="1"/>
    <col min="7959" max="7959" width="9.85546875" style="728" customWidth="1"/>
    <col min="7960" max="7960" width="8.85546875" style="728" customWidth="1"/>
    <col min="7961" max="7961" width="54.7109375" style="728" customWidth="1"/>
    <col min="7962" max="7962" width="10.85546875" style="728" customWidth="1"/>
    <col min="7963" max="7963" width="8.7109375" style="728" customWidth="1"/>
    <col min="7964" max="7964" width="12.28515625" style="728" customWidth="1"/>
    <col min="7965" max="7965" width="8.85546875" style="728" customWidth="1"/>
    <col min="7966" max="7966" width="9.85546875" style="728" customWidth="1"/>
    <col min="7967" max="7967" width="8.85546875" style="728" customWidth="1"/>
    <col min="7968" max="7968" width="54.7109375" style="728" customWidth="1"/>
    <col min="7969" max="7969" width="10.85546875" style="728" customWidth="1"/>
    <col min="7970" max="7970" width="8.7109375" style="728" customWidth="1"/>
    <col min="7971" max="7971" width="13.28515625" style="728" customWidth="1"/>
    <col min="7972" max="7972" width="8.85546875" style="728" customWidth="1"/>
    <col min="7973" max="7973" width="9.85546875" style="728" customWidth="1"/>
    <col min="7974" max="7974" width="8.85546875" style="728" customWidth="1"/>
    <col min="7975" max="7975" width="54.7109375" style="728" customWidth="1"/>
    <col min="7976" max="7976" width="12.140625" style="728" customWidth="1"/>
    <col min="7977" max="7977" width="8.7109375" style="728" customWidth="1"/>
    <col min="7978" max="7978" width="11.28515625" style="728" customWidth="1"/>
    <col min="7979" max="7979" width="8.85546875" style="728" customWidth="1"/>
    <col min="7980" max="7980" width="9.140625" style="728"/>
    <col min="7981" max="7981" width="8.85546875" style="728" customWidth="1"/>
    <col min="7982" max="7982" width="54.7109375" style="728" customWidth="1"/>
    <col min="7983" max="7983" width="13.7109375" style="728" customWidth="1"/>
    <col min="7984" max="7984" width="8.7109375" style="728" customWidth="1"/>
    <col min="7985" max="7985" width="14.7109375" style="728" customWidth="1"/>
    <col min="7986" max="7986" width="8.85546875" style="728" customWidth="1"/>
    <col min="7987" max="7987" width="9.85546875" style="728" customWidth="1"/>
    <col min="7988" max="7988" width="8.85546875" style="728" customWidth="1"/>
    <col min="7989" max="7989" width="54.7109375" style="728" customWidth="1"/>
    <col min="7990" max="7990" width="12.42578125" style="728" customWidth="1"/>
    <col min="7991" max="7991" width="8.7109375" style="728" customWidth="1"/>
    <col min="7992" max="7992" width="13.42578125" style="728" customWidth="1"/>
    <col min="7993" max="7993" width="8.85546875" style="728" customWidth="1"/>
    <col min="7994" max="7994" width="9.140625" style="728" customWidth="1"/>
    <col min="7995" max="7995" width="8.85546875" style="728" customWidth="1"/>
    <col min="7996" max="7996" width="54.7109375" style="728" customWidth="1"/>
    <col min="7997" max="7997" width="10.7109375" style="728" customWidth="1"/>
    <col min="7998" max="7998" width="8.7109375" style="728" customWidth="1"/>
    <col min="7999" max="7999" width="13" style="728" customWidth="1"/>
    <col min="8000" max="8000" width="8.85546875" style="728" customWidth="1"/>
    <col min="8001" max="8001" width="9.140625" style="728" customWidth="1"/>
    <col min="8002" max="8002" width="8.85546875" style="728" customWidth="1"/>
    <col min="8003" max="8003" width="54.7109375" style="728" customWidth="1"/>
    <col min="8004" max="8004" width="10.85546875" style="728" customWidth="1"/>
    <col min="8005" max="8005" width="8.7109375" style="728" customWidth="1"/>
    <col min="8006" max="8006" width="13" style="728" customWidth="1"/>
    <col min="8007" max="8007" width="8.85546875" style="728" customWidth="1"/>
    <col min="8008" max="8008" width="9.85546875" style="728" customWidth="1"/>
    <col min="8009" max="8009" width="8.85546875" style="728" customWidth="1"/>
    <col min="8010" max="8195" width="9.140625" style="728"/>
    <col min="8196" max="8196" width="63" style="728" customWidth="1"/>
    <col min="8197" max="8199" width="17.140625" style="728" customWidth="1"/>
    <col min="8200" max="8203" width="15" style="728" customWidth="1"/>
    <col min="8204" max="8204" width="13.140625" style="728" customWidth="1"/>
    <col min="8205" max="8205" width="8.7109375" style="728" customWidth="1"/>
    <col min="8206" max="8206" width="12.85546875" style="728" customWidth="1"/>
    <col min="8207" max="8207" width="8.85546875" style="728" customWidth="1"/>
    <col min="8208" max="8208" width="9.85546875" style="728" customWidth="1"/>
    <col min="8209" max="8209" width="8.85546875" style="728" customWidth="1"/>
    <col min="8210" max="8210" width="54.7109375" style="728" customWidth="1"/>
    <col min="8211" max="8211" width="10.85546875" style="728" customWidth="1"/>
    <col min="8212" max="8212" width="8.7109375" style="728" customWidth="1"/>
    <col min="8213" max="8213" width="12.140625" style="728" customWidth="1"/>
    <col min="8214" max="8214" width="8.85546875" style="728" customWidth="1"/>
    <col min="8215" max="8215" width="9.85546875" style="728" customWidth="1"/>
    <col min="8216" max="8216" width="8.85546875" style="728" customWidth="1"/>
    <col min="8217" max="8217" width="54.7109375" style="728" customWidth="1"/>
    <col min="8218" max="8218" width="10.85546875" style="728" customWidth="1"/>
    <col min="8219" max="8219" width="8.7109375" style="728" customWidth="1"/>
    <col min="8220" max="8220" width="12.28515625" style="728" customWidth="1"/>
    <col min="8221" max="8221" width="8.85546875" style="728" customWidth="1"/>
    <col min="8222" max="8222" width="9.85546875" style="728" customWidth="1"/>
    <col min="8223" max="8223" width="8.85546875" style="728" customWidth="1"/>
    <col min="8224" max="8224" width="54.7109375" style="728" customWidth="1"/>
    <col min="8225" max="8225" width="10.85546875" style="728" customWidth="1"/>
    <col min="8226" max="8226" width="8.7109375" style="728" customWidth="1"/>
    <col min="8227" max="8227" width="13.28515625" style="728" customWidth="1"/>
    <col min="8228" max="8228" width="8.85546875" style="728" customWidth="1"/>
    <col min="8229" max="8229" width="9.85546875" style="728" customWidth="1"/>
    <col min="8230" max="8230" width="8.85546875" style="728" customWidth="1"/>
    <col min="8231" max="8231" width="54.7109375" style="728" customWidth="1"/>
    <col min="8232" max="8232" width="12.140625" style="728" customWidth="1"/>
    <col min="8233" max="8233" width="8.7109375" style="728" customWidth="1"/>
    <col min="8234" max="8234" width="11.28515625" style="728" customWidth="1"/>
    <col min="8235" max="8235" width="8.85546875" style="728" customWidth="1"/>
    <col min="8236" max="8236" width="9.140625" style="728"/>
    <col min="8237" max="8237" width="8.85546875" style="728" customWidth="1"/>
    <col min="8238" max="8238" width="54.7109375" style="728" customWidth="1"/>
    <col min="8239" max="8239" width="13.7109375" style="728" customWidth="1"/>
    <col min="8240" max="8240" width="8.7109375" style="728" customWidth="1"/>
    <col min="8241" max="8241" width="14.7109375" style="728" customWidth="1"/>
    <col min="8242" max="8242" width="8.85546875" style="728" customWidth="1"/>
    <col min="8243" max="8243" width="9.85546875" style="728" customWidth="1"/>
    <col min="8244" max="8244" width="8.85546875" style="728" customWidth="1"/>
    <col min="8245" max="8245" width="54.7109375" style="728" customWidth="1"/>
    <col min="8246" max="8246" width="12.42578125" style="728" customWidth="1"/>
    <col min="8247" max="8247" width="8.7109375" style="728" customWidth="1"/>
    <col min="8248" max="8248" width="13.42578125" style="728" customWidth="1"/>
    <col min="8249" max="8249" width="8.85546875" style="728" customWidth="1"/>
    <col min="8250" max="8250" width="9.140625" style="728" customWidth="1"/>
    <col min="8251" max="8251" width="8.85546875" style="728" customWidth="1"/>
    <col min="8252" max="8252" width="54.7109375" style="728" customWidth="1"/>
    <col min="8253" max="8253" width="10.7109375" style="728" customWidth="1"/>
    <col min="8254" max="8254" width="8.7109375" style="728" customWidth="1"/>
    <col min="8255" max="8255" width="13" style="728" customWidth="1"/>
    <col min="8256" max="8256" width="8.85546875" style="728" customWidth="1"/>
    <col min="8257" max="8257" width="9.140625" style="728" customWidth="1"/>
    <col min="8258" max="8258" width="8.85546875" style="728" customWidth="1"/>
    <col min="8259" max="8259" width="54.7109375" style="728" customWidth="1"/>
    <col min="8260" max="8260" width="10.85546875" style="728" customWidth="1"/>
    <col min="8261" max="8261" width="8.7109375" style="728" customWidth="1"/>
    <col min="8262" max="8262" width="13" style="728" customWidth="1"/>
    <col min="8263" max="8263" width="8.85546875" style="728" customWidth="1"/>
    <col min="8264" max="8264" width="9.85546875" style="728" customWidth="1"/>
    <col min="8265" max="8265" width="8.85546875" style="728" customWidth="1"/>
    <col min="8266" max="8451" width="9.140625" style="728"/>
    <col min="8452" max="8452" width="63" style="728" customWidth="1"/>
    <col min="8453" max="8455" width="17.140625" style="728" customWidth="1"/>
    <col min="8456" max="8459" width="15" style="728" customWidth="1"/>
    <col min="8460" max="8460" width="13.140625" style="728" customWidth="1"/>
    <col min="8461" max="8461" width="8.7109375" style="728" customWidth="1"/>
    <col min="8462" max="8462" width="12.85546875" style="728" customWidth="1"/>
    <col min="8463" max="8463" width="8.85546875" style="728" customWidth="1"/>
    <col min="8464" max="8464" width="9.85546875" style="728" customWidth="1"/>
    <col min="8465" max="8465" width="8.85546875" style="728" customWidth="1"/>
    <col min="8466" max="8466" width="54.7109375" style="728" customWidth="1"/>
    <col min="8467" max="8467" width="10.85546875" style="728" customWidth="1"/>
    <col min="8468" max="8468" width="8.7109375" style="728" customWidth="1"/>
    <col min="8469" max="8469" width="12.140625" style="728" customWidth="1"/>
    <col min="8470" max="8470" width="8.85546875" style="728" customWidth="1"/>
    <col min="8471" max="8471" width="9.85546875" style="728" customWidth="1"/>
    <col min="8472" max="8472" width="8.85546875" style="728" customWidth="1"/>
    <col min="8473" max="8473" width="54.7109375" style="728" customWidth="1"/>
    <col min="8474" max="8474" width="10.85546875" style="728" customWidth="1"/>
    <col min="8475" max="8475" width="8.7109375" style="728" customWidth="1"/>
    <col min="8476" max="8476" width="12.28515625" style="728" customWidth="1"/>
    <col min="8477" max="8477" width="8.85546875" style="728" customWidth="1"/>
    <col min="8478" max="8478" width="9.85546875" style="728" customWidth="1"/>
    <col min="8479" max="8479" width="8.85546875" style="728" customWidth="1"/>
    <col min="8480" max="8480" width="54.7109375" style="728" customWidth="1"/>
    <col min="8481" max="8481" width="10.85546875" style="728" customWidth="1"/>
    <col min="8482" max="8482" width="8.7109375" style="728" customWidth="1"/>
    <col min="8483" max="8483" width="13.28515625" style="728" customWidth="1"/>
    <col min="8484" max="8484" width="8.85546875" style="728" customWidth="1"/>
    <col min="8485" max="8485" width="9.85546875" style="728" customWidth="1"/>
    <col min="8486" max="8486" width="8.85546875" style="728" customWidth="1"/>
    <col min="8487" max="8487" width="54.7109375" style="728" customWidth="1"/>
    <col min="8488" max="8488" width="12.140625" style="728" customWidth="1"/>
    <col min="8489" max="8489" width="8.7109375" style="728" customWidth="1"/>
    <col min="8490" max="8490" width="11.28515625" style="728" customWidth="1"/>
    <col min="8491" max="8491" width="8.85546875" style="728" customWidth="1"/>
    <col min="8492" max="8492" width="9.140625" style="728"/>
    <col min="8493" max="8493" width="8.85546875" style="728" customWidth="1"/>
    <col min="8494" max="8494" width="54.7109375" style="728" customWidth="1"/>
    <col min="8495" max="8495" width="13.7109375" style="728" customWidth="1"/>
    <col min="8496" max="8496" width="8.7109375" style="728" customWidth="1"/>
    <col min="8497" max="8497" width="14.7109375" style="728" customWidth="1"/>
    <col min="8498" max="8498" width="8.85546875" style="728" customWidth="1"/>
    <col min="8499" max="8499" width="9.85546875" style="728" customWidth="1"/>
    <col min="8500" max="8500" width="8.85546875" style="728" customWidth="1"/>
    <col min="8501" max="8501" width="54.7109375" style="728" customWidth="1"/>
    <col min="8502" max="8502" width="12.42578125" style="728" customWidth="1"/>
    <col min="8503" max="8503" width="8.7109375" style="728" customWidth="1"/>
    <col min="8504" max="8504" width="13.42578125" style="728" customWidth="1"/>
    <col min="8505" max="8505" width="8.85546875" style="728" customWidth="1"/>
    <col min="8506" max="8506" width="9.140625" style="728" customWidth="1"/>
    <col min="8507" max="8507" width="8.85546875" style="728" customWidth="1"/>
    <col min="8508" max="8508" width="54.7109375" style="728" customWidth="1"/>
    <col min="8509" max="8509" width="10.7109375" style="728" customWidth="1"/>
    <col min="8510" max="8510" width="8.7109375" style="728" customWidth="1"/>
    <col min="8511" max="8511" width="13" style="728" customWidth="1"/>
    <col min="8512" max="8512" width="8.85546875" style="728" customWidth="1"/>
    <col min="8513" max="8513" width="9.140625" style="728" customWidth="1"/>
    <col min="8514" max="8514" width="8.85546875" style="728" customWidth="1"/>
    <col min="8515" max="8515" width="54.7109375" style="728" customWidth="1"/>
    <col min="8516" max="8516" width="10.85546875" style="728" customWidth="1"/>
    <col min="8517" max="8517" width="8.7109375" style="728" customWidth="1"/>
    <col min="8518" max="8518" width="13" style="728" customWidth="1"/>
    <col min="8519" max="8519" width="8.85546875" style="728" customWidth="1"/>
    <col min="8520" max="8520" width="9.85546875" style="728" customWidth="1"/>
    <col min="8521" max="8521" width="8.85546875" style="728" customWidth="1"/>
    <col min="8522" max="8707" width="9.140625" style="728"/>
    <col min="8708" max="8708" width="63" style="728" customWidth="1"/>
    <col min="8709" max="8711" width="17.140625" style="728" customWidth="1"/>
    <col min="8712" max="8715" width="15" style="728" customWidth="1"/>
    <col min="8716" max="8716" width="13.140625" style="728" customWidth="1"/>
    <col min="8717" max="8717" width="8.7109375" style="728" customWidth="1"/>
    <col min="8718" max="8718" width="12.85546875" style="728" customWidth="1"/>
    <col min="8719" max="8719" width="8.85546875" style="728" customWidth="1"/>
    <col min="8720" max="8720" width="9.85546875" style="728" customWidth="1"/>
    <col min="8721" max="8721" width="8.85546875" style="728" customWidth="1"/>
    <col min="8722" max="8722" width="54.7109375" style="728" customWidth="1"/>
    <col min="8723" max="8723" width="10.85546875" style="728" customWidth="1"/>
    <col min="8724" max="8724" width="8.7109375" style="728" customWidth="1"/>
    <col min="8725" max="8725" width="12.140625" style="728" customWidth="1"/>
    <col min="8726" max="8726" width="8.85546875" style="728" customWidth="1"/>
    <col min="8727" max="8727" width="9.85546875" style="728" customWidth="1"/>
    <col min="8728" max="8728" width="8.85546875" style="728" customWidth="1"/>
    <col min="8729" max="8729" width="54.7109375" style="728" customWidth="1"/>
    <col min="8730" max="8730" width="10.85546875" style="728" customWidth="1"/>
    <col min="8731" max="8731" width="8.7109375" style="728" customWidth="1"/>
    <col min="8732" max="8732" width="12.28515625" style="728" customWidth="1"/>
    <col min="8733" max="8733" width="8.85546875" style="728" customWidth="1"/>
    <col min="8734" max="8734" width="9.85546875" style="728" customWidth="1"/>
    <col min="8735" max="8735" width="8.85546875" style="728" customWidth="1"/>
    <col min="8736" max="8736" width="54.7109375" style="728" customWidth="1"/>
    <col min="8737" max="8737" width="10.85546875" style="728" customWidth="1"/>
    <col min="8738" max="8738" width="8.7109375" style="728" customWidth="1"/>
    <col min="8739" max="8739" width="13.28515625" style="728" customWidth="1"/>
    <col min="8740" max="8740" width="8.85546875" style="728" customWidth="1"/>
    <col min="8741" max="8741" width="9.85546875" style="728" customWidth="1"/>
    <col min="8742" max="8742" width="8.85546875" style="728" customWidth="1"/>
    <col min="8743" max="8743" width="54.7109375" style="728" customWidth="1"/>
    <col min="8744" max="8744" width="12.140625" style="728" customWidth="1"/>
    <col min="8745" max="8745" width="8.7109375" style="728" customWidth="1"/>
    <col min="8746" max="8746" width="11.28515625" style="728" customWidth="1"/>
    <col min="8747" max="8747" width="8.85546875" style="728" customWidth="1"/>
    <col min="8748" max="8748" width="9.140625" style="728"/>
    <col min="8749" max="8749" width="8.85546875" style="728" customWidth="1"/>
    <col min="8750" max="8750" width="54.7109375" style="728" customWidth="1"/>
    <col min="8751" max="8751" width="13.7109375" style="728" customWidth="1"/>
    <col min="8752" max="8752" width="8.7109375" style="728" customWidth="1"/>
    <col min="8753" max="8753" width="14.7109375" style="728" customWidth="1"/>
    <col min="8754" max="8754" width="8.85546875" style="728" customWidth="1"/>
    <col min="8755" max="8755" width="9.85546875" style="728" customWidth="1"/>
    <col min="8756" max="8756" width="8.85546875" style="728" customWidth="1"/>
    <col min="8757" max="8757" width="54.7109375" style="728" customWidth="1"/>
    <col min="8758" max="8758" width="12.42578125" style="728" customWidth="1"/>
    <col min="8759" max="8759" width="8.7109375" style="728" customWidth="1"/>
    <col min="8760" max="8760" width="13.42578125" style="728" customWidth="1"/>
    <col min="8761" max="8761" width="8.85546875" style="728" customWidth="1"/>
    <col min="8762" max="8762" width="9.140625" style="728" customWidth="1"/>
    <col min="8763" max="8763" width="8.85546875" style="728" customWidth="1"/>
    <col min="8764" max="8764" width="54.7109375" style="728" customWidth="1"/>
    <col min="8765" max="8765" width="10.7109375" style="728" customWidth="1"/>
    <col min="8766" max="8766" width="8.7109375" style="728" customWidth="1"/>
    <col min="8767" max="8767" width="13" style="728" customWidth="1"/>
    <col min="8768" max="8768" width="8.85546875" style="728" customWidth="1"/>
    <col min="8769" max="8769" width="9.140625" style="728" customWidth="1"/>
    <col min="8770" max="8770" width="8.85546875" style="728" customWidth="1"/>
    <col min="8771" max="8771" width="54.7109375" style="728" customWidth="1"/>
    <col min="8772" max="8772" width="10.85546875" style="728" customWidth="1"/>
    <col min="8773" max="8773" width="8.7109375" style="728" customWidth="1"/>
    <col min="8774" max="8774" width="13" style="728" customWidth="1"/>
    <col min="8775" max="8775" width="8.85546875" style="728" customWidth="1"/>
    <col min="8776" max="8776" width="9.85546875" style="728" customWidth="1"/>
    <col min="8777" max="8777" width="8.85546875" style="728" customWidth="1"/>
    <col min="8778" max="8963" width="9.140625" style="728"/>
    <col min="8964" max="8964" width="63" style="728" customWidth="1"/>
    <col min="8965" max="8967" width="17.140625" style="728" customWidth="1"/>
    <col min="8968" max="8971" width="15" style="728" customWidth="1"/>
    <col min="8972" max="8972" width="13.140625" style="728" customWidth="1"/>
    <col min="8973" max="8973" width="8.7109375" style="728" customWidth="1"/>
    <col min="8974" max="8974" width="12.85546875" style="728" customWidth="1"/>
    <col min="8975" max="8975" width="8.85546875" style="728" customWidth="1"/>
    <col min="8976" max="8976" width="9.85546875" style="728" customWidth="1"/>
    <col min="8977" max="8977" width="8.85546875" style="728" customWidth="1"/>
    <col min="8978" max="8978" width="54.7109375" style="728" customWidth="1"/>
    <col min="8979" max="8979" width="10.85546875" style="728" customWidth="1"/>
    <col min="8980" max="8980" width="8.7109375" style="728" customWidth="1"/>
    <col min="8981" max="8981" width="12.140625" style="728" customWidth="1"/>
    <col min="8982" max="8982" width="8.85546875" style="728" customWidth="1"/>
    <col min="8983" max="8983" width="9.85546875" style="728" customWidth="1"/>
    <col min="8984" max="8984" width="8.85546875" style="728" customWidth="1"/>
    <col min="8985" max="8985" width="54.7109375" style="728" customWidth="1"/>
    <col min="8986" max="8986" width="10.85546875" style="728" customWidth="1"/>
    <col min="8987" max="8987" width="8.7109375" style="728" customWidth="1"/>
    <col min="8988" max="8988" width="12.28515625" style="728" customWidth="1"/>
    <col min="8989" max="8989" width="8.85546875" style="728" customWidth="1"/>
    <col min="8990" max="8990" width="9.85546875" style="728" customWidth="1"/>
    <col min="8991" max="8991" width="8.85546875" style="728" customWidth="1"/>
    <col min="8992" max="8992" width="54.7109375" style="728" customWidth="1"/>
    <col min="8993" max="8993" width="10.85546875" style="728" customWidth="1"/>
    <col min="8994" max="8994" width="8.7109375" style="728" customWidth="1"/>
    <col min="8995" max="8995" width="13.28515625" style="728" customWidth="1"/>
    <col min="8996" max="8996" width="8.85546875" style="728" customWidth="1"/>
    <col min="8997" max="8997" width="9.85546875" style="728" customWidth="1"/>
    <col min="8998" max="8998" width="8.85546875" style="728" customWidth="1"/>
    <col min="8999" max="8999" width="54.7109375" style="728" customWidth="1"/>
    <col min="9000" max="9000" width="12.140625" style="728" customWidth="1"/>
    <col min="9001" max="9001" width="8.7109375" style="728" customWidth="1"/>
    <col min="9002" max="9002" width="11.28515625" style="728" customWidth="1"/>
    <col min="9003" max="9003" width="8.85546875" style="728" customWidth="1"/>
    <col min="9004" max="9004" width="9.140625" style="728"/>
    <col min="9005" max="9005" width="8.85546875" style="728" customWidth="1"/>
    <col min="9006" max="9006" width="54.7109375" style="728" customWidth="1"/>
    <col min="9007" max="9007" width="13.7109375" style="728" customWidth="1"/>
    <col min="9008" max="9008" width="8.7109375" style="728" customWidth="1"/>
    <col min="9009" max="9009" width="14.7109375" style="728" customWidth="1"/>
    <col min="9010" max="9010" width="8.85546875" style="728" customWidth="1"/>
    <col min="9011" max="9011" width="9.85546875" style="728" customWidth="1"/>
    <col min="9012" max="9012" width="8.85546875" style="728" customWidth="1"/>
    <col min="9013" max="9013" width="54.7109375" style="728" customWidth="1"/>
    <col min="9014" max="9014" width="12.42578125" style="728" customWidth="1"/>
    <col min="9015" max="9015" width="8.7109375" style="728" customWidth="1"/>
    <col min="9016" max="9016" width="13.42578125" style="728" customWidth="1"/>
    <col min="9017" max="9017" width="8.85546875" style="728" customWidth="1"/>
    <col min="9018" max="9018" width="9.140625" style="728" customWidth="1"/>
    <col min="9019" max="9019" width="8.85546875" style="728" customWidth="1"/>
    <col min="9020" max="9020" width="54.7109375" style="728" customWidth="1"/>
    <col min="9021" max="9021" width="10.7109375" style="728" customWidth="1"/>
    <col min="9022" max="9022" width="8.7109375" style="728" customWidth="1"/>
    <col min="9023" max="9023" width="13" style="728" customWidth="1"/>
    <col min="9024" max="9024" width="8.85546875" style="728" customWidth="1"/>
    <col min="9025" max="9025" width="9.140625" style="728" customWidth="1"/>
    <col min="9026" max="9026" width="8.85546875" style="728" customWidth="1"/>
    <col min="9027" max="9027" width="54.7109375" style="728" customWidth="1"/>
    <col min="9028" max="9028" width="10.85546875" style="728" customWidth="1"/>
    <col min="9029" max="9029" width="8.7109375" style="728" customWidth="1"/>
    <col min="9030" max="9030" width="13" style="728" customWidth="1"/>
    <col min="9031" max="9031" width="8.85546875" style="728" customWidth="1"/>
    <col min="9032" max="9032" width="9.85546875" style="728" customWidth="1"/>
    <col min="9033" max="9033" width="8.85546875" style="728" customWidth="1"/>
    <col min="9034" max="9219" width="9.140625" style="728"/>
    <col min="9220" max="9220" width="63" style="728" customWidth="1"/>
    <col min="9221" max="9223" width="17.140625" style="728" customWidth="1"/>
    <col min="9224" max="9227" width="15" style="728" customWidth="1"/>
    <col min="9228" max="9228" width="13.140625" style="728" customWidth="1"/>
    <col min="9229" max="9229" width="8.7109375" style="728" customWidth="1"/>
    <col min="9230" max="9230" width="12.85546875" style="728" customWidth="1"/>
    <col min="9231" max="9231" width="8.85546875" style="728" customWidth="1"/>
    <col min="9232" max="9232" width="9.85546875" style="728" customWidth="1"/>
    <col min="9233" max="9233" width="8.85546875" style="728" customWidth="1"/>
    <col min="9234" max="9234" width="54.7109375" style="728" customWidth="1"/>
    <col min="9235" max="9235" width="10.85546875" style="728" customWidth="1"/>
    <col min="9236" max="9236" width="8.7109375" style="728" customWidth="1"/>
    <col min="9237" max="9237" width="12.140625" style="728" customWidth="1"/>
    <col min="9238" max="9238" width="8.85546875" style="728" customWidth="1"/>
    <col min="9239" max="9239" width="9.85546875" style="728" customWidth="1"/>
    <col min="9240" max="9240" width="8.85546875" style="728" customWidth="1"/>
    <col min="9241" max="9241" width="54.7109375" style="728" customWidth="1"/>
    <col min="9242" max="9242" width="10.85546875" style="728" customWidth="1"/>
    <col min="9243" max="9243" width="8.7109375" style="728" customWidth="1"/>
    <col min="9244" max="9244" width="12.28515625" style="728" customWidth="1"/>
    <col min="9245" max="9245" width="8.85546875" style="728" customWidth="1"/>
    <col min="9246" max="9246" width="9.85546875" style="728" customWidth="1"/>
    <col min="9247" max="9247" width="8.85546875" style="728" customWidth="1"/>
    <col min="9248" max="9248" width="54.7109375" style="728" customWidth="1"/>
    <col min="9249" max="9249" width="10.85546875" style="728" customWidth="1"/>
    <col min="9250" max="9250" width="8.7109375" style="728" customWidth="1"/>
    <col min="9251" max="9251" width="13.28515625" style="728" customWidth="1"/>
    <col min="9252" max="9252" width="8.85546875" style="728" customWidth="1"/>
    <col min="9253" max="9253" width="9.85546875" style="728" customWidth="1"/>
    <col min="9254" max="9254" width="8.85546875" style="728" customWidth="1"/>
    <col min="9255" max="9255" width="54.7109375" style="728" customWidth="1"/>
    <col min="9256" max="9256" width="12.140625" style="728" customWidth="1"/>
    <col min="9257" max="9257" width="8.7109375" style="728" customWidth="1"/>
    <col min="9258" max="9258" width="11.28515625" style="728" customWidth="1"/>
    <col min="9259" max="9259" width="8.85546875" style="728" customWidth="1"/>
    <col min="9260" max="9260" width="9.140625" style="728"/>
    <col min="9261" max="9261" width="8.85546875" style="728" customWidth="1"/>
    <col min="9262" max="9262" width="54.7109375" style="728" customWidth="1"/>
    <col min="9263" max="9263" width="13.7109375" style="728" customWidth="1"/>
    <col min="9264" max="9264" width="8.7109375" style="728" customWidth="1"/>
    <col min="9265" max="9265" width="14.7109375" style="728" customWidth="1"/>
    <col min="9266" max="9266" width="8.85546875" style="728" customWidth="1"/>
    <col min="9267" max="9267" width="9.85546875" style="728" customWidth="1"/>
    <col min="9268" max="9268" width="8.85546875" style="728" customWidth="1"/>
    <col min="9269" max="9269" width="54.7109375" style="728" customWidth="1"/>
    <col min="9270" max="9270" width="12.42578125" style="728" customWidth="1"/>
    <col min="9271" max="9271" width="8.7109375" style="728" customWidth="1"/>
    <col min="9272" max="9272" width="13.42578125" style="728" customWidth="1"/>
    <col min="9273" max="9273" width="8.85546875" style="728" customWidth="1"/>
    <col min="9274" max="9274" width="9.140625" style="728" customWidth="1"/>
    <col min="9275" max="9275" width="8.85546875" style="728" customWidth="1"/>
    <col min="9276" max="9276" width="54.7109375" style="728" customWidth="1"/>
    <col min="9277" max="9277" width="10.7109375" style="728" customWidth="1"/>
    <col min="9278" max="9278" width="8.7109375" style="728" customWidth="1"/>
    <col min="9279" max="9279" width="13" style="728" customWidth="1"/>
    <col min="9280" max="9280" width="8.85546875" style="728" customWidth="1"/>
    <col min="9281" max="9281" width="9.140625" style="728" customWidth="1"/>
    <col min="9282" max="9282" width="8.85546875" style="728" customWidth="1"/>
    <col min="9283" max="9283" width="54.7109375" style="728" customWidth="1"/>
    <col min="9284" max="9284" width="10.85546875" style="728" customWidth="1"/>
    <col min="9285" max="9285" width="8.7109375" style="728" customWidth="1"/>
    <col min="9286" max="9286" width="13" style="728" customWidth="1"/>
    <col min="9287" max="9287" width="8.85546875" style="728" customWidth="1"/>
    <col min="9288" max="9288" width="9.85546875" style="728" customWidth="1"/>
    <col min="9289" max="9289" width="8.85546875" style="728" customWidth="1"/>
    <col min="9290" max="9475" width="9.140625" style="728"/>
    <col min="9476" max="9476" width="63" style="728" customWidth="1"/>
    <col min="9477" max="9479" width="17.140625" style="728" customWidth="1"/>
    <col min="9480" max="9483" width="15" style="728" customWidth="1"/>
    <col min="9484" max="9484" width="13.140625" style="728" customWidth="1"/>
    <col min="9485" max="9485" width="8.7109375" style="728" customWidth="1"/>
    <col min="9486" max="9486" width="12.85546875" style="728" customWidth="1"/>
    <col min="9487" max="9487" width="8.85546875" style="728" customWidth="1"/>
    <col min="9488" max="9488" width="9.85546875" style="728" customWidth="1"/>
    <col min="9489" max="9489" width="8.85546875" style="728" customWidth="1"/>
    <col min="9490" max="9490" width="54.7109375" style="728" customWidth="1"/>
    <col min="9491" max="9491" width="10.85546875" style="728" customWidth="1"/>
    <col min="9492" max="9492" width="8.7109375" style="728" customWidth="1"/>
    <col min="9493" max="9493" width="12.140625" style="728" customWidth="1"/>
    <col min="9494" max="9494" width="8.85546875" style="728" customWidth="1"/>
    <col min="9495" max="9495" width="9.85546875" style="728" customWidth="1"/>
    <col min="9496" max="9496" width="8.85546875" style="728" customWidth="1"/>
    <col min="9497" max="9497" width="54.7109375" style="728" customWidth="1"/>
    <col min="9498" max="9498" width="10.85546875" style="728" customWidth="1"/>
    <col min="9499" max="9499" width="8.7109375" style="728" customWidth="1"/>
    <col min="9500" max="9500" width="12.28515625" style="728" customWidth="1"/>
    <col min="9501" max="9501" width="8.85546875" style="728" customWidth="1"/>
    <col min="9502" max="9502" width="9.85546875" style="728" customWidth="1"/>
    <col min="9503" max="9503" width="8.85546875" style="728" customWidth="1"/>
    <col min="9504" max="9504" width="54.7109375" style="728" customWidth="1"/>
    <col min="9505" max="9505" width="10.85546875" style="728" customWidth="1"/>
    <col min="9506" max="9506" width="8.7109375" style="728" customWidth="1"/>
    <col min="9507" max="9507" width="13.28515625" style="728" customWidth="1"/>
    <col min="9508" max="9508" width="8.85546875" style="728" customWidth="1"/>
    <col min="9509" max="9509" width="9.85546875" style="728" customWidth="1"/>
    <col min="9510" max="9510" width="8.85546875" style="728" customWidth="1"/>
    <col min="9511" max="9511" width="54.7109375" style="728" customWidth="1"/>
    <col min="9512" max="9512" width="12.140625" style="728" customWidth="1"/>
    <col min="9513" max="9513" width="8.7109375" style="728" customWidth="1"/>
    <col min="9514" max="9514" width="11.28515625" style="728" customWidth="1"/>
    <col min="9515" max="9515" width="8.85546875" style="728" customWidth="1"/>
    <col min="9516" max="9516" width="9.140625" style="728"/>
    <col min="9517" max="9517" width="8.85546875" style="728" customWidth="1"/>
    <col min="9518" max="9518" width="54.7109375" style="728" customWidth="1"/>
    <col min="9519" max="9519" width="13.7109375" style="728" customWidth="1"/>
    <col min="9520" max="9520" width="8.7109375" style="728" customWidth="1"/>
    <col min="9521" max="9521" width="14.7109375" style="728" customWidth="1"/>
    <col min="9522" max="9522" width="8.85546875" style="728" customWidth="1"/>
    <col min="9523" max="9523" width="9.85546875" style="728" customWidth="1"/>
    <col min="9524" max="9524" width="8.85546875" style="728" customWidth="1"/>
    <col min="9525" max="9525" width="54.7109375" style="728" customWidth="1"/>
    <col min="9526" max="9526" width="12.42578125" style="728" customWidth="1"/>
    <col min="9527" max="9527" width="8.7109375" style="728" customWidth="1"/>
    <col min="9528" max="9528" width="13.42578125" style="728" customWidth="1"/>
    <col min="9529" max="9529" width="8.85546875" style="728" customWidth="1"/>
    <col min="9530" max="9530" width="9.140625" style="728" customWidth="1"/>
    <col min="9531" max="9531" width="8.85546875" style="728" customWidth="1"/>
    <col min="9532" max="9532" width="54.7109375" style="728" customWidth="1"/>
    <col min="9533" max="9533" width="10.7109375" style="728" customWidth="1"/>
    <col min="9534" max="9534" width="8.7109375" style="728" customWidth="1"/>
    <col min="9535" max="9535" width="13" style="728" customWidth="1"/>
    <col min="9536" max="9536" width="8.85546875" style="728" customWidth="1"/>
    <col min="9537" max="9537" width="9.140625" style="728" customWidth="1"/>
    <col min="9538" max="9538" width="8.85546875" style="728" customWidth="1"/>
    <col min="9539" max="9539" width="54.7109375" style="728" customWidth="1"/>
    <col min="9540" max="9540" width="10.85546875" style="728" customWidth="1"/>
    <col min="9541" max="9541" width="8.7109375" style="728" customWidth="1"/>
    <col min="9542" max="9542" width="13" style="728" customWidth="1"/>
    <col min="9543" max="9543" width="8.85546875" style="728" customWidth="1"/>
    <col min="9544" max="9544" width="9.85546875" style="728" customWidth="1"/>
    <col min="9545" max="9545" width="8.85546875" style="728" customWidth="1"/>
    <col min="9546" max="9731" width="9.140625" style="728"/>
    <col min="9732" max="9732" width="63" style="728" customWidth="1"/>
    <col min="9733" max="9735" width="17.140625" style="728" customWidth="1"/>
    <col min="9736" max="9739" width="15" style="728" customWidth="1"/>
    <col min="9740" max="9740" width="13.140625" style="728" customWidth="1"/>
    <col min="9741" max="9741" width="8.7109375" style="728" customWidth="1"/>
    <col min="9742" max="9742" width="12.85546875" style="728" customWidth="1"/>
    <col min="9743" max="9743" width="8.85546875" style="728" customWidth="1"/>
    <col min="9744" max="9744" width="9.85546875" style="728" customWidth="1"/>
    <col min="9745" max="9745" width="8.85546875" style="728" customWidth="1"/>
    <col min="9746" max="9746" width="54.7109375" style="728" customWidth="1"/>
    <col min="9747" max="9747" width="10.85546875" style="728" customWidth="1"/>
    <col min="9748" max="9748" width="8.7109375" style="728" customWidth="1"/>
    <col min="9749" max="9749" width="12.140625" style="728" customWidth="1"/>
    <col min="9750" max="9750" width="8.85546875" style="728" customWidth="1"/>
    <col min="9751" max="9751" width="9.85546875" style="728" customWidth="1"/>
    <col min="9752" max="9752" width="8.85546875" style="728" customWidth="1"/>
    <col min="9753" max="9753" width="54.7109375" style="728" customWidth="1"/>
    <col min="9754" max="9754" width="10.85546875" style="728" customWidth="1"/>
    <col min="9755" max="9755" width="8.7109375" style="728" customWidth="1"/>
    <col min="9756" max="9756" width="12.28515625" style="728" customWidth="1"/>
    <col min="9757" max="9757" width="8.85546875" style="728" customWidth="1"/>
    <col min="9758" max="9758" width="9.85546875" style="728" customWidth="1"/>
    <col min="9759" max="9759" width="8.85546875" style="728" customWidth="1"/>
    <col min="9760" max="9760" width="54.7109375" style="728" customWidth="1"/>
    <col min="9761" max="9761" width="10.85546875" style="728" customWidth="1"/>
    <col min="9762" max="9762" width="8.7109375" style="728" customWidth="1"/>
    <col min="9763" max="9763" width="13.28515625" style="728" customWidth="1"/>
    <col min="9764" max="9764" width="8.85546875" style="728" customWidth="1"/>
    <col min="9765" max="9765" width="9.85546875" style="728" customWidth="1"/>
    <col min="9766" max="9766" width="8.85546875" style="728" customWidth="1"/>
    <col min="9767" max="9767" width="54.7109375" style="728" customWidth="1"/>
    <col min="9768" max="9768" width="12.140625" style="728" customWidth="1"/>
    <col min="9769" max="9769" width="8.7109375" style="728" customWidth="1"/>
    <col min="9770" max="9770" width="11.28515625" style="728" customWidth="1"/>
    <col min="9771" max="9771" width="8.85546875" style="728" customWidth="1"/>
    <col min="9772" max="9772" width="9.140625" style="728"/>
    <col min="9773" max="9773" width="8.85546875" style="728" customWidth="1"/>
    <col min="9774" max="9774" width="54.7109375" style="728" customWidth="1"/>
    <col min="9775" max="9775" width="13.7109375" style="728" customWidth="1"/>
    <col min="9776" max="9776" width="8.7109375" style="728" customWidth="1"/>
    <col min="9777" max="9777" width="14.7109375" style="728" customWidth="1"/>
    <col min="9778" max="9778" width="8.85546875" style="728" customWidth="1"/>
    <col min="9779" max="9779" width="9.85546875" style="728" customWidth="1"/>
    <col min="9780" max="9780" width="8.85546875" style="728" customWidth="1"/>
    <col min="9781" max="9781" width="54.7109375" style="728" customWidth="1"/>
    <col min="9782" max="9782" width="12.42578125" style="728" customWidth="1"/>
    <col min="9783" max="9783" width="8.7109375" style="728" customWidth="1"/>
    <col min="9784" max="9784" width="13.42578125" style="728" customWidth="1"/>
    <col min="9785" max="9785" width="8.85546875" style="728" customWidth="1"/>
    <col min="9786" max="9786" width="9.140625" style="728" customWidth="1"/>
    <col min="9787" max="9787" width="8.85546875" style="728" customWidth="1"/>
    <col min="9788" max="9788" width="54.7109375" style="728" customWidth="1"/>
    <col min="9789" max="9789" width="10.7109375" style="728" customWidth="1"/>
    <col min="9790" max="9790" width="8.7109375" style="728" customWidth="1"/>
    <col min="9791" max="9791" width="13" style="728" customWidth="1"/>
    <col min="9792" max="9792" width="8.85546875" style="728" customWidth="1"/>
    <col min="9793" max="9793" width="9.140625" style="728" customWidth="1"/>
    <col min="9794" max="9794" width="8.85546875" style="728" customWidth="1"/>
    <col min="9795" max="9795" width="54.7109375" style="728" customWidth="1"/>
    <col min="9796" max="9796" width="10.85546875" style="728" customWidth="1"/>
    <col min="9797" max="9797" width="8.7109375" style="728" customWidth="1"/>
    <col min="9798" max="9798" width="13" style="728" customWidth="1"/>
    <col min="9799" max="9799" width="8.85546875" style="728" customWidth="1"/>
    <col min="9800" max="9800" width="9.85546875" style="728" customWidth="1"/>
    <col min="9801" max="9801" width="8.85546875" style="728" customWidth="1"/>
    <col min="9802" max="9987" width="9.140625" style="728"/>
    <col min="9988" max="9988" width="63" style="728" customWidth="1"/>
    <col min="9989" max="9991" width="17.140625" style="728" customWidth="1"/>
    <col min="9992" max="9995" width="15" style="728" customWidth="1"/>
    <col min="9996" max="9996" width="13.140625" style="728" customWidth="1"/>
    <col min="9997" max="9997" width="8.7109375" style="728" customWidth="1"/>
    <col min="9998" max="9998" width="12.85546875" style="728" customWidth="1"/>
    <col min="9999" max="9999" width="8.85546875" style="728" customWidth="1"/>
    <col min="10000" max="10000" width="9.85546875" style="728" customWidth="1"/>
    <col min="10001" max="10001" width="8.85546875" style="728" customWidth="1"/>
    <col min="10002" max="10002" width="54.7109375" style="728" customWidth="1"/>
    <col min="10003" max="10003" width="10.85546875" style="728" customWidth="1"/>
    <col min="10004" max="10004" width="8.7109375" style="728" customWidth="1"/>
    <col min="10005" max="10005" width="12.140625" style="728" customWidth="1"/>
    <col min="10006" max="10006" width="8.85546875" style="728" customWidth="1"/>
    <col min="10007" max="10007" width="9.85546875" style="728" customWidth="1"/>
    <col min="10008" max="10008" width="8.85546875" style="728" customWidth="1"/>
    <col min="10009" max="10009" width="54.7109375" style="728" customWidth="1"/>
    <col min="10010" max="10010" width="10.85546875" style="728" customWidth="1"/>
    <col min="10011" max="10011" width="8.7109375" style="728" customWidth="1"/>
    <col min="10012" max="10012" width="12.28515625" style="728" customWidth="1"/>
    <col min="10013" max="10013" width="8.85546875" style="728" customWidth="1"/>
    <col min="10014" max="10014" width="9.85546875" style="728" customWidth="1"/>
    <col min="10015" max="10015" width="8.85546875" style="728" customWidth="1"/>
    <col min="10016" max="10016" width="54.7109375" style="728" customWidth="1"/>
    <col min="10017" max="10017" width="10.85546875" style="728" customWidth="1"/>
    <col min="10018" max="10018" width="8.7109375" style="728" customWidth="1"/>
    <col min="10019" max="10019" width="13.28515625" style="728" customWidth="1"/>
    <col min="10020" max="10020" width="8.85546875" style="728" customWidth="1"/>
    <col min="10021" max="10021" width="9.85546875" style="728" customWidth="1"/>
    <col min="10022" max="10022" width="8.85546875" style="728" customWidth="1"/>
    <col min="10023" max="10023" width="54.7109375" style="728" customWidth="1"/>
    <col min="10024" max="10024" width="12.140625" style="728" customWidth="1"/>
    <col min="10025" max="10025" width="8.7109375" style="728" customWidth="1"/>
    <col min="10026" max="10026" width="11.28515625" style="728" customWidth="1"/>
    <col min="10027" max="10027" width="8.85546875" style="728" customWidth="1"/>
    <col min="10028" max="10028" width="9.140625" style="728"/>
    <col min="10029" max="10029" width="8.85546875" style="728" customWidth="1"/>
    <col min="10030" max="10030" width="54.7109375" style="728" customWidth="1"/>
    <col min="10031" max="10031" width="13.7109375" style="728" customWidth="1"/>
    <col min="10032" max="10032" width="8.7109375" style="728" customWidth="1"/>
    <col min="10033" max="10033" width="14.7109375" style="728" customWidth="1"/>
    <col min="10034" max="10034" width="8.85546875" style="728" customWidth="1"/>
    <col min="10035" max="10035" width="9.85546875" style="728" customWidth="1"/>
    <col min="10036" max="10036" width="8.85546875" style="728" customWidth="1"/>
    <col min="10037" max="10037" width="54.7109375" style="728" customWidth="1"/>
    <col min="10038" max="10038" width="12.42578125" style="728" customWidth="1"/>
    <col min="10039" max="10039" width="8.7109375" style="728" customWidth="1"/>
    <col min="10040" max="10040" width="13.42578125" style="728" customWidth="1"/>
    <col min="10041" max="10041" width="8.85546875" style="728" customWidth="1"/>
    <col min="10042" max="10042" width="9.140625" style="728" customWidth="1"/>
    <col min="10043" max="10043" width="8.85546875" style="728" customWidth="1"/>
    <col min="10044" max="10044" width="54.7109375" style="728" customWidth="1"/>
    <col min="10045" max="10045" width="10.7109375" style="728" customWidth="1"/>
    <col min="10046" max="10046" width="8.7109375" style="728" customWidth="1"/>
    <col min="10047" max="10047" width="13" style="728" customWidth="1"/>
    <col min="10048" max="10048" width="8.85546875" style="728" customWidth="1"/>
    <col min="10049" max="10049" width="9.140625" style="728" customWidth="1"/>
    <col min="10050" max="10050" width="8.85546875" style="728" customWidth="1"/>
    <col min="10051" max="10051" width="54.7109375" style="728" customWidth="1"/>
    <col min="10052" max="10052" width="10.85546875" style="728" customWidth="1"/>
    <col min="10053" max="10053" width="8.7109375" style="728" customWidth="1"/>
    <col min="10054" max="10054" width="13" style="728" customWidth="1"/>
    <col min="10055" max="10055" width="8.85546875" style="728" customWidth="1"/>
    <col min="10056" max="10056" width="9.85546875" style="728" customWidth="1"/>
    <col min="10057" max="10057" width="8.85546875" style="728" customWidth="1"/>
    <col min="10058" max="10243" width="9.140625" style="728"/>
    <col min="10244" max="10244" width="63" style="728" customWidth="1"/>
    <col min="10245" max="10247" width="17.140625" style="728" customWidth="1"/>
    <col min="10248" max="10251" width="15" style="728" customWidth="1"/>
    <col min="10252" max="10252" width="13.140625" style="728" customWidth="1"/>
    <col min="10253" max="10253" width="8.7109375" style="728" customWidth="1"/>
    <col min="10254" max="10254" width="12.85546875" style="728" customWidth="1"/>
    <col min="10255" max="10255" width="8.85546875" style="728" customWidth="1"/>
    <col min="10256" max="10256" width="9.85546875" style="728" customWidth="1"/>
    <col min="10257" max="10257" width="8.85546875" style="728" customWidth="1"/>
    <col min="10258" max="10258" width="54.7109375" style="728" customWidth="1"/>
    <col min="10259" max="10259" width="10.85546875" style="728" customWidth="1"/>
    <col min="10260" max="10260" width="8.7109375" style="728" customWidth="1"/>
    <col min="10261" max="10261" width="12.140625" style="728" customWidth="1"/>
    <col min="10262" max="10262" width="8.85546875" style="728" customWidth="1"/>
    <col min="10263" max="10263" width="9.85546875" style="728" customWidth="1"/>
    <col min="10264" max="10264" width="8.85546875" style="728" customWidth="1"/>
    <col min="10265" max="10265" width="54.7109375" style="728" customWidth="1"/>
    <col min="10266" max="10266" width="10.85546875" style="728" customWidth="1"/>
    <col min="10267" max="10267" width="8.7109375" style="728" customWidth="1"/>
    <col min="10268" max="10268" width="12.28515625" style="728" customWidth="1"/>
    <col min="10269" max="10269" width="8.85546875" style="728" customWidth="1"/>
    <col min="10270" max="10270" width="9.85546875" style="728" customWidth="1"/>
    <col min="10271" max="10271" width="8.85546875" style="728" customWidth="1"/>
    <col min="10272" max="10272" width="54.7109375" style="728" customWidth="1"/>
    <col min="10273" max="10273" width="10.85546875" style="728" customWidth="1"/>
    <col min="10274" max="10274" width="8.7109375" style="728" customWidth="1"/>
    <col min="10275" max="10275" width="13.28515625" style="728" customWidth="1"/>
    <col min="10276" max="10276" width="8.85546875" style="728" customWidth="1"/>
    <col min="10277" max="10277" width="9.85546875" style="728" customWidth="1"/>
    <col min="10278" max="10278" width="8.85546875" style="728" customWidth="1"/>
    <col min="10279" max="10279" width="54.7109375" style="728" customWidth="1"/>
    <col min="10280" max="10280" width="12.140625" style="728" customWidth="1"/>
    <col min="10281" max="10281" width="8.7109375" style="728" customWidth="1"/>
    <col min="10282" max="10282" width="11.28515625" style="728" customWidth="1"/>
    <col min="10283" max="10283" width="8.85546875" style="728" customWidth="1"/>
    <col min="10284" max="10284" width="9.140625" style="728"/>
    <col min="10285" max="10285" width="8.85546875" style="728" customWidth="1"/>
    <col min="10286" max="10286" width="54.7109375" style="728" customWidth="1"/>
    <col min="10287" max="10287" width="13.7109375" style="728" customWidth="1"/>
    <col min="10288" max="10288" width="8.7109375" style="728" customWidth="1"/>
    <col min="10289" max="10289" width="14.7109375" style="728" customWidth="1"/>
    <col min="10290" max="10290" width="8.85546875" style="728" customWidth="1"/>
    <col min="10291" max="10291" width="9.85546875" style="728" customWidth="1"/>
    <col min="10292" max="10292" width="8.85546875" style="728" customWidth="1"/>
    <col min="10293" max="10293" width="54.7109375" style="728" customWidth="1"/>
    <col min="10294" max="10294" width="12.42578125" style="728" customWidth="1"/>
    <col min="10295" max="10295" width="8.7109375" style="728" customWidth="1"/>
    <col min="10296" max="10296" width="13.42578125" style="728" customWidth="1"/>
    <col min="10297" max="10297" width="8.85546875" style="728" customWidth="1"/>
    <col min="10298" max="10298" width="9.140625" style="728" customWidth="1"/>
    <col min="10299" max="10299" width="8.85546875" style="728" customWidth="1"/>
    <col min="10300" max="10300" width="54.7109375" style="728" customWidth="1"/>
    <col min="10301" max="10301" width="10.7109375" style="728" customWidth="1"/>
    <col min="10302" max="10302" width="8.7109375" style="728" customWidth="1"/>
    <col min="10303" max="10303" width="13" style="728" customWidth="1"/>
    <col min="10304" max="10304" width="8.85546875" style="728" customWidth="1"/>
    <col min="10305" max="10305" width="9.140625" style="728" customWidth="1"/>
    <col min="10306" max="10306" width="8.85546875" style="728" customWidth="1"/>
    <col min="10307" max="10307" width="54.7109375" style="728" customWidth="1"/>
    <col min="10308" max="10308" width="10.85546875" style="728" customWidth="1"/>
    <col min="10309" max="10309" width="8.7109375" style="728" customWidth="1"/>
    <col min="10310" max="10310" width="13" style="728" customWidth="1"/>
    <col min="10311" max="10311" width="8.85546875" style="728" customWidth="1"/>
    <col min="10312" max="10312" width="9.85546875" style="728" customWidth="1"/>
    <col min="10313" max="10313" width="8.85546875" style="728" customWidth="1"/>
    <col min="10314" max="10499" width="9.140625" style="728"/>
    <col min="10500" max="10500" width="63" style="728" customWidth="1"/>
    <col min="10501" max="10503" width="17.140625" style="728" customWidth="1"/>
    <col min="10504" max="10507" width="15" style="728" customWidth="1"/>
    <col min="10508" max="10508" width="13.140625" style="728" customWidth="1"/>
    <col min="10509" max="10509" width="8.7109375" style="728" customWidth="1"/>
    <col min="10510" max="10510" width="12.85546875" style="728" customWidth="1"/>
    <col min="10511" max="10511" width="8.85546875" style="728" customWidth="1"/>
    <col min="10512" max="10512" width="9.85546875" style="728" customWidth="1"/>
    <col min="10513" max="10513" width="8.85546875" style="728" customWidth="1"/>
    <col min="10514" max="10514" width="54.7109375" style="728" customWidth="1"/>
    <col min="10515" max="10515" width="10.85546875" style="728" customWidth="1"/>
    <col min="10516" max="10516" width="8.7109375" style="728" customWidth="1"/>
    <col min="10517" max="10517" width="12.140625" style="728" customWidth="1"/>
    <col min="10518" max="10518" width="8.85546875" style="728" customWidth="1"/>
    <col min="10519" max="10519" width="9.85546875" style="728" customWidth="1"/>
    <col min="10520" max="10520" width="8.85546875" style="728" customWidth="1"/>
    <col min="10521" max="10521" width="54.7109375" style="728" customWidth="1"/>
    <col min="10522" max="10522" width="10.85546875" style="728" customWidth="1"/>
    <col min="10523" max="10523" width="8.7109375" style="728" customWidth="1"/>
    <col min="10524" max="10524" width="12.28515625" style="728" customWidth="1"/>
    <col min="10525" max="10525" width="8.85546875" style="728" customWidth="1"/>
    <col min="10526" max="10526" width="9.85546875" style="728" customWidth="1"/>
    <col min="10527" max="10527" width="8.85546875" style="728" customWidth="1"/>
    <col min="10528" max="10528" width="54.7109375" style="728" customWidth="1"/>
    <col min="10529" max="10529" width="10.85546875" style="728" customWidth="1"/>
    <col min="10530" max="10530" width="8.7109375" style="728" customWidth="1"/>
    <col min="10531" max="10531" width="13.28515625" style="728" customWidth="1"/>
    <col min="10532" max="10532" width="8.85546875" style="728" customWidth="1"/>
    <col min="10533" max="10533" width="9.85546875" style="728" customWidth="1"/>
    <col min="10534" max="10534" width="8.85546875" style="728" customWidth="1"/>
    <col min="10535" max="10535" width="54.7109375" style="728" customWidth="1"/>
    <col min="10536" max="10536" width="12.140625" style="728" customWidth="1"/>
    <col min="10537" max="10537" width="8.7109375" style="728" customWidth="1"/>
    <col min="10538" max="10538" width="11.28515625" style="728" customWidth="1"/>
    <col min="10539" max="10539" width="8.85546875" style="728" customWidth="1"/>
    <col min="10540" max="10540" width="9.140625" style="728"/>
    <col min="10541" max="10541" width="8.85546875" style="728" customWidth="1"/>
    <col min="10542" max="10542" width="54.7109375" style="728" customWidth="1"/>
    <col min="10543" max="10543" width="13.7109375" style="728" customWidth="1"/>
    <col min="10544" max="10544" width="8.7109375" style="728" customWidth="1"/>
    <col min="10545" max="10545" width="14.7109375" style="728" customWidth="1"/>
    <col min="10546" max="10546" width="8.85546875" style="728" customWidth="1"/>
    <col min="10547" max="10547" width="9.85546875" style="728" customWidth="1"/>
    <col min="10548" max="10548" width="8.85546875" style="728" customWidth="1"/>
    <col min="10549" max="10549" width="54.7109375" style="728" customWidth="1"/>
    <col min="10550" max="10550" width="12.42578125" style="728" customWidth="1"/>
    <col min="10551" max="10551" width="8.7109375" style="728" customWidth="1"/>
    <col min="10552" max="10552" width="13.42578125" style="728" customWidth="1"/>
    <col min="10553" max="10553" width="8.85546875" style="728" customWidth="1"/>
    <col min="10554" max="10554" width="9.140625" style="728" customWidth="1"/>
    <col min="10555" max="10555" width="8.85546875" style="728" customWidth="1"/>
    <col min="10556" max="10556" width="54.7109375" style="728" customWidth="1"/>
    <col min="10557" max="10557" width="10.7109375" style="728" customWidth="1"/>
    <col min="10558" max="10558" width="8.7109375" style="728" customWidth="1"/>
    <col min="10559" max="10559" width="13" style="728" customWidth="1"/>
    <col min="10560" max="10560" width="8.85546875" style="728" customWidth="1"/>
    <col min="10561" max="10561" width="9.140625" style="728" customWidth="1"/>
    <col min="10562" max="10562" width="8.85546875" style="728" customWidth="1"/>
    <col min="10563" max="10563" width="54.7109375" style="728" customWidth="1"/>
    <col min="10564" max="10564" width="10.85546875" style="728" customWidth="1"/>
    <col min="10565" max="10565" width="8.7109375" style="728" customWidth="1"/>
    <col min="10566" max="10566" width="13" style="728" customWidth="1"/>
    <col min="10567" max="10567" width="8.85546875" style="728" customWidth="1"/>
    <col min="10568" max="10568" width="9.85546875" style="728" customWidth="1"/>
    <col min="10569" max="10569" width="8.85546875" style="728" customWidth="1"/>
    <col min="10570" max="10755" width="9.140625" style="728"/>
    <col min="10756" max="10756" width="63" style="728" customWidth="1"/>
    <col min="10757" max="10759" width="17.140625" style="728" customWidth="1"/>
    <col min="10760" max="10763" width="15" style="728" customWidth="1"/>
    <col min="10764" max="10764" width="13.140625" style="728" customWidth="1"/>
    <col min="10765" max="10765" width="8.7109375" style="728" customWidth="1"/>
    <col min="10766" max="10766" width="12.85546875" style="728" customWidth="1"/>
    <col min="10767" max="10767" width="8.85546875" style="728" customWidth="1"/>
    <col min="10768" max="10768" width="9.85546875" style="728" customWidth="1"/>
    <col min="10769" max="10769" width="8.85546875" style="728" customWidth="1"/>
    <col min="10770" max="10770" width="54.7109375" style="728" customWidth="1"/>
    <col min="10771" max="10771" width="10.85546875" style="728" customWidth="1"/>
    <col min="10772" max="10772" width="8.7109375" style="728" customWidth="1"/>
    <col min="10773" max="10773" width="12.140625" style="728" customWidth="1"/>
    <col min="10774" max="10774" width="8.85546875" style="728" customWidth="1"/>
    <col min="10775" max="10775" width="9.85546875" style="728" customWidth="1"/>
    <col min="10776" max="10776" width="8.85546875" style="728" customWidth="1"/>
    <col min="10777" max="10777" width="54.7109375" style="728" customWidth="1"/>
    <col min="10778" max="10778" width="10.85546875" style="728" customWidth="1"/>
    <col min="10779" max="10779" width="8.7109375" style="728" customWidth="1"/>
    <col min="10780" max="10780" width="12.28515625" style="728" customWidth="1"/>
    <col min="10781" max="10781" width="8.85546875" style="728" customWidth="1"/>
    <col min="10782" max="10782" width="9.85546875" style="728" customWidth="1"/>
    <col min="10783" max="10783" width="8.85546875" style="728" customWidth="1"/>
    <col min="10784" max="10784" width="54.7109375" style="728" customWidth="1"/>
    <col min="10785" max="10785" width="10.85546875" style="728" customWidth="1"/>
    <col min="10786" max="10786" width="8.7109375" style="728" customWidth="1"/>
    <col min="10787" max="10787" width="13.28515625" style="728" customWidth="1"/>
    <col min="10788" max="10788" width="8.85546875" style="728" customWidth="1"/>
    <col min="10789" max="10789" width="9.85546875" style="728" customWidth="1"/>
    <col min="10790" max="10790" width="8.85546875" style="728" customWidth="1"/>
    <col min="10791" max="10791" width="54.7109375" style="728" customWidth="1"/>
    <col min="10792" max="10792" width="12.140625" style="728" customWidth="1"/>
    <col min="10793" max="10793" width="8.7109375" style="728" customWidth="1"/>
    <col min="10794" max="10794" width="11.28515625" style="728" customWidth="1"/>
    <col min="10795" max="10795" width="8.85546875" style="728" customWidth="1"/>
    <col min="10796" max="10796" width="9.140625" style="728"/>
    <col min="10797" max="10797" width="8.85546875" style="728" customWidth="1"/>
    <col min="10798" max="10798" width="54.7109375" style="728" customWidth="1"/>
    <col min="10799" max="10799" width="13.7109375" style="728" customWidth="1"/>
    <col min="10800" max="10800" width="8.7109375" style="728" customWidth="1"/>
    <col min="10801" max="10801" width="14.7109375" style="728" customWidth="1"/>
    <col min="10802" max="10802" width="8.85546875" style="728" customWidth="1"/>
    <col min="10803" max="10803" width="9.85546875" style="728" customWidth="1"/>
    <col min="10804" max="10804" width="8.85546875" style="728" customWidth="1"/>
    <col min="10805" max="10805" width="54.7109375" style="728" customWidth="1"/>
    <col min="10806" max="10806" width="12.42578125" style="728" customWidth="1"/>
    <col min="10807" max="10807" width="8.7109375" style="728" customWidth="1"/>
    <col min="10808" max="10808" width="13.42578125" style="728" customWidth="1"/>
    <col min="10809" max="10809" width="8.85546875" style="728" customWidth="1"/>
    <col min="10810" max="10810" width="9.140625" style="728" customWidth="1"/>
    <col min="10811" max="10811" width="8.85546875" style="728" customWidth="1"/>
    <col min="10812" max="10812" width="54.7109375" style="728" customWidth="1"/>
    <col min="10813" max="10813" width="10.7109375" style="728" customWidth="1"/>
    <col min="10814" max="10814" width="8.7109375" style="728" customWidth="1"/>
    <col min="10815" max="10815" width="13" style="728" customWidth="1"/>
    <col min="10816" max="10816" width="8.85546875" style="728" customWidth="1"/>
    <col min="10817" max="10817" width="9.140625" style="728" customWidth="1"/>
    <col min="10818" max="10818" width="8.85546875" style="728" customWidth="1"/>
    <col min="10819" max="10819" width="54.7109375" style="728" customWidth="1"/>
    <col min="10820" max="10820" width="10.85546875" style="728" customWidth="1"/>
    <col min="10821" max="10821" width="8.7109375" style="728" customWidth="1"/>
    <col min="10822" max="10822" width="13" style="728" customWidth="1"/>
    <col min="10823" max="10823" width="8.85546875" style="728" customWidth="1"/>
    <col min="10824" max="10824" width="9.85546875" style="728" customWidth="1"/>
    <col min="10825" max="10825" width="8.85546875" style="728" customWidth="1"/>
    <col min="10826" max="11011" width="9.140625" style="728"/>
    <col min="11012" max="11012" width="63" style="728" customWidth="1"/>
    <col min="11013" max="11015" width="17.140625" style="728" customWidth="1"/>
    <col min="11016" max="11019" width="15" style="728" customWidth="1"/>
    <col min="11020" max="11020" width="13.140625" style="728" customWidth="1"/>
    <col min="11021" max="11021" width="8.7109375" style="728" customWidth="1"/>
    <col min="11022" max="11022" width="12.85546875" style="728" customWidth="1"/>
    <col min="11023" max="11023" width="8.85546875" style="728" customWidth="1"/>
    <col min="11024" max="11024" width="9.85546875" style="728" customWidth="1"/>
    <col min="11025" max="11025" width="8.85546875" style="728" customWidth="1"/>
    <col min="11026" max="11026" width="54.7109375" style="728" customWidth="1"/>
    <col min="11027" max="11027" width="10.85546875" style="728" customWidth="1"/>
    <col min="11028" max="11028" width="8.7109375" style="728" customWidth="1"/>
    <col min="11029" max="11029" width="12.140625" style="728" customWidth="1"/>
    <col min="11030" max="11030" width="8.85546875" style="728" customWidth="1"/>
    <col min="11031" max="11031" width="9.85546875" style="728" customWidth="1"/>
    <col min="11032" max="11032" width="8.85546875" style="728" customWidth="1"/>
    <col min="11033" max="11033" width="54.7109375" style="728" customWidth="1"/>
    <col min="11034" max="11034" width="10.85546875" style="728" customWidth="1"/>
    <col min="11035" max="11035" width="8.7109375" style="728" customWidth="1"/>
    <col min="11036" max="11036" width="12.28515625" style="728" customWidth="1"/>
    <col min="11037" max="11037" width="8.85546875" style="728" customWidth="1"/>
    <col min="11038" max="11038" width="9.85546875" style="728" customWidth="1"/>
    <col min="11039" max="11039" width="8.85546875" style="728" customWidth="1"/>
    <col min="11040" max="11040" width="54.7109375" style="728" customWidth="1"/>
    <col min="11041" max="11041" width="10.85546875" style="728" customWidth="1"/>
    <col min="11042" max="11042" width="8.7109375" style="728" customWidth="1"/>
    <col min="11043" max="11043" width="13.28515625" style="728" customWidth="1"/>
    <col min="11044" max="11044" width="8.85546875" style="728" customWidth="1"/>
    <col min="11045" max="11045" width="9.85546875" style="728" customWidth="1"/>
    <col min="11046" max="11046" width="8.85546875" style="728" customWidth="1"/>
    <col min="11047" max="11047" width="54.7109375" style="728" customWidth="1"/>
    <col min="11048" max="11048" width="12.140625" style="728" customWidth="1"/>
    <col min="11049" max="11049" width="8.7109375" style="728" customWidth="1"/>
    <col min="11050" max="11050" width="11.28515625" style="728" customWidth="1"/>
    <col min="11051" max="11051" width="8.85546875" style="728" customWidth="1"/>
    <col min="11052" max="11052" width="9.140625" style="728"/>
    <col min="11053" max="11053" width="8.85546875" style="728" customWidth="1"/>
    <col min="11054" max="11054" width="54.7109375" style="728" customWidth="1"/>
    <col min="11055" max="11055" width="13.7109375" style="728" customWidth="1"/>
    <col min="11056" max="11056" width="8.7109375" style="728" customWidth="1"/>
    <col min="11057" max="11057" width="14.7109375" style="728" customWidth="1"/>
    <col min="11058" max="11058" width="8.85546875" style="728" customWidth="1"/>
    <col min="11059" max="11059" width="9.85546875" style="728" customWidth="1"/>
    <col min="11060" max="11060" width="8.85546875" style="728" customWidth="1"/>
    <col min="11061" max="11061" width="54.7109375" style="728" customWidth="1"/>
    <col min="11062" max="11062" width="12.42578125" style="728" customWidth="1"/>
    <col min="11063" max="11063" width="8.7109375" style="728" customWidth="1"/>
    <col min="11064" max="11064" width="13.42578125" style="728" customWidth="1"/>
    <col min="11065" max="11065" width="8.85546875" style="728" customWidth="1"/>
    <col min="11066" max="11066" width="9.140625" style="728" customWidth="1"/>
    <col min="11067" max="11067" width="8.85546875" style="728" customWidth="1"/>
    <col min="11068" max="11068" width="54.7109375" style="728" customWidth="1"/>
    <col min="11069" max="11069" width="10.7109375" style="728" customWidth="1"/>
    <col min="11070" max="11070" width="8.7109375" style="728" customWidth="1"/>
    <col min="11071" max="11071" width="13" style="728" customWidth="1"/>
    <col min="11072" max="11072" width="8.85546875" style="728" customWidth="1"/>
    <col min="11073" max="11073" width="9.140625" style="728" customWidth="1"/>
    <col min="11074" max="11074" width="8.85546875" style="728" customWidth="1"/>
    <col min="11075" max="11075" width="54.7109375" style="728" customWidth="1"/>
    <col min="11076" max="11076" width="10.85546875" style="728" customWidth="1"/>
    <col min="11077" max="11077" width="8.7109375" style="728" customWidth="1"/>
    <col min="11078" max="11078" width="13" style="728" customWidth="1"/>
    <col min="11079" max="11079" width="8.85546875" style="728" customWidth="1"/>
    <col min="11080" max="11080" width="9.85546875" style="728" customWidth="1"/>
    <col min="11081" max="11081" width="8.85546875" style="728" customWidth="1"/>
    <col min="11082" max="11267" width="9.140625" style="728"/>
    <col min="11268" max="11268" width="63" style="728" customWidth="1"/>
    <col min="11269" max="11271" width="17.140625" style="728" customWidth="1"/>
    <col min="11272" max="11275" width="15" style="728" customWidth="1"/>
    <col min="11276" max="11276" width="13.140625" style="728" customWidth="1"/>
    <col min="11277" max="11277" width="8.7109375" style="728" customWidth="1"/>
    <col min="11278" max="11278" width="12.85546875" style="728" customWidth="1"/>
    <col min="11279" max="11279" width="8.85546875" style="728" customWidth="1"/>
    <col min="11280" max="11280" width="9.85546875" style="728" customWidth="1"/>
    <col min="11281" max="11281" width="8.85546875" style="728" customWidth="1"/>
    <col min="11282" max="11282" width="54.7109375" style="728" customWidth="1"/>
    <col min="11283" max="11283" width="10.85546875" style="728" customWidth="1"/>
    <col min="11284" max="11284" width="8.7109375" style="728" customWidth="1"/>
    <col min="11285" max="11285" width="12.140625" style="728" customWidth="1"/>
    <col min="11286" max="11286" width="8.85546875" style="728" customWidth="1"/>
    <col min="11287" max="11287" width="9.85546875" style="728" customWidth="1"/>
    <col min="11288" max="11288" width="8.85546875" style="728" customWidth="1"/>
    <col min="11289" max="11289" width="54.7109375" style="728" customWidth="1"/>
    <col min="11290" max="11290" width="10.85546875" style="728" customWidth="1"/>
    <col min="11291" max="11291" width="8.7109375" style="728" customWidth="1"/>
    <col min="11292" max="11292" width="12.28515625" style="728" customWidth="1"/>
    <col min="11293" max="11293" width="8.85546875" style="728" customWidth="1"/>
    <col min="11294" max="11294" width="9.85546875" style="728" customWidth="1"/>
    <col min="11295" max="11295" width="8.85546875" style="728" customWidth="1"/>
    <col min="11296" max="11296" width="54.7109375" style="728" customWidth="1"/>
    <col min="11297" max="11297" width="10.85546875" style="728" customWidth="1"/>
    <col min="11298" max="11298" width="8.7109375" style="728" customWidth="1"/>
    <col min="11299" max="11299" width="13.28515625" style="728" customWidth="1"/>
    <col min="11300" max="11300" width="8.85546875" style="728" customWidth="1"/>
    <col min="11301" max="11301" width="9.85546875" style="728" customWidth="1"/>
    <col min="11302" max="11302" width="8.85546875" style="728" customWidth="1"/>
    <col min="11303" max="11303" width="54.7109375" style="728" customWidth="1"/>
    <col min="11304" max="11304" width="12.140625" style="728" customWidth="1"/>
    <col min="11305" max="11305" width="8.7109375" style="728" customWidth="1"/>
    <col min="11306" max="11306" width="11.28515625" style="728" customWidth="1"/>
    <col min="11307" max="11307" width="8.85546875" style="728" customWidth="1"/>
    <col min="11308" max="11308" width="9.140625" style="728"/>
    <col min="11309" max="11309" width="8.85546875" style="728" customWidth="1"/>
    <col min="11310" max="11310" width="54.7109375" style="728" customWidth="1"/>
    <col min="11311" max="11311" width="13.7109375" style="728" customWidth="1"/>
    <col min="11312" max="11312" width="8.7109375" style="728" customWidth="1"/>
    <col min="11313" max="11313" width="14.7109375" style="728" customWidth="1"/>
    <col min="11314" max="11314" width="8.85546875" style="728" customWidth="1"/>
    <col min="11315" max="11315" width="9.85546875" style="728" customWidth="1"/>
    <col min="11316" max="11316" width="8.85546875" style="728" customWidth="1"/>
    <col min="11317" max="11317" width="54.7109375" style="728" customWidth="1"/>
    <col min="11318" max="11318" width="12.42578125" style="728" customWidth="1"/>
    <col min="11319" max="11319" width="8.7109375" style="728" customWidth="1"/>
    <col min="11320" max="11320" width="13.42578125" style="728" customWidth="1"/>
    <col min="11321" max="11321" width="8.85546875" style="728" customWidth="1"/>
    <col min="11322" max="11322" width="9.140625" style="728" customWidth="1"/>
    <col min="11323" max="11323" width="8.85546875" style="728" customWidth="1"/>
    <col min="11324" max="11324" width="54.7109375" style="728" customWidth="1"/>
    <col min="11325" max="11325" width="10.7109375" style="728" customWidth="1"/>
    <col min="11326" max="11326" width="8.7109375" style="728" customWidth="1"/>
    <col min="11327" max="11327" width="13" style="728" customWidth="1"/>
    <col min="11328" max="11328" width="8.85546875" style="728" customWidth="1"/>
    <col min="11329" max="11329" width="9.140625" style="728" customWidth="1"/>
    <col min="11330" max="11330" width="8.85546875" style="728" customWidth="1"/>
    <col min="11331" max="11331" width="54.7109375" style="728" customWidth="1"/>
    <col min="11332" max="11332" width="10.85546875" style="728" customWidth="1"/>
    <col min="11333" max="11333" width="8.7109375" style="728" customWidth="1"/>
    <col min="11334" max="11334" width="13" style="728" customWidth="1"/>
    <col min="11335" max="11335" width="8.85546875" style="728" customWidth="1"/>
    <col min="11336" max="11336" width="9.85546875" style="728" customWidth="1"/>
    <col min="11337" max="11337" width="8.85546875" style="728" customWidth="1"/>
    <col min="11338" max="11523" width="9.140625" style="728"/>
    <col min="11524" max="11524" width="63" style="728" customWidth="1"/>
    <col min="11525" max="11527" width="17.140625" style="728" customWidth="1"/>
    <col min="11528" max="11531" width="15" style="728" customWidth="1"/>
    <col min="11532" max="11532" width="13.140625" style="728" customWidth="1"/>
    <col min="11533" max="11533" width="8.7109375" style="728" customWidth="1"/>
    <col min="11534" max="11534" width="12.85546875" style="728" customWidth="1"/>
    <col min="11535" max="11535" width="8.85546875" style="728" customWidth="1"/>
    <col min="11536" max="11536" width="9.85546875" style="728" customWidth="1"/>
    <col min="11537" max="11537" width="8.85546875" style="728" customWidth="1"/>
    <col min="11538" max="11538" width="54.7109375" style="728" customWidth="1"/>
    <col min="11539" max="11539" width="10.85546875" style="728" customWidth="1"/>
    <col min="11540" max="11540" width="8.7109375" style="728" customWidth="1"/>
    <col min="11541" max="11541" width="12.140625" style="728" customWidth="1"/>
    <col min="11542" max="11542" width="8.85546875" style="728" customWidth="1"/>
    <col min="11543" max="11543" width="9.85546875" style="728" customWidth="1"/>
    <col min="11544" max="11544" width="8.85546875" style="728" customWidth="1"/>
    <col min="11545" max="11545" width="54.7109375" style="728" customWidth="1"/>
    <col min="11546" max="11546" width="10.85546875" style="728" customWidth="1"/>
    <col min="11547" max="11547" width="8.7109375" style="728" customWidth="1"/>
    <col min="11548" max="11548" width="12.28515625" style="728" customWidth="1"/>
    <col min="11549" max="11549" width="8.85546875" style="728" customWidth="1"/>
    <col min="11550" max="11550" width="9.85546875" style="728" customWidth="1"/>
    <col min="11551" max="11551" width="8.85546875" style="728" customWidth="1"/>
    <col min="11552" max="11552" width="54.7109375" style="728" customWidth="1"/>
    <col min="11553" max="11553" width="10.85546875" style="728" customWidth="1"/>
    <col min="11554" max="11554" width="8.7109375" style="728" customWidth="1"/>
    <col min="11555" max="11555" width="13.28515625" style="728" customWidth="1"/>
    <col min="11556" max="11556" width="8.85546875" style="728" customWidth="1"/>
    <col min="11557" max="11557" width="9.85546875" style="728" customWidth="1"/>
    <col min="11558" max="11558" width="8.85546875" style="728" customWidth="1"/>
    <col min="11559" max="11559" width="54.7109375" style="728" customWidth="1"/>
    <col min="11560" max="11560" width="12.140625" style="728" customWidth="1"/>
    <col min="11561" max="11561" width="8.7109375" style="728" customWidth="1"/>
    <col min="11562" max="11562" width="11.28515625" style="728" customWidth="1"/>
    <col min="11563" max="11563" width="8.85546875" style="728" customWidth="1"/>
    <col min="11564" max="11564" width="9.140625" style="728"/>
    <col min="11565" max="11565" width="8.85546875" style="728" customWidth="1"/>
    <col min="11566" max="11566" width="54.7109375" style="728" customWidth="1"/>
    <col min="11567" max="11567" width="13.7109375" style="728" customWidth="1"/>
    <col min="11568" max="11568" width="8.7109375" style="728" customWidth="1"/>
    <col min="11569" max="11569" width="14.7109375" style="728" customWidth="1"/>
    <col min="11570" max="11570" width="8.85546875" style="728" customWidth="1"/>
    <col min="11571" max="11571" width="9.85546875" style="728" customWidth="1"/>
    <col min="11572" max="11572" width="8.85546875" style="728" customWidth="1"/>
    <col min="11573" max="11573" width="54.7109375" style="728" customWidth="1"/>
    <col min="11574" max="11574" width="12.42578125" style="728" customWidth="1"/>
    <col min="11575" max="11575" width="8.7109375" style="728" customWidth="1"/>
    <col min="11576" max="11576" width="13.42578125" style="728" customWidth="1"/>
    <col min="11577" max="11577" width="8.85546875" style="728" customWidth="1"/>
    <col min="11578" max="11578" width="9.140625" style="728" customWidth="1"/>
    <col min="11579" max="11579" width="8.85546875" style="728" customWidth="1"/>
    <col min="11580" max="11580" width="54.7109375" style="728" customWidth="1"/>
    <col min="11581" max="11581" width="10.7109375" style="728" customWidth="1"/>
    <col min="11582" max="11582" width="8.7109375" style="728" customWidth="1"/>
    <col min="11583" max="11583" width="13" style="728" customWidth="1"/>
    <col min="11584" max="11584" width="8.85546875" style="728" customWidth="1"/>
    <col min="11585" max="11585" width="9.140625" style="728" customWidth="1"/>
    <col min="11586" max="11586" width="8.85546875" style="728" customWidth="1"/>
    <col min="11587" max="11587" width="54.7109375" style="728" customWidth="1"/>
    <col min="11588" max="11588" width="10.85546875" style="728" customWidth="1"/>
    <col min="11589" max="11589" width="8.7109375" style="728" customWidth="1"/>
    <col min="11590" max="11590" width="13" style="728" customWidth="1"/>
    <col min="11591" max="11591" width="8.85546875" style="728" customWidth="1"/>
    <col min="11592" max="11592" width="9.85546875" style="728" customWidth="1"/>
    <col min="11593" max="11593" width="8.85546875" style="728" customWidth="1"/>
    <col min="11594" max="11779" width="9.140625" style="728"/>
    <col min="11780" max="11780" width="63" style="728" customWidth="1"/>
    <col min="11781" max="11783" width="17.140625" style="728" customWidth="1"/>
    <col min="11784" max="11787" width="15" style="728" customWidth="1"/>
    <col min="11788" max="11788" width="13.140625" style="728" customWidth="1"/>
    <col min="11789" max="11789" width="8.7109375" style="728" customWidth="1"/>
    <col min="11790" max="11790" width="12.85546875" style="728" customWidth="1"/>
    <col min="11791" max="11791" width="8.85546875" style="728" customWidth="1"/>
    <col min="11792" max="11792" width="9.85546875" style="728" customWidth="1"/>
    <col min="11793" max="11793" width="8.85546875" style="728" customWidth="1"/>
    <col min="11794" max="11794" width="54.7109375" style="728" customWidth="1"/>
    <col min="11795" max="11795" width="10.85546875" style="728" customWidth="1"/>
    <col min="11796" max="11796" width="8.7109375" style="728" customWidth="1"/>
    <col min="11797" max="11797" width="12.140625" style="728" customWidth="1"/>
    <col min="11798" max="11798" width="8.85546875" style="728" customWidth="1"/>
    <col min="11799" max="11799" width="9.85546875" style="728" customWidth="1"/>
    <col min="11800" max="11800" width="8.85546875" style="728" customWidth="1"/>
    <col min="11801" max="11801" width="54.7109375" style="728" customWidth="1"/>
    <col min="11802" max="11802" width="10.85546875" style="728" customWidth="1"/>
    <col min="11803" max="11803" width="8.7109375" style="728" customWidth="1"/>
    <col min="11804" max="11804" width="12.28515625" style="728" customWidth="1"/>
    <col min="11805" max="11805" width="8.85546875" style="728" customWidth="1"/>
    <col min="11806" max="11806" width="9.85546875" style="728" customWidth="1"/>
    <col min="11807" max="11807" width="8.85546875" style="728" customWidth="1"/>
    <col min="11808" max="11808" width="54.7109375" style="728" customWidth="1"/>
    <col min="11809" max="11809" width="10.85546875" style="728" customWidth="1"/>
    <col min="11810" max="11810" width="8.7109375" style="728" customWidth="1"/>
    <col min="11811" max="11811" width="13.28515625" style="728" customWidth="1"/>
    <col min="11812" max="11812" width="8.85546875" style="728" customWidth="1"/>
    <col min="11813" max="11813" width="9.85546875" style="728" customWidth="1"/>
    <col min="11814" max="11814" width="8.85546875" style="728" customWidth="1"/>
    <col min="11815" max="11815" width="54.7109375" style="728" customWidth="1"/>
    <col min="11816" max="11816" width="12.140625" style="728" customWidth="1"/>
    <col min="11817" max="11817" width="8.7109375" style="728" customWidth="1"/>
    <col min="11818" max="11818" width="11.28515625" style="728" customWidth="1"/>
    <col min="11819" max="11819" width="8.85546875" style="728" customWidth="1"/>
    <col min="11820" max="11820" width="9.140625" style="728"/>
    <col min="11821" max="11821" width="8.85546875" style="728" customWidth="1"/>
    <col min="11822" max="11822" width="54.7109375" style="728" customWidth="1"/>
    <col min="11823" max="11823" width="13.7109375" style="728" customWidth="1"/>
    <col min="11824" max="11824" width="8.7109375" style="728" customWidth="1"/>
    <col min="11825" max="11825" width="14.7109375" style="728" customWidth="1"/>
    <col min="11826" max="11826" width="8.85546875" style="728" customWidth="1"/>
    <col min="11827" max="11827" width="9.85546875" style="728" customWidth="1"/>
    <col min="11828" max="11828" width="8.85546875" style="728" customWidth="1"/>
    <col min="11829" max="11829" width="54.7109375" style="728" customWidth="1"/>
    <col min="11830" max="11830" width="12.42578125" style="728" customWidth="1"/>
    <col min="11831" max="11831" width="8.7109375" style="728" customWidth="1"/>
    <col min="11832" max="11832" width="13.42578125" style="728" customWidth="1"/>
    <col min="11833" max="11833" width="8.85546875" style="728" customWidth="1"/>
    <col min="11834" max="11834" width="9.140625" style="728" customWidth="1"/>
    <col min="11835" max="11835" width="8.85546875" style="728" customWidth="1"/>
    <col min="11836" max="11836" width="54.7109375" style="728" customWidth="1"/>
    <col min="11837" max="11837" width="10.7109375" style="728" customWidth="1"/>
    <col min="11838" max="11838" width="8.7109375" style="728" customWidth="1"/>
    <col min="11839" max="11839" width="13" style="728" customWidth="1"/>
    <col min="11840" max="11840" width="8.85546875" style="728" customWidth="1"/>
    <col min="11841" max="11841" width="9.140625" style="728" customWidth="1"/>
    <col min="11842" max="11842" width="8.85546875" style="728" customWidth="1"/>
    <col min="11843" max="11843" width="54.7109375" style="728" customWidth="1"/>
    <col min="11844" max="11844" width="10.85546875" style="728" customWidth="1"/>
    <col min="11845" max="11845" width="8.7109375" style="728" customWidth="1"/>
    <col min="11846" max="11846" width="13" style="728" customWidth="1"/>
    <col min="11847" max="11847" width="8.85546875" style="728" customWidth="1"/>
    <col min="11848" max="11848" width="9.85546875" style="728" customWidth="1"/>
    <col min="11849" max="11849" width="8.85546875" style="728" customWidth="1"/>
    <col min="11850" max="12035" width="9.140625" style="728"/>
    <col min="12036" max="12036" width="63" style="728" customWidth="1"/>
    <col min="12037" max="12039" width="17.140625" style="728" customWidth="1"/>
    <col min="12040" max="12043" width="15" style="728" customWidth="1"/>
    <col min="12044" max="12044" width="13.140625" style="728" customWidth="1"/>
    <col min="12045" max="12045" width="8.7109375" style="728" customWidth="1"/>
    <col min="12046" max="12046" width="12.85546875" style="728" customWidth="1"/>
    <col min="12047" max="12047" width="8.85546875" style="728" customWidth="1"/>
    <col min="12048" max="12048" width="9.85546875" style="728" customWidth="1"/>
    <col min="12049" max="12049" width="8.85546875" style="728" customWidth="1"/>
    <col min="12050" max="12050" width="54.7109375" style="728" customWidth="1"/>
    <col min="12051" max="12051" width="10.85546875" style="728" customWidth="1"/>
    <col min="12052" max="12052" width="8.7109375" style="728" customWidth="1"/>
    <col min="12053" max="12053" width="12.140625" style="728" customWidth="1"/>
    <col min="12054" max="12054" width="8.85546875" style="728" customWidth="1"/>
    <col min="12055" max="12055" width="9.85546875" style="728" customWidth="1"/>
    <col min="12056" max="12056" width="8.85546875" style="728" customWidth="1"/>
    <col min="12057" max="12057" width="54.7109375" style="728" customWidth="1"/>
    <col min="12058" max="12058" width="10.85546875" style="728" customWidth="1"/>
    <col min="12059" max="12059" width="8.7109375" style="728" customWidth="1"/>
    <col min="12060" max="12060" width="12.28515625" style="728" customWidth="1"/>
    <col min="12061" max="12061" width="8.85546875" style="728" customWidth="1"/>
    <col min="12062" max="12062" width="9.85546875" style="728" customWidth="1"/>
    <col min="12063" max="12063" width="8.85546875" style="728" customWidth="1"/>
    <col min="12064" max="12064" width="54.7109375" style="728" customWidth="1"/>
    <col min="12065" max="12065" width="10.85546875" style="728" customWidth="1"/>
    <col min="12066" max="12066" width="8.7109375" style="728" customWidth="1"/>
    <col min="12067" max="12067" width="13.28515625" style="728" customWidth="1"/>
    <col min="12068" max="12068" width="8.85546875" style="728" customWidth="1"/>
    <col min="12069" max="12069" width="9.85546875" style="728" customWidth="1"/>
    <col min="12070" max="12070" width="8.85546875" style="728" customWidth="1"/>
    <col min="12071" max="12071" width="54.7109375" style="728" customWidth="1"/>
    <col min="12072" max="12072" width="12.140625" style="728" customWidth="1"/>
    <col min="12073" max="12073" width="8.7109375" style="728" customWidth="1"/>
    <col min="12074" max="12074" width="11.28515625" style="728" customWidth="1"/>
    <col min="12075" max="12075" width="8.85546875" style="728" customWidth="1"/>
    <col min="12076" max="12076" width="9.140625" style="728"/>
    <col min="12077" max="12077" width="8.85546875" style="728" customWidth="1"/>
    <col min="12078" max="12078" width="54.7109375" style="728" customWidth="1"/>
    <col min="12079" max="12079" width="13.7109375" style="728" customWidth="1"/>
    <col min="12080" max="12080" width="8.7109375" style="728" customWidth="1"/>
    <col min="12081" max="12081" width="14.7109375" style="728" customWidth="1"/>
    <col min="12082" max="12082" width="8.85546875" style="728" customWidth="1"/>
    <col min="12083" max="12083" width="9.85546875" style="728" customWidth="1"/>
    <col min="12084" max="12084" width="8.85546875" style="728" customWidth="1"/>
    <col min="12085" max="12085" width="54.7109375" style="728" customWidth="1"/>
    <col min="12086" max="12086" width="12.42578125" style="728" customWidth="1"/>
    <col min="12087" max="12087" width="8.7109375" style="728" customWidth="1"/>
    <col min="12088" max="12088" width="13.42578125" style="728" customWidth="1"/>
    <col min="12089" max="12089" width="8.85546875" style="728" customWidth="1"/>
    <col min="12090" max="12090" width="9.140625" style="728" customWidth="1"/>
    <col min="12091" max="12091" width="8.85546875" style="728" customWidth="1"/>
    <col min="12092" max="12092" width="54.7109375" style="728" customWidth="1"/>
    <col min="12093" max="12093" width="10.7109375" style="728" customWidth="1"/>
    <col min="12094" max="12094" width="8.7109375" style="728" customWidth="1"/>
    <col min="12095" max="12095" width="13" style="728" customWidth="1"/>
    <col min="12096" max="12096" width="8.85546875" style="728" customWidth="1"/>
    <col min="12097" max="12097" width="9.140625" style="728" customWidth="1"/>
    <col min="12098" max="12098" width="8.85546875" style="728" customWidth="1"/>
    <col min="12099" max="12099" width="54.7109375" style="728" customWidth="1"/>
    <col min="12100" max="12100" width="10.85546875" style="728" customWidth="1"/>
    <col min="12101" max="12101" width="8.7109375" style="728" customWidth="1"/>
    <col min="12102" max="12102" width="13" style="728" customWidth="1"/>
    <col min="12103" max="12103" width="8.85546875" style="728" customWidth="1"/>
    <col min="12104" max="12104" width="9.85546875" style="728" customWidth="1"/>
    <col min="12105" max="12105" width="8.85546875" style="728" customWidth="1"/>
    <col min="12106" max="12291" width="9.140625" style="728"/>
    <col min="12292" max="12292" width="63" style="728" customWidth="1"/>
    <col min="12293" max="12295" width="17.140625" style="728" customWidth="1"/>
    <col min="12296" max="12299" width="15" style="728" customWidth="1"/>
    <col min="12300" max="12300" width="13.140625" style="728" customWidth="1"/>
    <col min="12301" max="12301" width="8.7109375" style="728" customWidth="1"/>
    <col min="12302" max="12302" width="12.85546875" style="728" customWidth="1"/>
    <col min="12303" max="12303" width="8.85546875" style="728" customWidth="1"/>
    <col min="12304" max="12304" width="9.85546875" style="728" customWidth="1"/>
    <col min="12305" max="12305" width="8.85546875" style="728" customWidth="1"/>
    <col min="12306" max="12306" width="54.7109375" style="728" customWidth="1"/>
    <col min="12307" max="12307" width="10.85546875" style="728" customWidth="1"/>
    <col min="12308" max="12308" width="8.7109375" style="728" customWidth="1"/>
    <col min="12309" max="12309" width="12.140625" style="728" customWidth="1"/>
    <col min="12310" max="12310" width="8.85546875" style="728" customWidth="1"/>
    <col min="12311" max="12311" width="9.85546875" style="728" customWidth="1"/>
    <col min="12312" max="12312" width="8.85546875" style="728" customWidth="1"/>
    <col min="12313" max="12313" width="54.7109375" style="728" customWidth="1"/>
    <col min="12314" max="12314" width="10.85546875" style="728" customWidth="1"/>
    <col min="12315" max="12315" width="8.7109375" style="728" customWidth="1"/>
    <col min="12316" max="12316" width="12.28515625" style="728" customWidth="1"/>
    <col min="12317" max="12317" width="8.85546875" style="728" customWidth="1"/>
    <col min="12318" max="12318" width="9.85546875" style="728" customWidth="1"/>
    <col min="12319" max="12319" width="8.85546875" style="728" customWidth="1"/>
    <col min="12320" max="12320" width="54.7109375" style="728" customWidth="1"/>
    <col min="12321" max="12321" width="10.85546875" style="728" customWidth="1"/>
    <col min="12322" max="12322" width="8.7109375" style="728" customWidth="1"/>
    <col min="12323" max="12323" width="13.28515625" style="728" customWidth="1"/>
    <col min="12324" max="12324" width="8.85546875" style="728" customWidth="1"/>
    <col min="12325" max="12325" width="9.85546875" style="728" customWidth="1"/>
    <col min="12326" max="12326" width="8.85546875" style="728" customWidth="1"/>
    <col min="12327" max="12327" width="54.7109375" style="728" customWidth="1"/>
    <col min="12328" max="12328" width="12.140625" style="728" customWidth="1"/>
    <col min="12329" max="12329" width="8.7109375" style="728" customWidth="1"/>
    <col min="12330" max="12330" width="11.28515625" style="728" customWidth="1"/>
    <col min="12331" max="12331" width="8.85546875" style="728" customWidth="1"/>
    <col min="12332" max="12332" width="9.140625" style="728"/>
    <col min="12333" max="12333" width="8.85546875" style="728" customWidth="1"/>
    <col min="12334" max="12334" width="54.7109375" style="728" customWidth="1"/>
    <col min="12335" max="12335" width="13.7109375" style="728" customWidth="1"/>
    <col min="12336" max="12336" width="8.7109375" style="728" customWidth="1"/>
    <col min="12337" max="12337" width="14.7109375" style="728" customWidth="1"/>
    <col min="12338" max="12338" width="8.85546875" style="728" customWidth="1"/>
    <col min="12339" max="12339" width="9.85546875" style="728" customWidth="1"/>
    <col min="12340" max="12340" width="8.85546875" style="728" customWidth="1"/>
    <col min="12341" max="12341" width="54.7109375" style="728" customWidth="1"/>
    <col min="12342" max="12342" width="12.42578125" style="728" customWidth="1"/>
    <col min="12343" max="12343" width="8.7109375" style="728" customWidth="1"/>
    <col min="12344" max="12344" width="13.42578125" style="728" customWidth="1"/>
    <col min="12345" max="12345" width="8.85546875" style="728" customWidth="1"/>
    <col min="12346" max="12346" width="9.140625" style="728" customWidth="1"/>
    <col min="12347" max="12347" width="8.85546875" style="728" customWidth="1"/>
    <col min="12348" max="12348" width="54.7109375" style="728" customWidth="1"/>
    <col min="12349" max="12349" width="10.7109375" style="728" customWidth="1"/>
    <col min="12350" max="12350" width="8.7109375" style="728" customWidth="1"/>
    <col min="12351" max="12351" width="13" style="728" customWidth="1"/>
    <col min="12352" max="12352" width="8.85546875" style="728" customWidth="1"/>
    <col min="12353" max="12353" width="9.140625" style="728" customWidth="1"/>
    <col min="12354" max="12354" width="8.85546875" style="728" customWidth="1"/>
    <col min="12355" max="12355" width="54.7109375" style="728" customWidth="1"/>
    <col min="12356" max="12356" width="10.85546875" style="728" customWidth="1"/>
    <col min="12357" max="12357" width="8.7109375" style="728" customWidth="1"/>
    <col min="12358" max="12358" width="13" style="728" customWidth="1"/>
    <col min="12359" max="12359" width="8.85546875" style="728" customWidth="1"/>
    <col min="12360" max="12360" width="9.85546875" style="728" customWidth="1"/>
    <col min="12361" max="12361" width="8.85546875" style="728" customWidth="1"/>
    <col min="12362" max="12547" width="9.140625" style="728"/>
    <col min="12548" max="12548" width="63" style="728" customWidth="1"/>
    <col min="12549" max="12551" width="17.140625" style="728" customWidth="1"/>
    <col min="12552" max="12555" width="15" style="728" customWidth="1"/>
    <col min="12556" max="12556" width="13.140625" style="728" customWidth="1"/>
    <col min="12557" max="12557" width="8.7109375" style="728" customWidth="1"/>
    <col min="12558" max="12558" width="12.85546875" style="728" customWidth="1"/>
    <col min="12559" max="12559" width="8.85546875" style="728" customWidth="1"/>
    <col min="12560" max="12560" width="9.85546875" style="728" customWidth="1"/>
    <col min="12561" max="12561" width="8.85546875" style="728" customWidth="1"/>
    <col min="12562" max="12562" width="54.7109375" style="728" customWidth="1"/>
    <col min="12563" max="12563" width="10.85546875" style="728" customWidth="1"/>
    <col min="12564" max="12564" width="8.7109375" style="728" customWidth="1"/>
    <col min="12565" max="12565" width="12.140625" style="728" customWidth="1"/>
    <col min="12566" max="12566" width="8.85546875" style="728" customWidth="1"/>
    <col min="12567" max="12567" width="9.85546875" style="728" customWidth="1"/>
    <col min="12568" max="12568" width="8.85546875" style="728" customWidth="1"/>
    <col min="12569" max="12569" width="54.7109375" style="728" customWidth="1"/>
    <col min="12570" max="12570" width="10.85546875" style="728" customWidth="1"/>
    <col min="12571" max="12571" width="8.7109375" style="728" customWidth="1"/>
    <col min="12572" max="12572" width="12.28515625" style="728" customWidth="1"/>
    <col min="12573" max="12573" width="8.85546875" style="728" customWidth="1"/>
    <col min="12574" max="12574" width="9.85546875" style="728" customWidth="1"/>
    <col min="12575" max="12575" width="8.85546875" style="728" customWidth="1"/>
    <col min="12576" max="12576" width="54.7109375" style="728" customWidth="1"/>
    <col min="12577" max="12577" width="10.85546875" style="728" customWidth="1"/>
    <col min="12578" max="12578" width="8.7109375" style="728" customWidth="1"/>
    <col min="12579" max="12579" width="13.28515625" style="728" customWidth="1"/>
    <col min="12580" max="12580" width="8.85546875" style="728" customWidth="1"/>
    <col min="12581" max="12581" width="9.85546875" style="728" customWidth="1"/>
    <col min="12582" max="12582" width="8.85546875" style="728" customWidth="1"/>
    <col min="12583" max="12583" width="54.7109375" style="728" customWidth="1"/>
    <col min="12584" max="12584" width="12.140625" style="728" customWidth="1"/>
    <col min="12585" max="12585" width="8.7109375" style="728" customWidth="1"/>
    <col min="12586" max="12586" width="11.28515625" style="728" customWidth="1"/>
    <col min="12587" max="12587" width="8.85546875" style="728" customWidth="1"/>
    <col min="12588" max="12588" width="9.140625" style="728"/>
    <col min="12589" max="12589" width="8.85546875" style="728" customWidth="1"/>
    <col min="12590" max="12590" width="54.7109375" style="728" customWidth="1"/>
    <col min="12591" max="12591" width="13.7109375" style="728" customWidth="1"/>
    <col min="12592" max="12592" width="8.7109375" style="728" customWidth="1"/>
    <col min="12593" max="12593" width="14.7109375" style="728" customWidth="1"/>
    <col min="12594" max="12594" width="8.85546875" style="728" customWidth="1"/>
    <col min="12595" max="12595" width="9.85546875" style="728" customWidth="1"/>
    <col min="12596" max="12596" width="8.85546875" style="728" customWidth="1"/>
    <col min="12597" max="12597" width="54.7109375" style="728" customWidth="1"/>
    <col min="12598" max="12598" width="12.42578125" style="728" customWidth="1"/>
    <col min="12599" max="12599" width="8.7109375" style="728" customWidth="1"/>
    <col min="12600" max="12600" width="13.42578125" style="728" customWidth="1"/>
    <col min="12601" max="12601" width="8.85546875" style="728" customWidth="1"/>
    <col min="12602" max="12602" width="9.140625" style="728" customWidth="1"/>
    <col min="12603" max="12603" width="8.85546875" style="728" customWidth="1"/>
    <col min="12604" max="12604" width="54.7109375" style="728" customWidth="1"/>
    <col min="12605" max="12605" width="10.7109375" style="728" customWidth="1"/>
    <col min="12606" max="12606" width="8.7109375" style="728" customWidth="1"/>
    <col min="12607" max="12607" width="13" style="728" customWidth="1"/>
    <col min="12608" max="12608" width="8.85546875" style="728" customWidth="1"/>
    <col min="12609" max="12609" width="9.140625" style="728" customWidth="1"/>
    <col min="12610" max="12610" width="8.85546875" style="728" customWidth="1"/>
    <col min="12611" max="12611" width="54.7109375" style="728" customWidth="1"/>
    <col min="12612" max="12612" width="10.85546875" style="728" customWidth="1"/>
    <col min="12613" max="12613" width="8.7109375" style="728" customWidth="1"/>
    <col min="12614" max="12614" width="13" style="728" customWidth="1"/>
    <col min="12615" max="12615" width="8.85546875" style="728" customWidth="1"/>
    <col min="12616" max="12616" width="9.85546875" style="728" customWidth="1"/>
    <col min="12617" max="12617" width="8.85546875" style="728" customWidth="1"/>
    <col min="12618" max="12803" width="9.140625" style="728"/>
    <col min="12804" max="12804" width="63" style="728" customWidth="1"/>
    <col min="12805" max="12807" width="17.140625" style="728" customWidth="1"/>
    <col min="12808" max="12811" width="15" style="728" customWidth="1"/>
    <col min="12812" max="12812" width="13.140625" style="728" customWidth="1"/>
    <col min="12813" max="12813" width="8.7109375" style="728" customWidth="1"/>
    <col min="12814" max="12814" width="12.85546875" style="728" customWidth="1"/>
    <col min="12815" max="12815" width="8.85546875" style="728" customWidth="1"/>
    <col min="12816" max="12816" width="9.85546875" style="728" customWidth="1"/>
    <col min="12817" max="12817" width="8.85546875" style="728" customWidth="1"/>
    <col min="12818" max="12818" width="54.7109375" style="728" customWidth="1"/>
    <col min="12819" max="12819" width="10.85546875" style="728" customWidth="1"/>
    <col min="12820" max="12820" width="8.7109375" style="728" customWidth="1"/>
    <col min="12821" max="12821" width="12.140625" style="728" customWidth="1"/>
    <col min="12822" max="12822" width="8.85546875" style="728" customWidth="1"/>
    <col min="12823" max="12823" width="9.85546875" style="728" customWidth="1"/>
    <col min="12824" max="12824" width="8.85546875" style="728" customWidth="1"/>
    <col min="12825" max="12825" width="54.7109375" style="728" customWidth="1"/>
    <col min="12826" max="12826" width="10.85546875" style="728" customWidth="1"/>
    <col min="12827" max="12827" width="8.7109375" style="728" customWidth="1"/>
    <col min="12828" max="12828" width="12.28515625" style="728" customWidth="1"/>
    <col min="12829" max="12829" width="8.85546875" style="728" customWidth="1"/>
    <col min="12830" max="12830" width="9.85546875" style="728" customWidth="1"/>
    <col min="12831" max="12831" width="8.85546875" style="728" customWidth="1"/>
    <col min="12832" max="12832" width="54.7109375" style="728" customWidth="1"/>
    <col min="12833" max="12833" width="10.85546875" style="728" customWidth="1"/>
    <col min="12834" max="12834" width="8.7109375" style="728" customWidth="1"/>
    <col min="12835" max="12835" width="13.28515625" style="728" customWidth="1"/>
    <col min="12836" max="12836" width="8.85546875" style="728" customWidth="1"/>
    <col min="12837" max="12837" width="9.85546875" style="728" customWidth="1"/>
    <col min="12838" max="12838" width="8.85546875" style="728" customWidth="1"/>
    <col min="12839" max="12839" width="54.7109375" style="728" customWidth="1"/>
    <col min="12840" max="12840" width="12.140625" style="728" customWidth="1"/>
    <col min="12841" max="12841" width="8.7109375" style="728" customWidth="1"/>
    <col min="12842" max="12842" width="11.28515625" style="728" customWidth="1"/>
    <col min="12843" max="12843" width="8.85546875" style="728" customWidth="1"/>
    <col min="12844" max="12844" width="9.140625" style="728"/>
    <col min="12845" max="12845" width="8.85546875" style="728" customWidth="1"/>
    <col min="12846" max="12846" width="54.7109375" style="728" customWidth="1"/>
    <col min="12847" max="12847" width="13.7109375" style="728" customWidth="1"/>
    <col min="12848" max="12848" width="8.7109375" style="728" customWidth="1"/>
    <col min="12849" max="12849" width="14.7109375" style="728" customWidth="1"/>
    <col min="12850" max="12850" width="8.85546875" style="728" customWidth="1"/>
    <col min="12851" max="12851" width="9.85546875" style="728" customWidth="1"/>
    <col min="12852" max="12852" width="8.85546875" style="728" customWidth="1"/>
    <col min="12853" max="12853" width="54.7109375" style="728" customWidth="1"/>
    <col min="12854" max="12854" width="12.42578125" style="728" customWidth="1"/>
    <col min="12855" max="12855" width="8.7109375" style="728" customWidth="1"/>
    <col min="12856" max="12856" width="13.42578125" style="728" customWidth="1"/>
    <col min="12857" max="12857" width="8.85546875" style="728" customWidth="1"/>
    <col min="12858" max="12858" width="9.140625" style="728" customWidth="1"/>
    <col min="12859" max="12859" width="8.85546875" style="728" customWidth="1"/>
    <col min="12860" max="12860" width="54.7109375" style="728" customWidth="1"/>
    <col min="12861" max="12861" width="10.7109375" style="728" customWidth="1"/>
    <col min="12862" max="12862" width="8.7109375" style="728" customWidth="1"/>
    <col min="12863" max="12863" width="13" style="728" customWidth="1"/>
    <col min="12864" max="12864" width="8.85546875" style="728" customWidth="1"/>
    <col min="12865" max="12865" width="9.140625" style="728" customWidth="1"/>
    <col min="12866" max="12866" width="8.85546875" style="728" customWidth="1"/>
    <col min="12867" max="12867" width="54.7109375" style="728" customWidth="1"/>
    <col min="12868" max="12868" width="10.85546875" style="728" customWidth="1"/>
    <col min="12869" max="12869" width="8.7109375" style="728" customWidth="1"/>
    <col min="12870" max="12870" width="13" style="728" customWidth="1"/>
    <col min="12871" max="12871" width="8.85546875" style="728" customWidth="1"/>
    <col min="12872" max="12872" width="9.85546875" style="728" customWidth="1"/>
    <col min="12873" max="12873" width="8.85546875" style="728" customWidth="1"/>
    <col min="12874" max="13059" width="9.140625" style="728"/>
    <col min="13060" max="13060" width="63" style="728" customWidth="1"/>
    <col min="13061" max="13063" width="17.140625" style="728" customWidth="1"/>
    <col min="13064" max="13067" width="15" style="728" customWidth="1"/>
    <col min="13068" max="13068" width="13.140625" style="728" customWidth="1"/>
    <col min="13069" max="13069" width="8.7109375" style="728" customWidth="1"/>
    <col min="13070" max="13070" width="12.85546875" style="728" customWidth="1"/>
    <col min="13071" max="13071" width="8.85546875" style="728" customWidth="1"/>
    <col min="13072" max="13072" width="9.85546875" style="728" customWidth="1"/>
    <col min="13073" max="13073" width="8.85546875" style="728" customWidth="1"/>
    <col min="13074" max="13074" width="54.7109375" style="728" customWidth="1"/>
    <col min="13075" max="13075" width="10.85546875" style="728" customWidth="1"/>
    <col min="13076" max="13076" width="8.7109375" style="728" customWidth="1"/>
    <col min="13077" max="13077" width="12.140625" style="728" customWidth="1"/>
    <col min="13078" max="13078" width="8.85546875" style="728" customWidth="1"/>
    <col min="13079" max="13079" width="9.85546875" style="728" customWidth="1"/>
    <col min="13080" max="13080" width="8.85546875" style="728" customWidth="1"/>
    <col min="13081" max="13081" width="54.7109375" style="728" customWidth="1"/>
    <col min="13082" max="13082" width="10.85546875" style="728" customWidth="1"/>
    <col min="13083" max="13083" width="8.7109375" style="728" customWidth="1"/>
    <col min="13084" max="13084" width="12.28515625" style="728" customWidth="1"/>
    <col min="13085" max="13085" width="8.85546875" style="728" customWidth="1"/>
    <col min="13086" max="13086" width="9.85546875" style="728" customWidth="1"/>
    <col min="13087" max="13087" width="8.85546875" style="728" customWidth="1"/>
    <col min="13088" max="13088" width="54.7109375" style="728" customWidth="1"/>
    <col min="13089" max="13089" width="10.85546875" style="728" customWidth="1"/>
    <col min="13090" max="13090" width="8.7109375" style="728" customWidth="1"/>
    <col min="13091" max="13091" width="13.28515625" style="728" customWidth="1"/>
    <col min="13092" max="13092" width="8.85546875" style="728" customWidth="1"/>
    <col min="13093" max="13093" width="9.85546875" style="728" customWidth="1"/>
    <col min="13094" max="13094" width="8.85546875" style="728" customWidth="1"/>
    <col min="13095" max="13095" width="54.7109375" style="728" customWidth="1"/>
    <col min="13096" max="13096" width="12.140625" style="728" customWidth="1"/>
    <col min="13097" max="13097" width="8.7109375" style="728" customWidth="1"/>
    <col min="13098" max="13098" width="11.28515625" style="728" customWidth="1"/>
    <col min="13099" max="13099" width="8.85546875" style="728" customWidth="1"/>
    <col min="13100" max="13100" width="9.140625" style="728"/>
    <col min="13101" max="13101" width="8.85546875" style="728" customWidth="1"/>
    <col min="13102" max="13102" width="54.7109375" style="728" customWidth="1"/>
    <col min="13103" max="13103" width="13.7109375" style="728" customWidth="1"/>
    <col min="13104" max="13104" width="8.7109375" style="728" customWidth="1"/>
    <col min="13105" max="13105" width="14.7109375" style="728" customWidth="1"/>
    <col min="13106" max="13106" width="8.85546875" style="728" customWidth="1"/>
    <col min="13107" max="13107" width="9.85546875" style="728" customWidth="1"/>
    <col min="13108" max="13108" width="8.85546875" style="728" customWidth="1"/>
    <col min="13109" max="13109" width="54.7109375" style="728" customWidth="1"/>
    <col min="13110" max="13110" width="12.42578125" style="728" customWidth="1"/>
    <col min="13111" max="13111" width="8.7109375" style="728" customWidth="1"/>
    <col min="13112" max="13112" width="13.42578125" style="728" customWidth="1"/>
    <col min="13113" max="13113" width="8.85546875" style="728" customWidth="1"/>
    <col min="13114" max="13114" width="9.140625" style="728" customWidth="1"/>
    <col min="13115" max="13115" width="8.85546875" style="728" customWidth="1"/>
    <col min="13116" max="13116" width="54.7109375" style="728" customWidth="1"/>
    <col min="13117" max="13117" width="10.7109375" style="728" customWidth="1"/>
    <col min="13118" max="13118" width="8.7109375" style="728" customWidth="1"/>
    <col min="13119" max="13119" width="13" style="728" customWidth="1"/>
    <col min="13120" max="13120" width="8.85546875" style="728" customWidth="1"/>
    <col min="13121" max="13121" width="9.140625" style="728" customWidth="1"/>
    <col min="13122" max="13122" width="8.85546875" style="728" customWidth="1"/>
    <col min="13123" max="13123" width="54.7109375" style="728" customWidth="1"/>
    <col min="13124" max="13124" width="10.85546875" style="728" customWidth="1"/>
    <col min="13125" max="13125" width="8.7109375" style="728" customWidth="1"/>
    <col min="13126" max="13126" width="13" style="728" customWidth="1"/>
    <col min="13127" max="13127" width="8.85546875" style="728" customWidth="1"/>
    <col min="13128" max="13128" width="9.85546875" style="728" customWidth="1"/>
    <col min="13129" max="13129" width="8.85546875" style="728" customWidth="1"/>
    <col min="13130" max="13315" width="9.140625" style="728"/>
    <col min="13316" max="13316" width="63" style="728" customWidth="1"/>
    <col min="13317" max="13319" width="17.140625" style="728" customWidth="1"/>
    <col min="13320" max="13323" width="15" style="728" customWidth="1"/>
    <col min="13324" max="13324" width="13.140625" style="728" customWidth="1"/>
    <col min="13325" max="13325" width="8.7109375" style="728" customWidth="1"/>
    <col min="13326" max="13326" width="12.85546875" style="728" customWidth="1"/>
    <col min="13327" max="13327" width="8.85546875" style="728" customWidth="1"/>
    <col min="13328" max="13328" width="9.85546875" style="728" customWidth="1"/>
    <col min="13329" max="13329" width="8.85546875" style="728" customWidth="1"/>
    <col min="13330" max="13330" width="54.7109375" style="728" customWidth="1"/>
    <col min="13331" max="13331" width="10.85546875" style="728" customWidth="1"/>
    <col min="13332" max="13332" width="8.7109375" style="728" customWidth="1"/>
    <col min="13333" max="13333" width="12.140625" style="728" customWidth="1"/>
    <col min="13334" max="13334" width="8.85546875" style="728" customWidth="1"/>
    <col min="13335" max="13335" width="9.85546875" style="728" customWidth="1"/>
    <col min="13336" max="13336" width="8.85546875" style="728" customWidth="1"/>
    <col min="13337" max="13337" width="54.7109375" style="728" customWidth="1"/>
    <col min="13338" max="13338" width="10.85546875" style="728" customWidth="1"/>
    <col min="13339" max="13339" width="8.7109375" style="728" customWidth="1"/>
    <col min="13340" max="13340" width="12.28515625" style="728" customWidth="1"/>
    <col min="13341" max="13341" width="8.85546875" style="728" customWidth="1"/>
    <col min="13342" max="13342" width="9.85546875" style="728" customWidth="1"/>
    <col min="13343" max="13343" width="8.85546875" style="728" customWidth="1"/>
    <col min="13344" max="13344" width="54.7109375" style="728" customWidth="1"/>
    <col min="13345" max="13345" width="10.85546875" style="728" customWidth="1"/>
    <col min="13346" max="13346" width="8.7109375" style="728" customWidth="1"/>
    <col min="13347" max="13347" width="13.28515625" style="728" customWidth="1"/>
    <col min="13348" max="13348" width="8.85546875" style="728" customWidth="1"/>
    <col min="13349" max="13349" width="9.85546875" style="728" customWidth="1"/>
    <col min="13350" max="13350" width="8.85546875" style="728" customWidth="1"/>
    <col min="13351" max="13351" width="54.7109375" style="728" customWidth="1"/>
    <col min="13352" max="13352" width="12.140625" style="728" customWidth="1"/>
    <col min="13353" max="13353" width="8.7109375" style="728" customWidth="1"/>
    <col min="13354" max="13354" width="11.28515625" style="728" customWidth="1"/>
    <col min="13355" max="13355" width="8.85546875" style="728" customWidth="1"/>
    <col min="13356" max="13356" width="9.140625" style="728"/>
    <col min="13357" max="13357" width="8.85546875" style="728" customWidth="1"/>
    <col min="13358" max="13358" width="54.7109375" style="728" customWidth="1"/>
    <col min="13359" max="13359" width="13.7109375" style="728" customWidth="1"/>
    <col min="13360" max="13360" width="8.7109375" style="728" customWidth="1"/>
    <col min="13361" max="13361" width="14.7109375" style="728" customWidth="1"/>
    <col min="13362" max="13362" width="8.85546875" style="728" customWidth="1"/>
    <col min="13363" max="13363" width="9.85546875" style="728" customWidth="1"/>
    <col min="13364" max="13364" width="8.85546875" style="728" customWidth="1"/>
    <col min="13365" max="13365" width="54.7109375" style="728" customWidth="1"/>
    <col min="13366" max="13366" width="12.42578125" style="728" customWidth="1"/>
    <col min="13367" max="13367" width="8.7109375" style="728" customWidth="1"/>
    <col min="13368" max="13368" width="13.42578125" style="728" customWidth="1"/>
    <col min="13369" max="13369" width="8.85546875" style="728" customWidth="1"/>
    <col min="13370" max="13370" width="9.140625" style="728" customWidth="1"/>
    <col min="13371" max="13371" width="8.85546875" style="728" customWidth="1"/>
    <col min="13372" max="13372" width="54.7109375" style="728" customWidth="1"/>
    <col min="13373" max="13373" width="10.7109375" style="728" customWidth="1"/>
    <col min="13374" max="13374" width="8.7109375" style="728" customWidth="1"/>
    <col min="13375" max="13375" width="13" style="728" customWidth="1"/>
    <col min="13376" max="13376" width="8.85546875" style="728" customWidth="1"/>
    <col min="13377" max="13377" width="9.140625" style="728" customWidth="1"/>
    <col min="13378" max="13378" width="8.85546875" style="728" customWidth="1"/>
    <col min="13379" max="13379" width="54.7109375" style="728" customWidth="1"/>
    <col min="13380" max="13380" width="10.85546875" style="728" customWidth="1"/>
    <col min="13381" max="13381" width="8.7109375" style="728" customWidth="1"/>
    <col min="13382" max="13382" width="13" style="728" customWidth="1"/>
    <col min="13383" max="13383" width="8.85546875" style="728" customWidth="1"/>
    <col min="13384" max="13384" width="9.85546875" style="728" customWidth="1"/>
    <col min="13385" max="13385" width="8.85546875" style="728" customWidth="1"/>
    <col min="13386" max="13571" width="9.140625" style="728"/>
    <col min="13572" max="13572" width="63" style="728" customWidth="1"/>
    <col min="13573" max="13575" width="17.140625" style="728" customWidth="1"/>
    <col min="13576" max="13579" width="15" style="728" customWidth="1"/>
    <col min="13580" max="13580" width="13.140625" style="728" customWidth="1"/>
    <col min="13581" max="13581" width="8.7109375" style="728" customWidth="1"/>
    <col min="13582" max="13582" width="12.85546875" style="728" customWidth="1"/>
    <col min="13583" max="13583" width="8.85546875" style="728" customWidth="1"/>
    <col min="13584" max="13584" width="9.85546875" style="728" customWidth="1"/>
    <col min="13585" max="13585" width="8.85546875" style="728" customWidth="1"/>
    <col min="13586" max="13586" width="54.7109375" style="728" customWidth="1"/>
    <col min="13587" max="13587" width="10.85546875" style="728" customWidth="1"/>
    <col min="13588" max="13588" width="8.7109375" style="728" customWidth="1"/>
    <col min="13589" max="13589" width="12.140625" style="728" customWidth="1"/>
    <col min="13590" max="13590" width="8.85546875" style="728" customWidth="1"/>
    <col min="13591" max="13591" width="9.85546875" style="728" customWidth="1"/>
    <col min="13592" max="13592" width="8.85546875" style="728" customWidth="1"/>
    <col min="13593" max="13593" width="54.7109375" style="728" customWidth="1"/>
    <col min="13594" max="13594" width="10.85546875" style="728" customWidth="1"/>
    <col min="13595" max="13595" width="8.7109375" style="728" customWidth="1"/>
    <col min="13596" max="13596" width="12.28515625" style="728" customWidth="1"/>
    <col min="13597" max="13597" width="8.85546875" style="728" customWidth="1"/>
    <col min="13598" max="13598" width="9.85546875" style="728" customWidth="1"/>
    <col min="13599" max="13599" width="8.85546875" style="728" customWidth="1"/>
    <col min="13600" max="13600" width="54.7109375" style="728" customWidth="1"/>
    <col min="13601" max="13601" width="10.85546875" style="728" customWidth="1"/>
    <col min="13602" max="13602" width="8.7109375" style="728" customWidth="1"/>
    <col min="13603" max="13603" width="13.28515625" style="728" customWidth="1"/>
    <col min="13604" max="13604" width="8.85546875" style="728" customWidth="1"/>
    <col min="13605" max="13605" width="9.85546875" style="728" customWidth="1"/>
    <col min="13606" max="13606" width="8.85546875" style="728" customWidth="1"/>
    <col min="13607" max="13607" width="54.7109375" style="728" customWidth="1"/>
    <col min="13608" max="13608" width="12.140625" style="728" customWidth="1"/>
    <col min="13609" max="13609" width="8.7109375" style="728" customWidth="1"/>
    <col min="13610" max="13610" width="11.28515625" style="728" customWidth="1"/>
    <col min="13611" max="13611" width="8.85546875" style="728" customWidth="1"/>
    <col min="13612" max="13612" width="9.140625" style="728"/>
    <col min="13613" max="13613" width="8.85546875" style="728" customWidth="1"/>
    <col min="13614" max="13614" width="54.7109375" style="728" customWidth="1"/>
    <col min="13615" max="13615" width="13.7109375" style="728" customWidth="1"/>
    <col min="13616" max="13616" width="8.7109375" style="728" customWidth="1"/>
    <col min="13617" max="13617" width="14.7109375" style="728" customWidth="1"/>
    <col min="13618" max="13618" width="8.85546875" style="728" customWidth="1"/>
    <col min="13619" max="13619" width="9.85546875" style="728" customWidth="1"/>
    <col min="13620" max="13620" width="8.85546875" style="728" customWidth="1"/>
    <col min="13621" max="13621" width="54.7109375" style="728" customWidth="1"/>
    <col min="13622" max="13622" width="12.42578125" style="728" customWidth="1"/>
    <col min="13623" max="13623" width="8.7109375" style="728" customWidth="1"/>
    <col min="13624" max="13624" width="13.42578125" style="728" customWidth="1"/>
    <col min="13625" max="13625" width="8.85546875" style="728" customWidth="1"/>
    <col min="13626" max="13626" width="9.140625" style="728" customWidth="1"/>
    <col min="13627" max="13627" width="8.85546875" style="728" customWidth="1"/>
    <col min="13628" max="13628" width="54.7109375" style="728" customWidth="1"/>
    <col min="13629" max="13629" width="10.7109375" style="728" customWidth="1"/>
    <col min="13630" max="13630" width="8.7109375" style="728" customWidth="1"/>
    <col min="13631" max="13631" width="13" style="728" customWidth="1"/>
    <col min="13632" max="13632" width="8.85546875" style="728" customWidth="1"/>
    <col min="13633" max="13633" width="9.140625" style="728" customWidth="1"/>
    <col min="13634" max="13634" width="8.85546875" style="728" customWidth="1"/>
    <col min="13635" max="13635" width="54.7109375" style="728" customWidth="1"/>
    <col min="13636" max="13636" width="10.85546875" style="728" customWidth="1"/>
    <col min="13637" max="13637" width="8.7109375" style="728" customWidth="1"/>
    <col min="13638" max="13638" width="13" style="728" customWidth="1"/>
    <col min="13639" max="13639" width="8.85546875" style="728" customWidth="1"/>
    <col min="13640" max="13640" width="9.85546875" style="728" customWidth="1"/>
    <col min="13641" max="13641" width="8.85546875" style="728" customWidth="1"/>
    <col min="13642" max="13827" width="9.140625" style="728"/>
    <col min="13828" max="13828" width="63" style="728" customWidth="1"/>
    <col min="13829" max="13831" width="17.140625" style="728" customWidth="1"/>
    <col min="13832" max="13835" width="15" style="728" customWidth="1"/>
    <col min="13836" max="13836" width="13.140625" style="728" customWidth="1"/>
    <col min="13837" max="13837" width="8.7109375" style="728" customWidth="1"/>
    <col min="13838" max="13838" width="12.85546875" style="728" customWidth="1"/>
    <col min="13839" max="13839" width="8.85546875" style="728" customWidth="1"/>
    <col min="13840" max="13840" width="9.85546875" style="728" customWidth="1"/>
    <col min="13841" max="13841" width="8.85546875" style="728" customWidth="1"/>
    <col min="13842" max="13842" width="54.7109375" style="728" customWidth="1"/>
    <col min="13843" max="13843" width="10.85546875" style="728" customWidth="1"/>
    <col min="13844" max="13844" width="8.7109375" style="728" customWidth="1"/>
    <col min="13845" max="13845" width="12.140625" style="728" customWidth="1"/>
    <col min="13846" max="13846" width="8.85546875" style="728" customWidth="1"/>
    <col min="13847" max="13847" width="9.85546875" style="728" customWidth="1"/>
    <col min="13848" max="13848" width="8.85546875" style="728" customWidth="1"/>
    <col min="13849" max="13849" width="54.7109375" style="728" customWidth="1"/>
    <col min="13850" max="13850" width="10.85546875" style="728" customWidth="1"/>
    <col min="13851" max="13851" width="8.7109375" style="728" customWidth="1"/>
    <col min="13852" max="13852" width="12.28515625" style="728" customWidth="1"/>
    <col min="13853" max="13853" width="8.85546875" style="728" customWidth="1"/>
    <col min="13854" max="13854" width="9.85546875" style="728" customWidth="1"/>
    <col min="13855" max="13855" width="8.85546875" style="728" customWidth="1"/>
    <col min="13856" max="13856" width="54.7109375" style="728" customWidth="1"/>
    <col min="13857" max="13857" width="10.85546875" style="728" customWidth="1"/>
    <col min="13858" max="13858" width="8.7109375" style="728" customWidth="1"/>
    <col min="13859" max="13859" width="13.28515625" style="728" customWidth="1"/>
    <col min="13860" max="13860" width="8.85546875" style="728" customWidth="1"/>
    <col min="13861" max="13861" width="9.85546875" style="728" customWidth="1"/>
    <col min="13862" max="13862" width="8.85546875" style="728" customWidth="1"/>
    <col min="13863" max="13863" width="54.7109375" style="728" customWidth="1"/>
    <col min="13864" max="13864" width="12.140625" style="728" customWidth="1"/>
    <col min="13865" max="13865" width="8.7109375" style="728" customWidth="1"/>
    <col min="13866" max="13866" width="11.28515625" style="728" customWidth="1"/>
    <col min="13867" max="13867" width="8.85546875" style="728" customWidth="1"/>
    <col min="13868" max="13868" width="9.140625" style="728"/>
    <col min="13869" max="13869" width="8.85546875" style="728" customWidth="1"/>
    <col min="13870" max="13870" width="54.7109375" style="728" customWidth="1"/>
    <col min="13871" max="13871" width="13.7109375" style="728" customWidth="1"/>
    <col min="13872" max="13872" width="8.7109375" style="728" customWidth="1"/>
    <col min="13873" max="13873" width="14.7109375" style="728" customWidth="1"/>
    <col min="13874" max="13874" width="8.85546875" style="728" customWidth="1"/>
    <col min="13875" max="13875" width="9.85546875" style="728" customWidth="1"/>
    <col min="13876" max="13876" width="8.85546875" style="728" customWidth="1"/>
    <col min="13877" max="13877" width="54.7109375" style="728" customWidth="1"/>
    <col min="13878" max="13878" width="12.42578125" style="728" customWidth="1"/>
    <col min="13879" max="13879" width="8.7109375" style="728" customWidth="1"/>
    <col min="13880" max="13880" width="13.42578125" style="728" customWidth="1"/>
    <col min="13881" max="13881" width="8.85546875" style="728" customWidth="1"/>
    <col min="13882" max="13882" width="9.140625" style="728" customWidth="1"/>
    <col min="13883" max="13883" width="8.85546875" style="728" customWidth="1"/>
    <col min="13884" max="13884" width="54.7109375" style="728" customWidth="1"/>
    <col min="13885" max="13885" width="10.7109375" style="728" customWidth="1"/>
    <col min="13886" max="13886" width="8.7109375" style="728" customWidth="1"/>
    <col min="13887" max="13887" width="13" style="728" customWidth="1"/>
    <col min="13888" max="13888" width="8.85546875" style="728" customWidth="1"/>
    <col min="13889" max="13889" width="9.140625" style="728" customWidth="1"/>
    <col min="13890" max="13890" width="8.85546875" style="728" customWidth="1"/>
    <col min="13891" max="13891" width="54.7109375" style="728" customWidth="1"/>
    <col min="13892" max="13892" width="10.85546875" style="728" customWidth="1"/>
    <col min="13893" max="13893" width="8.7109375" style="728" customWidth="1"/>
    <col min="13894" max="13894" width="13" style="728" customWidth="1"/>
    <col min="13895" max="13895" width="8.85546875" style="728" customWidth="1"/>
    <col min="13896" max="13896" width="9.85546875" style="728" customWidth="1"/>
    <col min="13897" max="13897" width="8.85546875" style="728" customWidth="1"/>
    <col min="13898" max="14083" width="9.140625" style="728"/>
    <col min="14084" max="14084" width="63" style="728" customWidth="1"/>
    <col min="14085" max="14087" width="17.140625" style="728" customWidth="1"/>
    <col min="14088" max="14091" width="15" style="728" customWidth="1"/>
    <col min="14092" max="14092" width="13.140625" style="728" customWidth="1"/>
    <col min="14093" max="14093" width="8.7109375" style="728" customWidth="1"/>
    <col min="14094" max="14094" width="12.85546875" style="728" customWidth="1"/>
    <col min="14095" max="14095" width="8.85546875" style="728" customWidth="1"/>
    <col min="14096" max="14096" width="9.85546875" style="728" customWidth="1"/>
    <col min="14097" max="14097" width="8.85546875" style="728" customWidth="1"/>
    <col min="14098" max="14098" width="54.7109375" style="728" customWidth="1"/>
    <col min="14099" max="14099" width="10.85546875" style="728" customWidth="1"/>
    <col min="14100" max="14100" width="8.7109375" style="728" customWidth="1"/>
    <col min="14101" max="14101" width="12.140625" style="728" customWidth="1"/>
    <col min="14102" max="14102" width="8.85546875" style="728" customWidth="1"/>
    <col min="14103" max="14103" width="9.85546875" style="728" customWidth="1"/>
    <col min="14104" max="14104" width="8.85546875" style="728" customWidth="1"/>
    <col min="14105" max="14105" width="54.7109375" style="728" customWidth="1"/>
    <col min="14106" max="14106" width="10.85546875" style="728" customWidth="1"/>
    <col min="14107" max="14107" width="8.7109375" style="728" customWidth="1"/>
    <col min="14108" max="14108" width="12.28515625" style="728" customWidth="1"/>
    <col min="14109" max="14109" width="8.85546875" style="728" customWidth="1"/>
    <col min="14110" max="14110" width="9.85546875" style="728" customWidth="1"/>
    <col min="14111" max="14111" width="8.85546875" style="728" customWidth="1"/>
    <col min="14112" max="14112" width="54.7109375" style="728" customWidth="1"/>
    <col min="14113" max="14113" width="10.85546875" style="728" customWidth="1"/>
    <col min="14114" max="14114" width="8.7109375" style="728" customWidth="1"/>
    <col min="14115" max="14115" width="13.28515625" style="728" customWidth="1"/>
    <col min="14116" max="14116" width="8.85546875" style="728" customWidth="1"/>
    <col min="14117" max="14117" width="9.85546875" style="728" customWidth="1"/>
    <col min="14118" max="14118" width="8.85546875" style="728" customWidth="1"/>
    <col min="14119" max="14119" width="54.7109375" style="728" customWidth="1"/>
    <col min="14120" max="14120" width="12.140625" style="728" customWidth="1"/>
    <col min="14121" max="14121" width="8.7109375" style="728" customWidth="1"/>
    <col min="14122" max="14122" width="11.28515625" style="728" customWidth="1"/>
    <col min="14123" max="14123" width="8.85546875" style="728" customWidth="1"/>
    <col min="14124" max="14124" width="9.140625" style="728"/>
    <col min="14125" max="14125" width="8.85546875" style="728" customWidth="1"/>
    <col min="14126" max="14126" width="54.7109375" style="728" customWidth="1"/>
    <col min="14127" max="14127" width="13.7109375" style="728" customWidth="1"/>
    <col min="14128" max="14128" width="8.7109375" style="728" customWidth="1"/>
    <col min="14129" max="14129" width="14.7109375" style="728" customWidth="1"/>
    <col min="14130" max="14130" width="8.85546875" style="728" customWidth="1"/>
    <col min="14131" max="14131" width="9.85546875" style="728" customWidth="1"/>
    <col min="14132" max="14132" width="8.85546875" style="728" customWidth="1"/>
    <col min="14133" max="14133" width="54.7109375" style="728" customWidth="1"/>
    <col min="14134" max="14134" width="12.42578125" style="728" customWidth="1"/>
    <col min="14135" max="14135" width="8.7109375" style="728" customWidth="1"/>
    <col min="14136" max="14136" width="13.42578125" style="728" customWidth="1"/>
    <col min="14137" max="14137" width="8.85546875" style="728" customWidth="1"/>
    <col min="14138" max="14138" width="9.140625" style="728" customWidth="1"/>
    <col min="14139" max="14139" width="8.85546875" style="728" customWidth="1"/>
    <col min="14140" max="14140" width="54.7109375" style="728" customWidth="1"/>
    <col min="14141" max="14141" width="10.7109375" style="728" customWidth="1"/>
    <col min="14142" max="14142" width="8.7109375" style="728" customWidth="1"/>
    <col min="14143" max="14143" width="13" style="728" customWidth="1"/>
    <col min="14144" max="14144" width="8.85546875" style="728" customWidth="1"/>
    <col min="14145" max="14145" width="9.140625" style="728" customWidth="1"/>
    <col min="14146" max="14146" width="8.85546875" style="728" customWidth="1"/>
    <col min="14147" max="14147" width="54.7109375" style="728" customWidth="1"/>
    <col min="14148" max="14148" width="10.85546875" style="728" customWidth="1"/>
    <col min="14149" max="14149" width="8.7109375" style="728" customWidth="1"/>
    <col min="14150" max="14150" width="13" style="728" customWidth="1"/>
    <col min="14151" max="14151" width="8.85546875" style="728" customWidth="1"/>
    <col min="14152" max="14152" width="9.85546875" style="728" customWidth="1"/>
    <col min="14153" max="14153" width="8.85546875" style="728" customWidth="1"/>
    <col min="14154" max="14339" width="9.140625" style="728"/>
    <col min="14340" max="14340" width="63" style="728" customWidth="1"/>
    <col min="14341" max="14343" width="17.140625" style="728" customWidth="1"/>
    <col min="14344" max="14347" width="15" style="728" customWidth="1"/>
    <col min="14348" max="14348" width="13.140625" style="728" customWidth="1"/>
    <col min="14349" max="14349" width="8.7109375" style="728" customWidth="1"/>
    <col min="14350" max="14350" width="12.85546875" style="728" customWidth="1"/>
    <col min="14351" max="14351" width="8.85546875" style="728" customWidth="1"/>
    <col min="14352" max="14352" width="9.85546875" style="728" customWidth="1"/>
    <col min="14353" max="14353" width="8.85546875" style="728" customWidth="1"/>
    <col min="14354" max="14354" width="54.7109375" style="728" customWidth="1"/>
    <col min="14355" max="14355" width="10.85546875" style="728" customWidth="1"/>
    <col min="14356" max="14356" width="8.7109375" style="728" customWidth="1"/>
    <col min="14357" max="14357" width="12.140625" style="728" customWidth="1"/>
    <col min="14358" max="14358" width="8.85546875" style="728" customWidth="1"/>
    <col min="14359" max="14359" width="9.85546875" style="728" customWidth="1"/>
    <col min="14360" max="14360" width="8.85546875" style="728" customWidth="1"/>
    <col min="14361" max="14361" width="54.7109375" style="728" customWidth="1"/>
    <col min="14362" max="14362" width="10.85546875" style="728" customWidth="1"/>
    <col min="14363" max="14363" width="8.7109375" style="728" customWidth="1"/>
    <col min="14364" max="14364" width="12.28515625" style="728" customWidth="1"/>
    <col min="14365" max="14365" width="8.85546875" style="728" customWidth="1"/>
    <col min="14366" max="14366" width="9.85546875" style="728" customWidth="1"/>
    <col min="14367" max="14367" width="8.85546875" style="728" customWidth="1"/>
    <col min="14368" max="14368" width="54.7109375" style="728" customWidth="1"/>
    <col min="14369" max="14369" width="10.85546875" style="728" customWidth="1"/>
    <col min="14370" max="14370" width="8.7109375" style="728" customWidth="1"/>
    <col min="14371" max="14371" width="13.28515625" style="728" customWidth="1"/>
    <col min="14372" max="14372" width="8.85546875" style="728" customWidth="1"/>
    <col min="14373" max="14373" width="9.85546875" style="728" customWidth="1"/>
    <col min="14374" max="14374" width="8.85546875" style="728" customWidth="1"/>
    <col min="14375" max="14375" width="54.7109375" style="728" customWidth="1"/>
    <col min="14376" max="14376" width="12.140625" style="728" customWidth="1"/>
    <col min="14377" max="14377" width="8.7109375" style="728" customWidth="1"/>
    <col min="14378" max="14378" width="11.28515625" style="728" customWidth="1"/>
    <col min="14379" max="14379" width="8.85546875" style="728" customWidth="1"/>
    <col min="14380" max="14380" width="9.140625" style="728"/>
    <col min="14381" max="14381" width="8.85546875" style="728" customWidth="1"/>
    <col min="14382" max="14382" width="54.7109375" style="728" customWidth="1"/>
    <col min="14383" max="14383" width="13.7109375" style="728" customWidth="1"/>
    <col min="14384" max="14384" width="8.7109375" style="728" customWidth="1"/>
    <col min="14385" max="14385" width="14.7109375" style="728" customWidth="1"/>
    <col min="14386" max="14386" width="8.85546875" style="728" customWidth="1"/>
    <col min="14387" max="14387" width="9.85546875" style="728" customWidth="1"/>
    <col min="14388" max="14388" width="8.85546875" style="728" customWidth="1"/>
    <col min="14389" max="14389" width="54.7109375" style="728" customWidth="1"/>
    <col min="14390" max="14390" width="12.42578125" style="728" customWidth="1"/>
    <col min="14391" max="14391" width="8.7109375" style="728" customWidth="1"/>
    <col min="14392" max="14392" width="13.42578125" style="728" customWidth="1"/>
    <col min="14393" max="14393" width="8.85546875" style="728" customWidth="1"/>
    <col min="14394" max="14394" width="9.140625" style="728" customWidth="1"/>
    <col min="14395" max="14395" width="8.85546875" style="728" customWidth="1"/>
    <col min="14396" max="14396" width="54.7109375" style="728" customWidth="1"/>
    <col min="14397" max="14397" width="10.7109375" style="728" customWidth="1"/>
    <col min="14398" max="14398" width="8.7109375" style="728" customWidth="1"/>
    <col min="14399" max="14399" width="13" style="728" customWidth="1"/>
    <col min="14400" max="14400" width="8.85546875" style="728" customWidth="1"/>
    <col min="14401" max="14401" width="9.140625" style="728" customWidth="1"/>
    <col min="14402" max="14402" width="8.85546875" style="728" customWidth="1"/>
    <col min="14403" max="14403" width="54.7109375" style="728" customWidth="1"/>
    <col min="14404" max="14404" width="10.85546875" style="728" customWidth="1"/>
    <col min="14405" max="14405" width="8.7109375" style="728" customWidth="1"/>
    <col min="14406" max="14406" width="13" style="728" customWidth="1"/>
    <col min="14407" max="14407" width="8.85546875" style="728" customWidth="1"/>
    <col min="14408" max="14408" width="9.85546875" style="728" customWidth="1"/>
    <col min="14409" max="14409" width="8.85546875" style="728" customWidth="1"/>
    <col min="14410" max="14595" width="9.140625" style="728"/>
    <col min="14596" max="14596" width="63" style="728" customWidth="1"/>
    <col min="14597" max="14599" width="17.140625" style="728" customWidth="1"/>
    <col min="14600" max="14603" width="15" style="728" customWidth="1"/>
    <col min="14604" max="14604" width="13.140625" style="728" customWidth="1"/>
    <col min="14605" max="14605" width="8.7109375" style="728" customWidth="1"/>
    <col min="14606" max="14606" width="12.85546875" style="728" customWidth="1"/>
    <col min="14607" max="14607" width="8.85546875" style="728" customWidth="1"/>
    <col min="14608" max="14608" width="9.85546875" style="728" customWidth="1"/>
    <col min="14609" max="14609" width="8.85546875" style="728" customWidth="1"/>
    <col min="14610" max="14610" width="54.7109375" style="728" customWidth="1"/>
    <col min="14611" max="14611" width="10.85546875" style="728" customWidth="1"/>
    <col min="14612" max="14612" width="8.7109375" style="728" customWidth="1"/>
    <col min="14613" max="14613" width="12.140625" style="728" customWidth="1"/>
    <col min="14614" max="14614" width="8.85546875" style="728" customWidth="1"/>
    <col min="14615" max="14615" width="9.85546875" style="728" customWidth="1"/>
    <col min="14616" max="14616" width="8.85546875" style="728" customWidth="1"/>
    <col min="14617" max="14617" width="54.7109375" style="728" customWidth="1"/>
    <col min="14618" max="14618" width="10.85546875" style="728" customWidth="1"/>
    <col min="14619" max="14619" width="8.7109375" style="728" customWidth="1"/>
    <col min="14620" max="14620" width="12.28515625" style="728" customWidth="1"/>
    <col min="14621" max="14621" width="8.85546875" style="728" customWidth="1"/>
    <col min="14622" max="14622" width="9.85546875" style="728" customWidth="1"/>
    <col min="14623" max="14623" width="8.85546875" style="728" customWidth="1"/>
    <col min="14624" max="14624" width="54.7109375" style="728" customWidth="1"/>
    <col min="14625" max="14625" width="10.85546875" style="728" customWidth="1"/>
    <col min="14626" max="14626" width="8.7109375" style="728" customWidth="1"/>
    <col min="14627" max="14627" width="13.28515625" style="728" customWidth="1"/>
    <col min="14628" max="14628" width="8.85546875" style="728" customWidth="1"/>
    <col min="14629" max="14629" width="9.85546875" style="728" customWidth="1"/>
    <col min="14630" max="14630" width="8.85546875" style="728" customWidth="1"/>
    <col min="14631" max="14631" width="54.7109375" style="728" customWidth="1"/>
    <col min="14632" max="14632" width="12.140625" style="728" customWidth="1"/>
    <col min="14633" max="14633" width="8.7109375" style="728" customWidth="1"/>
    <col min="14634" max="14634" width="11.28515625" style="728" customWidth="1"/>
    <col min="14635" max="14635" width="8.85546875" style="728" customWidth="1"/>
    <col min="14636" max="14636" width="9.140625" style="728"/>
    <col min="14637" max="14637" width="8.85546875" style="728" customWidth="1"/>
    <col min="14638" max="14638" width="54.7109375" style="728" customWidth="1"/>
    <col min="14639" max="14639" width="13.7109375" style="728" customWidth="1"/>
    <col min="14640" max="14640" width="8.7109375" style="728" customWidth="1"/>
    <col min="14641" max="14641" width="14.7109375" style="728" customWidth="1"/>
    <col min="14642" max="14642" width="8.85546875" style="728" customWidth="1"/>
    <col min="14643" max="14643" width="9.85546875" style="728" customWidth="1"/>
    <col min="14644" max="14644" width="8.85546875" style="728" customWidth="1"/>
    <col min="14645" max="14645" width="54.7109375" style="728" customWidth="1"/>
    <col min="14646" max="14646" width="12.42578125" style="728" customWidth="1"/>
    <col min="14647" max="14647" width="8.7109375" style="728" customWidth="1"/>
    <col min="14648" max="14648" width="13.42578125" style="728" customWidth="1"/>
    <col min="14649" max="14649" width="8.85546875" style="728" customWidth="1"/>
    <col min="14650" max="14650" width="9.140625" style="728" customWidth="1"/>
    <col min="14651" max="14651" width="8.85546875" style="728" customWidth="1"/>
    <col min="14652" max="14652" width="54.7109375" style="728" customWidth="1"/>
    <col min="14653" max="14653" width="10.7109375" style="728" customWidth="1"/>
    <col min="14654" max="14654" width="8.7109375" style="728" customWidth="1"/>
    <col min="14655" max="14655" width="13" style="728" customWidth="1"/>
    <col min="14656" max="14656" width="8.85546875" style="728" customWidth="1"/>
    <col min="14657" max="14657" width="9.140625" style="728" customWidth="1"/>
    <col min="14658" max="14658" width="8.85546875" style="728" customWidth="1"/>
    <col min="14659" max="14659" width="54.7109375" style="728" customWidth="1"/>
    <col min="14660" max="14660" width="10.85546875" style="728" customWidth="1"/>
    <col min="14661" max="14661" width="8.7109375" style="728" customWidth="1"/>
    <col min="14662" max="14662" width="13" style="728" customWidth="1"/>
    <col min="14663" max="14663" width="8.85546875" style="728" customWidth="1"/>
    <col min="14664" max="14664" width="9.85546875" style="728" customWidth="1"/>
    <col min="14665" max="14665" width="8.85546875" style="728" customWidth="1"/>
    <col min="14666" max="14851" width="9.140625" style="728"/>
    <col min="14852" max="14852" width="63" style="728" customWidth="1"/>
    <col min="14853" max="14855" width="17.140625" style="728" customWidth="1"/>
    <col min="14856" max="14859" width="15" style="728" customWidth="1"/>
    <col min="14860" max="14860" width="13.140625" style="728" customWidth="1"/>
    <col min="14861" max="14861" width="8.7109375" style="728" customWidth="1"/>
    <col min="14862" max="14862" width="12.85546875" style="728" customWidth="1"/>
    <col min="14863" max="14863" width="8.85546875" style="728" customWidth="1"/>
    <col min="14864" max="14864" width="9.85546875" style="728" customWidth="1"/>
    <col min="14865" max="14865" width="8.85546875" style="728" customWidth="1"/>
    <col min="14866" max="14866" width="54.7109375" style="728" customWidth="1"/>
    <col min="14867" max="14867" width="10.85546875" style="728" customWidth="1"/>
    <col min="14868" max="14868" width="8.7109375" style="728" customWidth="1"/>
    <col min="14869" max="14869" width="12.140625" style="728" customWidth="1"/>
    <col min="14870" max="14870" width="8.85546875" style="728" customWidth="1"/>
    <col min="14871" max="14871" width="9.85546875" style="728" customWidth="1"/>
    <col min="14872" max="14872" width="8.85546875" style="728" customWidth="1"/>
    <col min="14873" max="14873" width="54.7109375" style="728" customWidth="1"/>
    <col min="14874" max="14874" width="10.85546875" style="728" customWidth="1"/>
    <col min="14875" max="14875" width="8.7109375" style="728" customWidth="1"/>
    <col min="14876" max="14876" width="12.28515625" style="728" customWidth="1"/>
    <col min="14877" max="14877" width="8.85546875" style="728" customWidth="1"/>
    <col min="14878" max="14878" width="9.85546875" style="728" customWidth="1"/>
    <col min="14879" max="14879" width="8.85546875" style="728" customWidth="1"/>
    <col min="14880" max="14880" width="54.7109375" style="728" customWidth="1"/>
    <col min="14881" max="14881" width="10.85546875" style="728" customWidth="1"/>
    <col min="14882" max="14882" width="8.7109375" style="728" customWidth="1"/>
    <col min="14883" max="14883" width="13.28515625" style="728" customWidth="1"/>
    <col min="14884" max="14884" width="8.85546875" style="728" customWidth="1"/>
    <col min="14885" max="14885" width="9.85546875" style="728" customWidth="1"/>
    <col min="14886" max="14886" width="8.85546875" style="728" customWidth="1"/>
    <col min="14887" max="14887" width="54.7109375" style="728" customWidth="1"/>
    <col min="14888" max="14888" width="12.140625" style="728" customWidth="1"/>
    <col min="14889" max="14889" width="8.7109375" style="728" customWidth="1"/>
    <col min="14890" max="14890" width="11.28515625" style="728" customWidth="1"/>
    <col min="14891" max="14891" width="8.85546875" style="728" customWidth="1"/>
    <col min="14892" max="14892" width="9.140625" style="728"/>
    <col min="14893" max="14893" width="8.85546875" style="728" customWidth="1"/>
    <col min="14894" max="14894" width="54.7109375" style="728" customWidth="1"/>
    <col min="14895" max="14895" width="13.7109375" style="728" customWidth="1"/>
    <col min="14896" max="14896" width="8.7109375" style="728" customWidth="1"/>
    <col min="14897" max="14897" width="14.7109375" style="728" customWidth="1"/>
    <col min="14898" max="14898" width="8.85546875" style="728" customWidth="1"/>
    <col min="14899" max="14899" width="9.85546875" style="728" customWidth="1"/>
    <col min="14900" max="14900" width="8.85546875" style="728" customWidth="1"/>
    <col min="14901" max="14901" width="54.7109375" style="728" customWidth="1"/>
    <col min="14902" max="14902" width="12.42578125" style="728" customWidth="1"/>
    <col min="14903" max="14903" width="8.7109375" style="728" customWidth="1"/>
    <col min="14904" max="14904" width="13.42578125" style="728" customWidth="1"/>
    <col min="14905" max="14905" width="8.85546875" style="728" customWidth="1"/>
    <col min="14906" max="14906" width="9.140625" style="728" customWidth="1"/>
    <col min="14907" max="14907" width="8.85546875" style="728" customWidth="1"/>
    <col min="14908" max="14908" width="54.7109375" style="728" customWidth="1"/>
    <col min="14909" max="14909" width="10.7109375" style="728" customWidth="1"/>
    <col min="14910" max="14910" width="8.7109375" style="728" customWidth="1"/>
    <col min="14911" max="14911" width="13" style="728" customWidth="1"/>
    <col min="14912" max="14912" width="8.85546875" style="728" customWidth="1"/>
    <col min="14913" max="14913" width="9.140625" style="728" customWidth="1"/>
    <col min="14914" max="14914" width="8.85546875" style="728" customWidth="1"/>
    <col min="14915" max="14915" width="54.7109375" style="728" customWidth="1"/>
    <col min="14916" max="14916" width="10.85546875" style="728" customWidth="1"/>
    <col min="14917" max="14917" width="8.7109375" style="728" customWidth="1"/>
    <col min="14918" max="14918" width="13" style="728" customWidth="1"/>
    <col min="14919" max="14919" width="8.85546875" style="728" customWidth="1"/>
    <col min="14920" max="14920" width="9.85546875" style="728" customWidth="1"/>
    <col min="14921" max="14921" width="8.85546875" style="728" customWidth="1"/>
    <col min="14922" max="15107" width="9.140625" style="728"/>
    <col min="15108" max="15108" width="63" style="728" customWidth="1"/>
    <col min="15109" max="15111" width="17.140625" style="728" customWidth="1"/>
    <col min="15112" max="15115" width="15" style="728" customWidth="1"/>
    <col min="15116" max="15116" width="13.140625" style="728" customWidth="1"/>
    <col min="15117" max="15117" width="8.7109375" style="728" customWidth="1"/>
    <col min="15118" max="15118" width="12.85546875" style="728" customWidth="1"/>
    <col min="15119" max="15119" width="8.85546875" style="728" customWidth="1"/>
    <col min="15120" max="15120" width="9.85546875" style="728" customWidth="1"/>
    <col min="15121" max="15121" width="8.85546875" style="728" customWidth="1"/>
    <col min="15122" max="15122" width="54.7109375" style="728" customWidth="1"/>
    <col min="15123" max="15123" width="10.85546875" style="728" customWidth="1"/>
    <col min="15124" max="15124" width="8.7109375" style="728" customWidth="1"/>
    <col min="15125" max="15125" width="12.140625" style="728" customWidth="1"/>
    <col min="15126" max="15126" width="8.85546875" style="728" customWidth="1"/>
    <col min="15127" max="15127" width="9.85546875" style="728" customWidth="1"/>
    <col min="15128" max="15128" width="8.85546875" style="728" customWidth="1"/>
    <col min="15129" max="15129" width="54.7109375" style="728" customWidth="1"/>
    <col min="15130" max="15130" width="10.85546875" style="728" customWidth="1"/>
    <col min="15131" max="15131" width="8.7109375" style="728" customWidth="1"/>
    <col min="15132" max="15132" width="12.28515625" style="728" customWidth="1"/>
    <col min="15133" max="15133" width="8.85546875" style="728" customWidth="1"/>
    <col min="15134" max="15134" width="9.85546875" style="728" customWidth="1"/>
    <col min="15135" max="15135" width="8.85546875" style="728" customWidth="1"/>
    <col min="15136" max="15136" width="54.7109375" style="728" customWidth="1"/>
    <col min="15137" max="15137" width="10.85546875" style="728" customWidth="1"/>
    <col min="15138" max="15138" width="8.7109375" style="728" customWidth="1"/>
    <col min="15139" max="15139" width="13.28515625" style="728" customWidth="1"/>
    <col min="15140" max="15140" width="8.85546875" style="728" customWidth="1"/>
    <col min="15141" max="15141" width="9.85546875" style="728" customWidth="1"/>
    <col min="15142" max="15142" width="8.85546875" style="728" customWidth="1"/>
    <col min="15143" max="15143" width="54.7109375" style="728" customWidth="1"/>
    <col min="15144" max="15144" width="12.140625" style="728" customWidth="1"/>
    <col min="15145" max="15145" width="8.7109375" style="728" customWidth="1"/>
    <col min="15146" max="15146" width="11.28515625" style="728" customWidth="1"/>
    <col min="15147" max="15147" width="8.85546875" style="728" customWidth="1"/>
    <col min="15148" max="15148" width="9.140625" style="728"/>
    <col min="15149" max="15149" width="8.85546875" style="728" customWidth="1"/>
    <col min="15150" max="15150" width="54.7109375" style="728" customWidth="1"/>
    <col min="15151" max="15151" width="13.7109375" style="728" customWidth="1"/>
    <col min="15152" max="15152" width="8.7109375" style="728" customWidth="1"/>
    <col min="15153" max="15153" width="14.7109375" style="728" customWidth="1"/>
    <col min="15154" max="15154" width="8.85546875" style="728" customWidth="1"/>
    <col min="15155" max="15155" width="9.85546875" style="728" customWidth="1"/>
    <col min="15156" max="15156" width="8.85546875" style="728" customWidth="1"/>
    <col min="15157" max="15157" width="54.7109375" style="728" customWidth="1"/>
    <col min="15158" max="15158" width="12.42578125" style="728" customWidth="1"/>
    <col min="15159" max="15159" width="8.7109375" style="728" customWidth="1"/>
    <col min="15160" max="15160" width="13.42578125" style="728" customWidth="1"/>
    <col min="15161" max="15161" width="8.85546875" style="728" customWidth="1"/>
    <col min="15162" max="15162" width="9.140625" style="728" customWidth="1"/>
    <col min="15163" max="15163" width="8.85546875" style="728" customWidth="1"/>
    <col min="15164" max="15164" width="54.7109375" style="728" customWidth="1"/>
    <col min="15165" max="15165" width="10.7109375" style="728" customWidth="1"/>
    <col min="15166" max="15166" width="8.7109375" style="728" customWidth="1"/>
    <col min="15167" max="15167" width="13" style="728" customWidth="1"/>
    <col min="15168" max="15168" width="8.85546875" style="728" customWidth="1"/>
    <col min="15169" max="15169" width="9.140625" style="728" customWidth="1"/>
    <col min="15170" max="15170" width="8.85546875" style="728" customWidth="1"/>
    <col min="15171" max="15171" width="54.7109375" style="728" customWidth="1"/>
    <col min="15172" max="15172" width="10.85546875" style="728" customWidth="1"/>
    <col min="15173" max="15173" width="8.7109375" style="728" customWidth="1"/>
    <col min="15174" max="15174" width="13" style="728" customWidth="1"/>
    <col min="15175" max="15175" width="8.85546875" style="728" customWidth="1"/>
    <col min="15176" max="15176" width="9.85546875" style="728" customWidth="1"/>
    <col min="15177" max="15177" width="8.85546875" style="728" customWidth="1"/>
    <col min="15178" max="15363" width="9.140625" style="728"/>
    <col min="15364" max="15364" width="63" style="728" customWidth="1"/>
    <col min="15365" max="15367" width="17.140625" style="728" customWidth="1"/>
    <col min="15368" max="15371" width="15" style="728" customWidth="1"/>
    <col min="15372" max="15372" width="13.140625" style="728" customWidth="1"/>
    <col min="15373" max="15373" width="8.7109375" style="728" customWidth="1"/>
    <col min="15374" max="15374" width="12.85546875" style="728" customWidth="1"/>
    <col min="15375" max="15375" width="8.85546875" style="728" customWidth="1"/>
    <col min="15376" max="15376" width="9.85546875" style="728" customWidth="1"/>
    <col min="15377" max="15377" width="8.85546875" style="728" customWidth="1"/>
    <col min="15378" max="15378" width="54.7109375" style="728" customWidth="1"/>
    <col min="15379" max="15379" width="10.85546875" style="728" customWidth="1"/>
    <col min="15380" max="15380" width="8.7109375" style="728" customWidth="1"/>
    <col min="15381" max="15381" width="12.140625" style="728" customWidth="1"/>
    <col min="15382" max="15382" width="8.85546875" style="728" customWidth="1"/>
    <col min="15383" max="15383" width="9.85546875" style="728" customWidth="1"/>
    <col min="15384" max="15384" width="8.85546875" style="728" customWidth="1"/>
    <col min="15385" max="15385" width="54.7109375" style="728" customWidth="1"/>
    <col min="15386" max="15386" width="10.85546875" style="728" customWidth="1"/>
    <col min="15387" max="15387" width="8.7109375" style="728" customWidth="1"/>
    <col min="15388" max="15388" width="12.28515625" style="728" customWidth="1"/>
    <col min="15389" max="15389" width="8.85546875" style="728" customWidth="1"/>
    <col min="15390" max="15390" width="9.85546875" style="728" customWidth="1"/>
    <col min="15391" max="15391" width="8.85546875" style="728" customWidth="1"/>
    <col min="15392" max="15392" width="54.7109375" style="728" customWidth="1"/>
    <col min="15393" max="15393" width="10.85546875" style="728" customWidth="1"/>
    <col min="15394" max="15394" width="8.7109375" style="728" customWidth="1"/>
    <col min="15395" max="15395" width="13.28515625" style="728" customWidth="1"/>
    <col min="15396" max="15396" width="8.85546875" style="728" customWidth="1"/>
    <col min="15397" max="15397" width="9.85546875" style="728" customWidth="1"/>
    <col min="15398" max="15398" width="8.85546875" style="728" customWidth="1"/>
    <col min="15399" max="15399" width="54.7109375" style="728" customWidth="1"/>
    <col min="15400" max="15400" width="12.140625" style="728" customWidth="1"/>
    <col min="15401" max="15401" width="8.7109375" style="728" customWidth="1"/>
    <col min="15402" max="15402" width="11.28515625" style="728" customWidth="1"/>
    <col min="15403" max="15403" width="8.85546875" style="728" customWidth="1"/>
    <col min="15404" max="15404" width="9.140625" style="728"/>
    <col min="15405" max="15405" width="8.85546875" style="728" customWidth="1"/>
    <col min="15406" max="15406" width="54.7109375" style="728" customWidth="1"/>
    <col min="15407" max="15407" width="13.7109375" style="728" customWidth="1"/>
    <col min="15408" max="15408" width="8.7109375" style="728" customWidth="1"/>
    <col min="15409" max="15409" width="14.7109375" style="728" customWidth="1"/>
    <col min="15410" max="15410" width="8.85546875" style="728" customWidth="1"/>
    <col min="15411" max="15411" width="9.85546875" style="728" customWidth="1"/>
    <col min="15412" max="15412" width="8.85546875" style="728" customWidth="1"/>
    <col min="15413" max="15413" width="54.7109375" style="728" customWidth="1"/>
    <col min="15414" max="15414" width="12.42578125" style="728" customWidth="1"/>
    <col min="15415" max="15415" width="8.7109375" style="728" customWidth="1"/>
    <col min="15416" max="15416" width="13.42578125" style="728" customWidth="1"/>
    <col min="15417" max="15417" width="8.85546875" style="728" customWidth="1"/>
    <col min="15418" max="15418" width="9.140625" style="728" customWidth="1"/>
    <col min="15419" max="15419" width="8.85546875" style="728" customWidth="1"/>
    <col min="15420" max="15420" width="54.7109375" style="728" customWidth="1"/>
    <col min="15421" max="15421" width="10.7109375" style="728" customWidth="1"/>
    <col min="15422" max="15422" width="8.7109375" style="728" customWidth="1"/>
    <col min="15423" max="15423" width="13" style="728" customWidth="1"/>
    <col min="15424" max="15424" width="8.85546875" style="728" customWidth="1"/>
    <col min="15425" max="15425" width="9.140625" style="728" customWidth="1"/>
    <col min="15426" max="15426" width="8.85546875" style="728" customWidth="1"/>
    <col min="15427" max="15427" width="54.7109375" style="728" customWidth="1"/>
    <col min="15428" max="15428" width="10.85546875" style="728" customWidth="1"/>
    <col min="15429" max="15429" width="8.7109375" style="728" customWidth="1"/>
    <col min="15430" max="15430" width="13" style="728" customWidth="1"/>
    <col min="15431" max="15431" width="8.85546875" style="728" customWidth="1"/>
    <col min="15432" max="15432" width="9.85546875" style="728" customWidth="1"/>
    <col min="15433" max="15433" width="8.85546875" style="728" customWidth="1"/>
    <col min="15434" max="15619" width="9.140625" style="728"/>
    <col min="15620" max="15620" width="63" style="728" customWidth="1"/>
    <col min="15621" max="15623" width="17.140625" style="728" customWidth="1"/>
    <col min="15624" max="15627" width="15" style="728" customWidth="1"/>
    <col min="15628" max="15628" width="13.140625" style="728" customWidth="1"/>
    <col min="15629" max="15629" width="8.7109375" style="728" customWidth="1"/>
    <col min="15630" max="15630" width="12.85546875" style="728" customWidth="1"/>
    <col min="15631" max="15631" width="8.85546875" style="728" customWidth="1"/>
    <col min="15632" max="15632" width="9.85546875" style="728" customWidth="1"/>
    <col min="15633" max="15633" width="8.85546875" style="728" customWidth="1"/>
    <col min="15634" max="15634" width="54.7109375" style="728" customWidth="1"/>
    <col min="15635" max="15635" width="10.85546875" style="728" customWidth="1"/>
    <col min="15636" max="15636" width="8.7109375" style="728" customWidth="1"/>
    <col min="15637" max="15637" width="12.140625" style="728" customWidth="1"/>
    <col min="15638" max="15638" width="8.85546875" style="728" customWidth="1"/>
    <col min="15639" max="15639" width="9.85546875" style="728" customWidth="1"/>
    <col min="15640" max="15640" width="8.85546875" style="728" customWidth="1"/>
    <col min="15641" max="15641" width="54.7109375" style="728" customWidth="1"/>
    <col min="15642" max="15642" width="10.85546875" style="728" customWidth="1"/>
    <col min="15643" max="15643" width="8.7109375" style="728" customWidth="1"/>
    <col min="15644" max="15644" width="12.28515625" style="728" customWidth="1"/>
    <col min="15645" max="15645" width="8.85546875" style="728" customWidth="1"/>
    <col min="15646" max="15646" width="9.85546875" style="728" customWidth="1"/>
    <col min="15647" max="15647" width="8.85546875" style="728" customWidth="1"/>
    <col min="15648" max="15648" width="54.7109375" style="728" customWidth="1"/>
    <col min="15649" max="15649" width="10.85546875" style="728" customWidth="1"/>
    <col min="15650" max="15650" width="8.7109375" style="728" customWidth="1"/>
    <col min="15651" max="15651" width="13.28515625" style="728" customWidth="1"/>
    <col min="15652" max="15652" width="8.85546875" style="728" customWidth="1"/>
    <col min="15653" max="15653" width="9.85546875" style="728" customWidth="1"/>
    <col min="15654" max="15654" width="8.85546875" style="728" customWidth="1"/>
    <col min="15655" max="15655" width="54.7109375" style="728" customWidth="1"/>
    <col min="15656" max="15656" width="12.140625" style="728" customWidth="1"/>
    <col min="15657" max="15657" width="8.7109375" style="728" customWidth="1"/>
    <col min="15658" max="15658" width="11.28515625" style="728" customWidth="1"/>
    <col min="15659" max="15659" width="8.85546875" style="728" customWidth="1"/>
    <col min="15660" max="15660" width="9.140625" style="728"/>
    <col min="15661" max="15661" width="8.85546875" style="728" customWidth="1"/>
    <col min="15662" max="15662" width="54.7109375" style="728" customWidth="1"/>
    <col min="15663" max="15663" width="13.7109375" style="728" customWidth="1"/>
    <col min="15664" max="15664" width="8.7109375" style="728" customWidth="1"/>
    <col min="15665" max="15665" width="14.7109375" style="728" customWidth="1"/>
    <col min="15666" max="15666" width="8.85546875" style="728" customWidth="1"/>
    <col min="15667" max="15667" width="9.85546875" style="728" customWidth="1"/>
    <col min="15668" max="15668" width="8.85546875" style="728" customWidth="1"/>
    <col min="15669" max="15669" width="54.7109375" style="728" customWidth="1"/>
    <col min="15670" max="15670" width="12.42578125" style="728" customWidth="1"/>
    <col min="15671" max="15671" width="8.7109375" style="728" customWidth="1"/>
    <col min="15672" max="15672" width="13.42578125" style="728" customWidth="1"/>
    <col min="15673" max="15673" width="8.85546875" style="728" customWidth="1"/>
    <col min="15674" max="15674" width="9.140625" style="728" customWidth="1"/>
    <col min="15675" max="15675" width="8.85546875" style="728" customWidth="1"/>
    <col min="15676" max="15676" width="54.7109375" style="728" customWidth="1"/>
    <col min="15677" max="15677" width="10.7109375" style="728" customWidth="1"/>
    <col min="15678" max="15678" width="8.7109375" style="728" customWidth="1"/>
    <col min="15679" max="15679" width="13" style="728" customWidth="1"/>
    <col min="15680" max="15680" width="8.85546875" style="728" customWidth="1"/>
    <col min="15681" max="15681" width="9.140625" style="728" customWidth="1"/>
    <col min="15682" max="15682" width="8.85546875" style="728" customWidth="1"/>
    <col min="15683" max="15683" width="54.7109375" style="728" customWidth="1"/>
    <col min="15684" max="15684" width="10.85546875" style="728" customWidth="1"/>
    <col min="15685" max="15685" width="8.7109375" style="728" customWidth="1"/>
    <col min="15686" max="15686" width="13" style="728" customWidth="1"/>
    <col min="15687" max="15687" width="8.85546875" style="728" customWidth="1"/>
    <col min="15688" max="15688" width="9.85546875" style="728" customWidth="1"/>
    <col min="15689" max="15689" width="8.85546875" style="728" customWidth="1"/>
    <col min="15690" max="15875" width="9.140625" style="728"/>
    <col min="15876" max="15876" width="63" style="728" customWidth="1"/>
    <col min="15877" max="15879" width="17.140625" style="728" customWidth="1"/>
    <col min="15880" max="15883" width="15" style="728" customWidth="1"/>
    <col min="15884" max="15884" width="13.140625" style="728" customWidth="1"/>
    <col min="15885" max="15885" width="8.7109375" style="728" customWidth="1"/>
    <col min="15886" max="15886" width="12.85546875" style="728" customWidth="1"/>
    <col min="15887" max="15887" width="8.85546875" style="728" customWidth="1"/>
    <col min="15888" max="15888" width="9.85546875" style="728" customWidth="1"/>
    <col min="15889" max="15889" width="8.85546875" style="728" customWidth="1"/>
    <col min="15890" max="15890" width="54.7109375" style="728" customWidth="1"/>
    <col min="15891" max="15891" width="10.85546875" style="728" customWidth="1"/>
    <col min="15892" max="15892" width="8.7109375" style="728" customWidth="1"/>
    <col min="15893" max="15893" width="12.140625" style="728" customWidth="1"/>
    <col min="15894" max="15894" width="8.85546875" style="728" customWidth="1"/>
    <col min="15895" max="15895" width="9.85546875" style="728" customWidth="1"/>
    <col min="15896" max="15896" width="8.85546875" style="728" customWidth="1"/>
    <col min="15897" max="15897" width="54.7109375" style="728" customWidth="1"/>
    <col min="15898" max="15898" width="10.85546875" style="728" customWidth="1"/>
    <col min="15899" max="15899" width="8.7109375" style="728" customWidth="1"/>
    <col min="15900" max="15900" width="12.28515625" style="728" customWidth="1"/>
    <col min="15901" max="15901" width="8.85546875" style="728" customWidth="1"/>
    <col min="15902" max="15902" width="9.85546875" style="728" customWidth="1"/>
    <col min="15903" max="15903" width="8.85546875" style="728" customWidth="1"/>
    <col min="15904" max="15904" width="54.7109375" style="728" customWidth="1"/>
    <col min="15905" max="15905" width="10.85546875" style="728" customWidth="1"/>
    <col min="15906" max="15906" width="8.7109375" style="728" customWidth="1"/>
    <col min="15907" max="15907" width="13.28515625" style="728" customWidth="1"/>
    <col min="15908" max="15908" width="8.85546875" style="728" customWidth="1"/>
    <col min="15909" max="15909" width="9.85546875" style="728" customWidth="1"/>
    <col min="15910" max="15910" width="8.85546875" style="728" customWidth="1"/>
    <col min="15911" max="15911" width="54.7109375" style="728" customWidth="1"/>
    <col min="15912" max="15912" width="12.140625" style="728" customWidth="1"/>
    <col min="15913" max="15913" width="8.7109375" style="728" customWidth="1"/>
    <col min="15914" max="15914" width="11.28515625" style="728" customWidth="1"/>
    <col min="15915" max="15915" width="8.85546875" style="728" customWidth="1"/>
    <col min="15916" max="15916" width="9.140625" style="728"/>
    <col min="15917" max="15917" width="8.85546875" style="728" customWidth="1"/>
    <col min="15918" max="15918" width="54.7109375" style="728" customWidth="1"/>
    <col min="15919" max="15919" width="13.7109375" style="728" customWidth="1"/>
    <col min="15920" max="15920" width="8.7109375" style="728" customWidth="1"/>
    <col min="15921" max="15921" width="14.7109375" style="728" customWidth="1"/>
    <col min="15922" max="15922" width="8.85546875" style="728" customWidth="1"/>
    <col min="15923" max="15923" width="9.85546875" style="728" customWidth="1"/>
    <col min="15924" max="15924" width="8.85546875" style="728" customWidth="1"/>
    <col min="15925" max="15925" width="54.7109375" style="728" customWidth="1"/>
    <col min="15926" max="15926" width="12.42578125" style="728" customWidth="1"/>
    <col min="15927" max="15927" width="8.7109375" style="728" customWidth="1"/>
    <col min="15928" max="15928" width="13.42578125" style="728" customWidth="1"/>
    <col min="15929" max="15929" width="8.85546875" style="728" customWidth="1"/>
    <col min="15930" max="15930" width="9.140625" style="728" customWidth="1"/>
    <col min="15931" max="15931" width="8.85546875" style="728" customWidth="1"/>
    <col min="15932" max="15932" width="54.7109375" style="728" customWidth="1"/>
    <col min="15933" max="15933" width="10.7109375" style="728" customWidth="1"/>
    <col min="15934" max="15934" width="8.7109375" style="728" customWidth="1"/>
    <col min="15935" max="15935" width="13" style="728" customWidth="1"/>
    <col min="15936" max="15936" width="8.85546875" style="728" customWidth="1"/>
    <col min="15937" max="15937" width="9.140625" style="728" customWidth="1"/>
    <col min="15938" max="15938" width="8.85546875" style="728" customWidth="1"/>
    <col min="15939" max="15939" width="54.7109375" style="728" customWidth="1"/>
    <col min="15940" max="15940" width="10.85546875" style="728" customWidth="1"/>
    <col min="15941" max="15941" width="8.7109375" style="728" customWidth="1"/>
    <col min="15942" max="15942" width="13" style="728" customWidth="1"/>
    <col min="15943" max="15943" width="8.85546875" style="728" customWidth="1"/>
    <col min="15944" max="15944" width="9.85546875" style="728" customWidth="1"/>
    <col min="15945" max="15945" width="8.85546875" style="728" customWidth="1"/>
    <col min="15946" max="16131" width="9.140625" style="728"/>
    <col min="16132" max="16132" width="63" style="728" customWidth="1"/>
    <col min="16133" max="16135" width="17.140625" style="728" customWidth="1"/>
    <col min="16136" max="16139" width="15" style="728" customWidth="1"/>
    <col min="16140" max="16140" width="13.140625" style="728" customWidth="1"/>
    <col min="16141" max="16141" width="8.7109375" style="728" customWidth="1"/>
    <col min="16142" max="16142" width="12.85546875" style="728" customWidth="1"/>
    <col min="16143" max="16143" width="8.85546875" style="728" customWidth="1"/>
    <col min="16144" max="16144" width="9.85546875" style="728" customWidth="1"/>
    <col min="16145" max="16145" width="8.85546875" style="728" customWidth="1"/>
    <col min="16146" max="16146" width="54.7109375" style="728" customWidth="1"/>
    <col min="16147" max="16147" width="10.85546875" style="728" customWidth="1"/>
    <col min="16148" max="16148" width="8.7109375" style="728" customWidth="1"/>
    <col min="16149" max="16149" width="12.140625" style="728" customWidth="1"/>
    <col min="16150" max="16150" width="8.85546875" style="728" customWidth="1"/>
    <col min="16151" max="16151" width="9.85546875" style="728" customWidth="1"/>
    <col min="16152" max="16152" width="8.85546875" style="728" customWidth="1"/>
    <col min="16153" max="16153" width="54.7109375" style="728" customWidth="1"/>
    <col min="16154" max="16154" width="10.85546875" style="728" customWidth="1"/>
    <col min="16155" max="16155" width="8.7109375" style="728" customWidth="1"/>
    <col min="16156" max="16156" width="12.28515625" style="728" customWidth="1"/>
    <col min="16157" max="16157" width="8.85546875" style="728" customWidth="1"/>
    <col min="16158" max="16158" width="9.85546875" style="728" customWidth="1"/>
    <col min="16159" max="16159" width="8.85546875" style="728" customWidth="1"/>
    <col min="16160" max="16160" width="54.7109375" style="728" customWidth="1"/>
    <col min="16161" max="16161" width="10.85546875" style="728" customWidth="1"/>
    <col min="16162" max="16162" width="8.7109375" style="728" customWidth="1"/>
    <col min="16163" max="16163" width="13.28515625" style="728" customWidth="1"/>
    <col min="16164" max="16164" width="8.85546875" style="728" customWidth="1"/>
    <col min="16165" max="16165" width="9.85546875" style="728" customWidth="1"/>
    <col min="16166" max="16166" width="8.85546875" style="728" customWidth="1"/>
    <col min="16167" max="16167" width="54.7109375" style="728" customWidth="1"/>
    <col min="16168" max="16168" width="12.140625" style="728" customWidth="1"/>
    <col min="16169" max="16169" width="8.7109375" style="728" customWidth="1"/>
    <col min="16170" max="16170" width="11.28515625" style="728" customWidth="1"/>
    <col min="16171" max="16171" width="8.85546875" style="728" customWidth="1"/>
    <col min="16172" max="16172" width="9.140625" style="728"/>
    <col min="16173" max="16173" width="8.85546875" style="728" customWidth="1"/>
    <col min="16174" max="16174" width="54.7109375" style="728" customWidth="1"/>
    <col min="16175" max="16175" width="13.7109375" style="728" customWidth="1"/>
    <col min="16176" max="16176" width="8.7109375" style="728" customWidth="1"/>
    <col min="16177" max="16177" width="14.7109375" style="728" customWidth="1"/>
    <col min="16178" max="16178" width="8.85546875" style="728" customWidth="1"/>
    <col min="16179" max="16179" width="9.85546875" style="728" customWidth="1"/>
    <col min="16180" max="16180" width="8.85546875" style="728" customWidth="1"/>
    <col min="16181" max="16181" width="54.7109375" style="728" customWidth="1"/>
    <col min="16182" max="16182" width="12.42578125" style="728" customWidth="1"/>
    <col min="16183" max="16183" width="8.7109375" style="728" customWidth="1"/>
    <col min="16184" max="16184" width="13.42578125" style="728" customWidth="1"/>
    <col min="16185" max="16185" width="8.85546875" style="728" customWidth="1"/>
    <col min="16186" max="16186" width="9.140625" style="728" customWidth="1"/>
    <col min="16187" max="16187" width="8.85546875" style="728" customWidth="1"/>
    <col min="16188" max="16188" width="54.7109375" style="728" customWidth="1"/>
    <col min="16189" max="16189" width="10.7109375" style="728" customWidth="1"/>
    <col min="16190" max="16190" width="8.7109375" style="728" customWidth="1"/>
    <col min="16191" max="16191" width="13" style="728" customWidth="1"/>
    <col min="16192" max="16192" width="8.85546875" style="728" customWidth="1"/>
    <col min="16193" max="16193" width="9.140625" style="728" customWidth="1"/>
    <col min="16194" max="16194" width="8.85546875" style="728" customWidth="1"/>
    <col min="16195" max="16195" width="54.7109375" style="728" customWidth="1"/>
    <col min="16196" max="16196" width="10.85546875" style="728" customWidth="1"/>
    <col min="16197" max="16197" width="8.7109375" style="728" customWidth="1"/>
    <col min="16198" max="16198" width="13" style="728" customWidth="1"/>
    <col min="16199" max="16199" width="8.85546875" style="728" customWidth="1"/>
    <col min="16200" max="16200" width="9.85546875" style="728" customWidth="1"/>
    <col min="16201" max="16201" width="8.85546875" style="728" customWidth="1"/>
    <col min="16202" max="16384" width="9.140625" style="728"/>
  </cols>
  <sheetData>
    <row r="1" spans="2:79" ht="9" customHeight="1" thickBot="1"/>
    <row r="2" spans="2:79" ht="47.45" customHeight="1" thickBot="1">
      <c r="B2" s="1466" t="s">
        <v>761</v>
      </c>
      <c r="C2" s="1467"/>
      <c r="D2" s="1467"/>
      <c r="E2" s="1467"/>
      <c r="F2" s="1467"/>
      <c r="G2" s="1467"/>
      <c r="H2" s="1467"/>
      <c r="I2" s="1468"/>
      <c r="L2" s="1469" t="s">
        <v>762</v>
      </c>
      <c r="M2" s="1470"/>
      <c r="N2" s="1470"/>
      <c r="O2" s="1471"/>
      <c r="P2" s="1471"/>
      <c r="Q2" s="1471"/>
      <c r="R2" s="1471"/>
      <c r="S2" s="1471"/>
      <c r="T2" s="1472"/>
      <c r="U2" s="729" t="s">
        <v>763</v>
      </c>
    </row>
    <row r="3" spans="2:79" ht="45" customHeight="1" thickBot="1">
      <c r="B3" s="731"/>
      <c r="C3" s="1473" t="s">
        <v>993</v>
      </c>
      <c r="D3" s="1467"/>
      <c r="E3" s="1468"/>
      <c r="F3" s="732"/>
      <c r="G3" s="733"/>
      <c r="H3" s="733"/>
      <c r="I3" s="733"/>
      <c r="L3" s="734" t="s">
        <v>765</v>
      </c>
      <c r="M3" s="735" t="s">
        <v>766</v>
      </c>
      <c r="N3" s="736" t="s">
        <v>767</v>
      </c>
      <c r="O3" s="734" t="s">
        <v>765</v>
      </c>
      <c r="P3" s="735" t="s">
        <v>766</v>
      </c>
      <c r="Q3" s="736" t="s">
        <v>767</v>
      </c>
      <c r="R3" s="734" t="s">
        <v>765</v>
      </c>
      <c r="S3" s="735" t="s">
        <v>766</v>
      </c>
      <c r="T3" s="736" t="s">
        <v>767</v>
      </c>
    </row>
    <row r="4" spans="2:79" ht="51.6" customHeight="1" thickBot="1">
      <c r="F4" s="728"/>
      <c r="G4" s="728"/>
      <c r="H4" s="728"/>
      <c r="L4" s="737" t="s">
        <v>768</v>
      </c>
      <c r="M4" s="738">
        <v>8</v>
      </c>
      <c r="N4" s="739">
        <f>I28</f>
        <v>0</v>
      </c>
      <c r="O4" s="740" t="s">
        <v>769</v>
      </c>
      <c r="P4" s="741">
        <v>25</v>
      </c>
      <c r="Q4" s="742">
        <f>I172</f>
        <v>0</v>
      </c>
      <c r="R4" s="743" t="s">
        <v>770</v>
      </c>
      <c r="S4" s="744">
        <v>39</v>
      </c>
      <c r="T4" s="745">
        <f>I240</f>
        <v>0</v>
      </c>
    </row>
    <row r="5" spans="2:79" ht="54.6" customHeight="1">
      <c r="B5" s="746" t="s">
        <v>771</v>
      </c>
      <c r="C5" s="1474" t="str">
        <f>[1]A.Pontozás_1.értékelő!C5</f>
        <v>Dr. Almási Ádám</v>
      </c>
      <c r="D5" s="1475"/>
      <c r="E5" s="1475"/>
      <c r="F5" s="1475"/>
      <c r="G5" s="1475"/>
      <c r="H5" s="1475"/>
      <c r="I5" s="1476"/>
      <c r="L5" s="747" t="s">
        <v>772</v>
      </c>
      <c r="M5" s="748">
        <v>17</v>
      </c>
      <c r="N5" s="749">
        <f>I48</f>
        <v>0</v>
      </c>
      <c r="O5" s="750" t="s">
        <v>773</v>
      </c>
      <c r="P5" s="751">
        <v>4</v>
      </c>
      <c r="Q5" s="752">
        <f>I228</f>
        <v>0</v>
      </c>
      <c r="R5" s="753" t="s">
        <v>774</v>
      </c>
      <c r="S5" s="754">
        <v>10</v>
      </c>
      <c r="T5" s="755">
        <f>I302</f>
        <v>0</v>
      </c>
    </row>
    <row r="6" spans="2:79" ht="54.6" customHeight="1">
      <c r="B6" s="756" t="s">
        <v>775</v>
      </c>
      <c r="C6" s="1477">
        <f>[1]A.Pontozás_1.értékelő!C6</f>
        <v>32613</v>
      </c>
      <c r="D6" s="1478"/>
      <c r="E6" s="1478"/>
      <c r="F6" s="1478"/>
      <c r="G6" s="1478"/>
      <c r="H6" s="1478"/>
      <c r="I6" s="1479"/>
      <c r="L6" s="747" t="s">
        <v>776</v>
      </c>
      <c r="M6" s="748">
        <v>40</v>
      </c>
      <c r="N6" s="757">
        <f>I84</f>
        <v>0</v>
      </c>
      <c r="O6" s="750" t="s">
        <v>777</v>
      </c>
      <c r="P6" s="758">
        <v>27</v>
      </c>
      <c r="Q6" s="752">
        <f>I344</f>
        <v>0</v>
      </c>
      <c r="R6" s="753" t="s">
        <v>778</v>
      </c>
      <c r="S6" s="754">
        <v>12</v>
      </c>
      <c r="T6" s="755">
        <f>I323</f>
        <v>0</v>
      </c>
      <c r="Y6" s="729"/>
      <c r="AC6" s="759"/>
    </row>
    <row r="7" spans="2:79" ht="54.6" customHeight="1" thickBot="1">
      <c r="B7" s="756" t="s">
        <v>779</v>
      </c>
      <c r="C7" s="1480" t="str">
        <f>[1]A.Pontozás_1.értékelő!C7</f>
        <v>almasia15@gmail.com</v>
      </c>
      <c r="D7" s="1478"/>
      <c r="E7" s="1478"/>
      <c r="F7" s="1478"/>
      <c r="G7" s="1478"/>
      <c r="H7" s="1478"/>
      <c r="I7" s="1479"/>
      <c r="J7" s="760"/>
      <c r="K7" s="760"/>
      <c r="L7" s="761" t="s">
        <v>780</v>
      </c>
      <c r="M7" s="762">
        <v>18</v>
      </c>
      <c r="N7" s="763">
        <f>I142</f>
        <v>0</v>
      </c>
      <c r="O7" s="764"/>
      <c r="P7" s="765"/>
      <c r="Q7" s="766"/>
      <c r="R7" s="767"/>
      <c r="S7" s="768"/>
      <c r="T7" s="769"/>
    </row>
    <row r="8" spans="2:79" ht="54.6" customHeight="1">
      <c r="B8" s="756" t="s">
        <v>781</v>
      </c>
      <c r="C8" s="1452"/>
      <c r="D8" s="1453"/>
      <c r="E8" s="1453"/>
      <c r="F8" s="1453"/>
      <c r="G8" s="1453"/>
      <c r="H8" s="1453"/>
      <c r="I8" s="1454"/>
      <c r="J8" s="760"/>
      <c r="K8" s="760"/>
      <c r="L8" s="770" t="s">
        <v>783</v>
      </c>
      <c r="M8" s="771">
        <f>SUM(M4:M7)</f>
        <v>83</v>
      </c>
      <c r="N8" s="772"/>
      <c r="O8" s="773" t="s">
        <v>783</v>
      </c>
      <c r="P8" s="774">
        <f>SUM(P4:P7)</f>
        <v>56</v>
      </c>
      <c r="Q8" s="775"/>
      <c r="R8" s="776" t="s">
        <v>784</v>
      </c>
      <c r="S8" s="777">
        <f>SUM(S4:S7)</f>
        <v>61</v>
      </c>
      <c r="T8" s="778"/>
    </row>
    <row r="9" spans="2:79" ht="54.6" customHeight="1" thickBot="1">
      <c r="B9" s="779" t="s">
        <v>785</v>
      </c>
      <c r="C9" s="1455"/>
      <c r="D9" s="1456"/>
      <c r="E9" s="1456"/>
      <c r="F9" s="1456"/>
      <c r="G9" s="1456"/>
      <c r="H9" s="1456"/>
      <c r="I9" s="1457"/>
      <c r="L9" s="780" t="s">
        <v>787</v>
      </c>
      <c r="M9" s="781">
        <f>ROUND(M8*0.3,0)</f>
        <v>25</v>
      </c>
      <c r="N9" s="749"/>
      <c r="O9" s="782" t="s">
        <v>788</v>
      </c>
      <c r="P9" s="783">
        <f>ROUND(P8*0.3,0)</f>
        <v>17</v>
      </c>
      <c r="Q9" s="784"/>
      <c r="R9" s="785" t="s">
        <v>789</v>
      </c>
      <c r="S9" s="786">
        <f>ROUND(S8*0.3,0)</f>
        <v>18</v>
      </c>
      <c r="T9" s="787"/>
      <c r="U9" s="788"/>
      <c r="V9" s="789"/>
      <c r="W9" s="788"/>
      <c r="AD9" s="788"/>
      <c r="AK9" s="788"/>
      <c r="AY9" s="788"/>
      <c r="BT9" s="788"/>
    </row>
    <row r="10" spans="2:79" ht="54.6" customHeight="1" thickBot="1">
      <c r="B10" s="779" t="s">
        <v>790</v>
      </c>
      <c r="C10" s="1458"/>
      <c r="D10" s="1459"/>
      <c r="E10" s="1459"/>
      <c r="F10" s="1459"/>
      <c r="G10" s="1459"/>
      <c r="H10" s="1459"/>
      <c r="I10" s="1460"/>
      <c r="L10" s="790" t="s">
        <v>791</v>
      </c>
      <c r="M10" s="791"/>
      <c r="N10" s="792">
        <f>SUM(N4:N9)</f>
        <v>0</v>
      </c>
      <c r="O10" s="793"/>
      <c r="P10" s="794"/>
      <c r="Q10" s="795">
        <f>SUM(Q4:Q9)</f>
        <v>0</v>
      </c>
      <c r="R10" s="796"/>
      <c r="S10" s="797"/>
      <c r="T10" s="798">
        <f>SUM(T4:T9)</f>
        <v>0</v>
      </c>
      <c r="U10" s="799"/>
    </row>
    <row r="11" spans="2:79" ht="36.950000000000003" customHeight="1" thickBot="1">
      <c r="L11" s="800" t="s">
        <v>792</v>
      </c>
      <c r="M11" s="801" t="s">
        <v>793</v>
      </c>
      <c r="N11" s="792" t="str">
        <f>IF(N10&lt;M9,"KO","OK")</f>
        <v>KO</v>
      </c>
      <c r="O11" s="793"/>
      <c r="P11" s="795"/>
      <c r="Q11" s="795" t="str">
        <f>IF(Q10&lt;P9,"KO","OK")</f>
        <v>KO</v>
      </c>
      <c r="R11" s="796"/>
      <c r="S11" s="802"/>
      <c r="T11" s="798" t="str">
        <f>IF(T10&lt;S9,"KO","OK")</f>
        <v>KO</v>
      </c>
    </row>
    <row r="12" spans="2:79" ht="64.5" customHeight="1" thickBot="1">
      <c r="B12" s="1461" t="s">
        <v>794</v>
      </c>
      <c r="C12" s="1462"/>
      <c r="D12" s="1463"/>
      <c r="E12" s="1450" t="str">
        <f>IF(OR(M12=$M$11,M16=$M$11),"ÜT elutasítás","   ")</f>
        <v>ÜT elutasítás</v>
      </c>
      <c r="F12" s="1450"/>
      <c r="G12" s="1451"/>
      <c r="H12" s="1464" t="str">
        <f>IF(OR(M12=$M$11,M16=$M$11)," ",I24)</f>
        <v xml:space="preserve"> </v>
      </c>
      <c r="I12" s="1465"/>
      <c r="J12" s="760"/>
      <c r="K12" s="760"/>
      <c r="L12" s="803" t="s">
        <v>795</v>
      </c>
      <c r="M12" s="804" t="str">
        <f>IF(OR(N11=M11,Q11=M11,T11=M11),"KO","OK")</f>
        <v>KO</v>
      </c>
      <c r="N12" s="1437" t="str">
        <f>IF(M12=$M$11,"Minősítési csoportonként nem érte el a 30%-ot! :(","Csoportonként elérte a 30%-ot! :-)")</f>
        <v>Minősítési csoportonként nem érte el a 30%-ot! :(</v>
      </c>
      <c r="O12" s="1438"/>
      <c r="P12" s="1438"/>
      <c r="Q12" s="1438"/>
      <c r="R12" s="1438"/>
      <c r="S12" s="1438"/>
      <c r="T12" s="1439"/>
      <c r="U12" s="728"/>
      <c r="V12" s="760"/>
      <c r="W12" s="760"/>
      <c r="X12" s="760"/>
      <c r="Y12" s="760"/>
      <c r="Z12" s="760"/>
      <c r="AA12" s="760"/>
      <c r="AB12" s="760"/>
      <c r="AC12" s="760"/>
      <c r="AD12" s="760"/>
      <c r="AE12" s="760"/>
      <c r="AF12" s="760"/>
      <c r="AG12" s="760"/>
      <c r="AH12" s="760"/>
      <c r="AI12" s="760"/>
      <c r="AJ12" s="760"/>
      <c r="AK12" s="760"/>
      <c r="AL12" s="760"/>
      <c r="AM12" s="760"/>
      <c r="AN12" s="760"/>
      <c r="AO12" s="760"/>
      <c r="AP12" s="760"/>
      <c r="AQ12" s="760"/>
      <c r="AR12" s="760"/>
      <c r="AS12" s="760"/>
      <c r="AT12" s="760"/>
      <c r="AU12" s="760"/>
      <c r="AV12" s="760"/>
      <c r="AW12" s="760"/>
      <c r="AX12" s="760"/>
      <c r="AY12" s="760"/>
      <c r="AZ12" s="760"/>
      <c r="BA12" s="760"/>
      <c r="BB12" s="760"/>
      <c r="BC12" s="760"/>
      <c r="BD12" s="760"/>
      <c r="BE12" s="760"/>
      <c r="BF12" s="760"/>
      <c r="BG12" s="760"/>
      <c r="BH12" s="760"/>
      <c r="BI12" s="760"/>
      <c r="BJ12" s="760"/>
      <c r="BK12" s="760"/>
      <c r="BL12" s="760"/>
      <c r="BM12" s="760"/>
      <c r="BN12" s="760"/>
      <c r="BO12" s="760"/>
      <c r="BP12" s="760"/>
      <c r="BQ12" s="760"/>
      <c r="BR12" s="760"/>
      <c r="BS12" s="760"/>
      <c r="BT12" s="760"/>
      <c r="BU12" s="760"/>
      <c r="BV12" s="760"/>
      <c r="BW12" s="760"/>
      <c r="BX12" s="760"/>
      <c r="BY12" s="760"/>
      <c r="BZ12" s="760"/>
      <c r="CA12" s="760"/>
    </row>
    <row r="13" spans="2:79" ht="10.5" customHeight="1" thickBot="1">
      <c r="J13" s="760"/>
      <c r="K13" s="760"/>
      <c r="L13" s="728"/>
      <c r="M13" s="760"/>
      <c r="N13" s="760"/>
      <c r="O13" s="760"/>
      <c r="P13" s="760"/>
      <c r="Q13" s="760"/>
      <c r="R13" s="760"/>
      <c r="S13" s="760"/>
      <c r="T13" s="760"/>
      <c r="U13" s="760"/>
      <c r="V13" s="760"/>
      <c r="W13" s="760"/>
      <c r="X13" s="760"/>
      <c r="Y13" s="760"/>
      <c r="Z13" s="760"/>
      <c r="AA13" s="760"/>
      <c r="AB13" s="760"/>
      <c r="AC13" s="760"/>
      <c r="AD13" s="760"/>
      <c r="AE13" s="760"/>
      <c r="AF13" s="760"/>
      <c r="AG13" s="760"/>
      <c r="AH13" s="760"/>
      <c r="AI13" s="760"/>
      <c r="AJ13" s="760"/>
      <c r="AK13" s="760"/>
      <c r="AL13" s="760"/>
      <c r="AM13" s="760"/>
      <c r="AN13" s="760"/>
      <c r="AO13" s="760"/>
      <c r="AP13" s="760"/>
      <c r="AQ13" s="760"/>
      <c r="AR13" s="760"/>
      <c r="AS13" s="760"/>
      <c r="AT13" s="760"/>
      <c r="AU13" s="760"/>
      <c r="AV13" s="760"/>
      <c r="AW13" s="760"/>
      <c r="AX13" s="760"/>
      <c r="AY13" s="760"/>
      <c r="AZ13" s="760"/>
      <c r="BA13" s="760"/>
      <c r="BB13" s="760"/>
      <c r="BC13" s="760"/>
      <c r="BD13" s="760"/>
      <c r="BE13" s="760"/>
      <c r="BF13" s="760"/>
      <c r="BG13" s="760"/>
      <c r="BH13" s="760"/>
      <c r="BI13" s="760"/>
      <c r="BJ13" s="760"/>
      <c r="BK13" s="760"/>
      <c r="BL13" s="760"/>
      <c r="BM13" s="760"/>
      <c r="BN13" s="760"/>
      <c r="BO13" s="760"/>
      <c r="BP13" s="760"/>
      <c r="BQ13" s="760"/>
      <c r="BR13" s="760"/>
      <c r="BS13" s="760"/>
      <c r="BT13" s="760"/>
      <c r="BU13" s="760"/>
      <c r="BV13" s="760"/>
      <c r="BW13" s="760"/>
      <c r="BX13" s="760"/>
      <c r="BY13" s="760"/>
      <c r="BZ13" s="760"/>
      <c r="CA13" s="760"/>
    </row>
    <row r="14" spans="2:79" ht="59.45" customHeight="1" thickBot="1">
      <c r="B14" s="1440" t="s">
        <v>796</v>
      </c>
      <c r="C14" s="1441"/>
      <c r="D14" s="1441"/>
      <c r="E14" s="1441"/>
      <c r="F14" s="1441"/>
      <c r="G14" s="1442"/>
      <c r="H14" s="1443">
        <v>60</v>
      </c>
      <c r="I14" s="1444"/>
      <c r="J14" s="760"/>
      <c r="K14" s="760"/>
      <c r="L14" s="805" t="s">
        <v>797</v>
      </c>
      <c r="M14" s="804" t="str">
        <f>IF(H24=M11,"KO","OK")</f>
        <v>OK</v>
      </c>
      <c r="N14" s="1445" t="str">
        <f>IF(M14=$M$11,"Elutasítási (KO) kritériumok alapján az ÜT NEM fogadható el! :-(","Elutasítási (KO) kritériumok alapján az ÜT elfogadható! :-)")</f>
        <v>Elutasítási (KO) kritériumok alapján az ÜT elfogadható! :-)</v>
      </c>
      <c r="O14" s="1446"/>
      <c r="P14" s="1446"/>
      <c r="Q14" s="1446"/>
      <c r="R14" s="1446"/>
      <c r="S14" s="1446"/>
      <c r="T14" s="1447"/>
      <c r="U14" s="760"/>
      <c r="V14" s="760"/>
      <c r="W14" s="760"/>
      <c r="X14" s="760"/>
      <c r="Y14" s="760"/>
      <c r="Z14" s="760"/>
      <c r="AA14" s="760"/>
      <c r="AB14" s="760"/>
      <c r="AC14" s="760"/>
      <c r="AD14" s="760"/>
      <c r="AE14" s="760"/>
      <c r="AF14" s="760"/>
      <c r="AG14" s="760"/>
      <c r="AH14" s="760"/>
      <c r="AI14" s="760"/>
      <c r="AJ14" s="760"/>
      <c r="AK14" s="760"/>
      <c r="AL14" s="760"/>
      <c r="AM14" s="760"/>
      <c r="AN14" s="760"/>
      <c r="AO14" s="760"/>
      <c r="AP14" s="760"/>
      <c r="AQ14" s="760"/>
      <c r="AR14" s="760"/>
      <c r="AS14" s="760"/>
      <c r="AT14" s="760"/>
      <c r="AU14" s="760"/>
      <c r="AV14" s="760"/>
      <c r="AW14" s="760"/>
      <c r="AX14" s="760"/>
      <c r="AY14" s="760"/>
      <c r="AZ14" s="760"/>
      <c r="BA14" s="760"/>
      <c r="BB14" s="760"/>
      <c r="BC14" s="760"/>
      <c r="BD14" s="760"/>
      <c r="BE14" s="760"/>
      <c r="BF14" s="760"/>
      <c r="BG14" s="760"/>
      <c r="BH14" s="760"/>
      <c r="BI14" s="760"/>
      <c r="BJ14" s="760"/>
      <c r="BK14" s="760"/>
      <c r="BL14" s="760"/>
      <c r="BM14" s="760"/>
      <c r="BN14" s="760"/>
      <c r="BO14" s="760"/>
      <c r="BP14" s="760"/>
      <c r="BQ14" s="760"/>
      <c r="BR14" s="760"/>
      <c r="BS14" s="760"/>
      <c r="BT14" s="760"/>
      <c r="BU14" s="760"/>
      <c r="BV14" s="760"/>
      <c r="BW14" s="760"/>
      <c r="BX14" s="760"/>
      <c r="BY14" s="760"/>
      <c r="BZ14" s="760"/>
      <c r="CA14" s="760"/>
    </row>
    <row r="15" spans="2:79" ht="10.5" customHeight="1" thickBot="1">
      <c r="J15" s="760"/>
      <c r="K15" s="760"/>
      <c r="L15" s="728"/>
      <c r="M15" s="760"/>
      <c r="N15" s="760"/>
      <c r="O15" s="760"/>
      <c r="P15" s="760"/>
      <c r="Q15" s="760"/>
      <c r="R15" s="760"/>
      <c r="S15" s="760"/>
      <c r="T15" s="760"/>
      <c r="U15" s="760"/>
      <c r="V15" s="760"/>
      <c r="W15" s="760"/>
      <c r="X15" s="760"/>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c r="BC15" s="760"/>
      <c r="BD15" s="760"/>
      <c r="BE15" s="760"/>
      <c r="BF15" s="760"/>
      <c r="BG15" s="760"/>
      <c r="BH15" s="760"/>
      <c r="BI15" s="760"/>
      <c r="BJ15" s="760"/>
      <c r="BK15" s="760"/>
      <c r="BL15" s="760"/>
      <c r="BM15" s="760"/>
      <c r="BN15" s="760"/>
      <c r="BO15" s="760"/>
      <c r="BP15" s="760"/>
      <c r="BQ15" s="760"/>
      <c r="BR15" s="760"/>
      <c r="BS15" s="760"/>
      <c r="BT15" s="760"/>
      <c r="BU15" s="760"/>
      <c r="BV15" s="760"/>
      <c r="BW15" s="760"/>
      <c r="BX15" s="760"/>
      <c r="BY15" s="760"/>
      <c r="BZ15" s="760"/>
      <c r="CA15" s="760"/>
    </row>
    <row r="16" spans="2:79" ht="62.1" customHeight="1" thickBot="1">
      <c r="B16" s="1448" t="s">
        <v>798</v>
      </c>
      <c r="C16" s="1449"/>
      <c r="D16" s="1450" t="str">
        <f>IF(ISBLANK(H14),O36,IF(OR(M12=$M$11,M14=$M$11),O35,IF(H12&lt;H14,O34,O33)))</f>
        <v>ÜT elutasítása</v>
      </c>
      <c r="E16" s="1450"/>
      <c r="F16" s="1450"/>
      <c r="G16" s="1450"/>
      <c r="H16" s="1450"/>
      <c r="I16" s="1451"/>
      <c r="L16" s="728"/>
      <c r="M16" s="760"/>
      <c r="N16" s="760"/>
      <c r="O16" s="760"/>
      <c r="P16" s="760"/>
      <c r="Q16" s="760"/>
      <c r="R16" s="760"/>
      <c r="S16" s="760"/>
      <c r="T16" s="760"/>
      <c r="U16" s="728"/>
      <c r="V16" s="760"/>
      <c r="W16" s="760"/>
      <c r="X16" s="760"/>
      <c r="Y16" s="760"/>
      <c r="Z16" s="760"/>
      <c r="AA16" s="760"/>
      <c r="AB16" s="760"/>
      <c r="AC16" s="760"/>
      <c r="AD16" s="760"/>
      <c r="AE16" s="760"/>
      <c r="AF16" s="760"/>
      <c r="AG16" s="760"/>
      <c r="AH16" s="760"/>
      <c r="AI16" s="760"/>
      <c r="AJ16" s="760"/>
      <c r="AK16" s="760"/>
      <c r="AL16" s="760"/>
      <c r="AM16" s="760"/>
      <c r="AN16" s="760"/>
      <c r="AO16" s="760"/>
      <c r="AP16" s="760"/>
      <c r="AQ16" s="760"/>
      <c r="AR16" s="760"/>
      <c r="AS16" s="760"/>
      <c r="AT16" s="760"/>
      <c r="AU16" s="760"/>
      <c r="AV16" s="760"/>
      <c r="AW16" s="760"/>
      <c r="AX16" s="760"/>
      <c r="AY16" s="760"/>
      <c r="AZ16" s="760"/>
      <c r="BA16" s="760"/>
      <c r="BB16" s="760"/>
      <c r="BC16" s="760"/>
      <c r="BD16" s="760"/>
      <c r="BE16" s="760"/>
      <c r="BF16" s="760"/>
      <c r="BG16" s="760"/>
      <c r="BH16" s="760"/>
      <c r="BI16" s="760"/>
      <c r="BJ16" s="760"/>
      <c r="BK16" s="760"/>
      <c r="BL16" s="760"/>
      <c r="BM16" s="760"/>
      <c r="BN16" s="760"/>
      <c r="BO16" s="760"/>
      <c r="BP16" s="760"/>
      <c r="BQ16" s="760"/>
      <c r="BR16" s="760"/>
      <c r="BS16" s="760"/>
      <c r="BT16" s="760"/>
      <c r="BU16" s="760"/>
      <c r="BV16" s="760"/>
      <c r="BW16" s="760"/>
      <c r="BX16" s="760"/>
      <c r="BY16" s="760"/>
      <c r="BZ16" s="760"/>
      <c r="CA16" s="760"/>
    </row>
    <row r="17" spans="1:79" ht="26.1" customHeight="1" thickBot="1">
      <c r="L17" s="728"/>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60"/>
      <c r="AM17" s="760"/>
      <c r="AN17" s="760"/>
      <c r="AO17" s="760"/>
      <c r="AP17" s="760"/>
      <c r="AQ17" s="760"/>
      <c r="AR17" s="760"/>
      <c r="AS17" s="760"/>
      <c r="AT17" s="760"/>
      <c r="AU17" s="760"/>
      <c r="AV17" s="760"/>
      <c r="AW17" s="760"/>
      <c r="AX17" s="760"/>
      <c r="AY17" s="760"/>
      <c r="AZ17" s="760"/>
      <c r="BA17" s="760"/>
      <c r="BB17" s="760"/>
      <c r="BC17" s="760"/>
      <c r="BD17" s="760"/>
      <c r="BE17" s="760"/>
      <c r="BF17" s="760"/>
      <c r="BG17" s="760"/>
      <c r="BH17" s="760"/>
      <c r="BI17" s="760"/>
      <c r="BJ17" s="760"/>
      <c r="BK17" s="760"/>
      <c r="BL17" s="760"/>
      <c r="BM17" s="760"/>
      <c r="BN17" s="760"/>
      <c r="BO17" s="760"/>
      <c r="BP17" s="760"/>
      <c r="BQ17" s="760"/>
      <c r="BR17" s="760"/>
      <c r="BS17" s="760"/>
      <c r="BT17" s="760"/>
      <c r="BU17" s="760"/>
      <c r="BV17" s="760"/>
      <c r="BW17" s="760"/>
      <c r="BX17" s="760"/>
      <c r="BY17" s="760"/>
      <c r="BZ17" s="760"/>
      <c r="CA17" s="760"/>
    </row>
    <row r="18" spans="1:79" ht="29.1" customHeight="1">
      <c r="B18" s="746" t="s">
        <v>799</v>
      </c>
      <c r="C18" s="806">
        <v>200</v>
      </c>
      <c r="D18" s="1429" t="s">
        <v>800</v>
      </c>
      <c r="E18" s="1431" t="s">
        <v>793</v>
      </c>
      <c r="F18" s="1433">
        <v>1</v>
      </c>
      <c r="G18" s="1433">
        <v>2</v>
      </c>
      <c r="H18" s="1433">
        <v>3</v>
      </c>
      <c r="I18" s="1435" t="s">
        <v>109</v>
      </c>
      <c r="J18" s="760"/>
      <c r="K18" s="760"/>
      <c r="V18" s="760"/>
      <c r="W18" s="760"/>
      <c r="X18" s="760"/>
      <c r="Y18" s="760"/>
      <c r="Z18" s="760"/>
      <c r="AA18" s="760"/>
      <c r="AB18" s="760"/>
      <c r="AC18" s="760"/>
      <c r="AD18" s="760"/>
      <c r="AE18" s="760"/>
      <c r="AF18" s="760"/>
      <c r="AG18" s="760"/>
      <c r="AH18" s="760"/>
      <c r="AI18" s="760"/>
      <c r="AJ18" s="760"/>
      <c r="AK18" s="760"/>
      <c r="AL18" s="760"/>
      <c r="AM18" s="760"/>
      <c r="AN18" s="760"/>
      <c r="AO18" s="760"/>
      <c r="AP18" s="760"/>
      <c r="AQ18" s="760"/>
      <c r="AR18" s="760"/>
      <c r="AS18" s="760"/>
      <c r="AT18" s="760"/>
      <c r="AU18" s="760"/>
      <c r="AV18" s="760"/>
      <c r="AW18" s="760"/>
      <c r="AX18" s="760"/>
      <c r="AY18" s="760"/>
      <c r="AZ18" s="760"/>
      <c r="BA18" s="760"/>
      <c r="BB18" s="760"/>
      <c r="BC18" s="760"/>
      <c r="BD18" s="760"/>
      <c r="BE18" s="760"/>
      <c r="BF18" s="760"/>
      <c r="BG18" s="760"/>
      <c r="BH18" s="760"/>
      <c r="BI18" s="760"/>
      <c r="BJ18" s="760"/>
      <c r="BK18" s="760"/>
      <c r="BL18" s="760"/>
      <c r="BM18" s="760"/>
      <c r="BN18" s="760"/>
      <c r="BO18" s="760"/>
      <c r="BP18" s="760"/>
      <c r="BQ18" s="760"/>
      <c r="BR18" s="760"/>
      <c r="BS18" s="728"/>
      <c r="BU18" s="728"/>
    </row>
    <row r="19" spans="1:79" ht="47.1" customHeight="1">
      <c r="B19" s="807" t="s">
        <v>801</v>
      </c>
      <c r="C19" s="808">
        <v>50</v>
      </c>
      <c r="D19" s="1430"/>
      <c r="E19" s="1432"/>
      <c r="F19" s="1434"/>
      <c r="G19" s="1434"/>
      <c r="H19" s="1434"/>
      <c r="I19" s="1436"/>
      <c r="J19" s="760"/>
      <c r="K19" s="760"/>
      <c r="V19" s="760"/>
      <c r="W19" s="760"/>
      <c r="X19" s="760"/>
      <c r="Y19" s="760"/>
      <c r="Z19" s="760"/>
      <c r="AA19" s="760"/>
      <c r="AB19" s="760"/>
      <c r="AC19" s="760"/>
      <c r="AD19" s="760"/>
      <c r="AE19" s="760"/>
      <c r="AF19" s="760"/>
      <c r="AG19" s="760"/>
      <c r="AH19" s="760"/>
      <c r="AI19" s="760"/>
      <c r="AJ19" s="760"/>
      <c r="AK19" s="760"/>
      <c r="AL19" s="760"/>
      <c r="AM19" s="760"/>
      <c r="AN19" s="760"/>
      <c r="AO19" s="760"/>
      <c r="AP19" s="760"/>
      <c r="AQ19" s="760"/>
      <c r="AR19" s="760"/>
      <c r="AS19" s="760"/>
      <c r="AT19" s="760"/>
      <c r="AU19" s="760"/>
      <c r="AV19" s="760"/>
      <c r="AW19" s="760"/>
      <c r="AX19" s="760"/>
      <c r="AY19" s="760"/>
      <c r="AZ19" s="760"/>
      <c r="BA19" s="760"/>
      <c r="BB19" s="760"/>
      <c r="BC19" s="760"/>
      <c r="BD19" s="760"/>
      <c r="BE19" s="760"/>
      <c r="BF19" s="760"/>
      <c r="BG19" s="760"/>
      <c r="BH19" s="760"/>
      <c r="BI19" s="760"/>
      <c r="BJ19" s="760"/>
      <c r="BK19" s="760"/>
      <c r="BL19" s="760"/>
      <c r="BM19" s="760"/>
      <c r="BN19" s="760"/>
      <c r="BO19" s="760"/>
      <c r="BP19" s="760"/>
      <c r="BQ19" s="760"/>
      <c r="BR19" s="760"/>
      <c r="BS19" s="728"/>
      <c r="BU19" s="728"/>
    </row>
    <row r="20" spans="1:79" ht="57.95" customHeight="1" thickBot="1">
      <c r="B20" s="809" t="s">
        <v>802</v>
      </c>
      <c r="C20" s="810">
        <v>60</v>
      </c>
      <c r="D20" s="811" t="s">
        <v>803</v>
      </c>
      <c r="E20" s="812">
        <v>6</v>
      </c>
      <c r="F20" s="812">
        <v>5</v>
      </c>
      <c r="G20" s="812">
        <v>20</v>
      </c>
      <c r="H20" s="812">
        <v>8</v>
      </c>
      <c r="I20" s="813">
        <v>39</v>
      </c>
      <c r="J20" s="760"/>
      <c r="K20" s="760"/>
      <c r="V20" s="760"/>
      <c r="W20" s="760"/>
      <c r="X20" s="760"/>
      <c r="Y20" s="760"/>
      <c r="Z20" s="760"/>
      <c r="AA20" s="760"/>
      <c r="AB20" s="760"/>
      <c r="AC20" s="760"/>
      <c r="AD20" s="760"/>
      <c r="AE20" s="760"/>
      <c r="AF20" s="760"/>
      <c r="AG20" s="760"/>
      <c r="AH20" s="760"/>
      <c r="AI20" s="760"/>
      <c r="AJ20" s="760"/>
      <c r="AK20" s="760"/>
      <c r="AL20" s="760"/>
      <c r="AM20" s="760"/>
      <c r="AN20" s="760"/>
      <c r="AO20" s="760"/>
      <c r="AP20" s="760"/>
      <c r="AQ20" s="760"/>
      <c r="AR20" s="760"/>
      <c r="AS20" s="760"/>
      <c r="AT20" s="760"/>
      <c r="AU20" s="760"/>
      <c r="AV20" s="760"/>
      <c r="AW20" s="760"/>
      <c r="AX20" s="760"/>
      <c r="AY20" s="760"/>
      <c r="AZ20" s="760"/>
      <c r="BA20" s="760"/>
      <c r="BB20" s="760"/>
      <c r="BC20" s="760"/>
      <c r="BD20" s="760"/>
      <c r="BE20" s="760"/>
      <c r="BF20" s="760"/>
      <c r="BG20" s="760"/>
      <c r="BH20" s="760"/>
      <c r="BI20" s="760"/>
      <c r="BJ20" s="760"/>
      <c r="BK20" s="760"/>
      <c r="BL20" s="760"/>
      <c r="BM20" s="760"/>
      <c r="BN20" s="760"/>
      <c r="BO20" s="760"/>
      <c r="BP20" s="760"/>
      <c r="BQ20" s="760"/>
      <c r="BR20" s="760"/>
      <c r="BS20" s="728"/>
      <c r="BU20" s="728"/>
    </row>
    <row r="21" spans="1:79" ht="14.1" customHeight="1">
      <c r="B21" s="814"/>
      <c r="I21" s="760"/>
      <c r="J21" s="760"/>
      <c r="K21" s="760"/>
      <c r="V21" s="760"/>
      <c r="W21" s="760"/>
      <c r="X21" s="760"/>
      <c r="Y21" s="760"/>
      <c r="Z21" s="760"/>
      <c r="AA21" s="760"/>
      <c r="AB21" s="760"/>
      <c r="AC21" s="760"/>
      <c r="AD21" s="760"/>
      <c r="AE21" s="760"/>
      <c r="AF21" s="760"/>
      <c r="AG21" s="760"/>
      <c r="AH21" s="760"/>
      <c r="AI21" s="760"/>
      <c r="AJ21" s="760"/>
      <c r="AK21" s="760"/>
      <c r="AL21" s="760"/>
      <c r="AM21" s="760"/>
      <c r="AN21" s="760"/>
      <c r="AO21" s="760"/>
      <c r="AP21" s="760"/>
      <c r="AQ21" s="760"/>
      <c r="AR21" s="760"/>
      <c r="AS21" s="760"/>
      <c r="AT21" s="760"/>
      <c r="AU21" s="760"/>
      <c r="AV21" s="760"/>
      <c r="AW21" s="760"/>
      <c r="AX21" s="760"/>
      <c r="AY21" s="760"/>
      <c r="AZ21" s="760"/>
      <c r="BA21" s="760"/>
      <c r="BB21" s="760"/>
      <c r="BC21" s="760"/>
      <c r="BD21" s="760"/>
      <c r="BE21" s="760"/>
      <c r="BF21" s="760"/>
      <c r="BG21" s="760"/>
      <c r="BH21" s="760"/>
      <c r="BI21" s="760"/>
      <c r="BJ21" s="760"/>
      <c r="BK21" s="760"/>
      <c r="BL21" s="760"/>
      <c r="BM21" s="760"/>
      <c r="BN21" s="760"/>
      <c r="BO21" s="760"/>
      <c r="BP21" s="760"/>
      <c r="BQ21" s="760"/>
      <c r="BR21" s="760"/>
      <c r="BS21" s="760"/>
      <c r="BT21" s="760"/>
      <c r="BU21" s="760"/>
      <c r="BV21" s="760"/>
      <c r="BW21" s="760"/>
      <c r="BX21" s="760"/>
      <c r="BY21" s="760"/>
      <c r="BZ21" s="760"/>
      <c r="CA21" s="760"/>
    </row>
    <row r="22" spans="1:79" ht="9.6" customHeight="1">
      <c r="I22" s="727"/>
      <c r="J22" s="760"/>
      <c r="K22" s="760"/>
      <c r="L22" s="760"/>
      <c r="M22" s="760"/>
      <c r="N22" s="815"/>
      <c r="O22" s="760"/>
      <c r="P22" s="760"/>
      <c r="Q22" s="760"/>
      <c r="R22" s="760"/>
      <c r="S22" s="760"/>
      <c r="T22" s="760"/>
      <c r="U22" s="760"/>
      <c r="V22" s="760"/>
      <c r="W22" s="760"/>
      <c r="X22" s="760"/>
      <c r="Y22" s="760"/>
      <c r="Z22" s="760"/>
      <c r="AA22" s="760"/>
      <c r="AB22" s="760"/>
      <c r="AC22" s="760"/>
      <c r="AD22" s="760"/>
      <c r="AE22" s="760"/>
      <c r="AF22" s="760"/>
      <c r="AG22" s="760"/>
      <c r="AH22" s="760"/>
      <c r="AI22" s="760"/>
      <c r="AJ22" s="760"/>
      <c r="AK22" s="760"/>
      <c r="AL22" s="760"/>
      <c r="AM22" s="760"/>
      <c r="AN22" s="760"/>
      <c r="AO22" s="760"/>
      <c r="AP22" s="760"/>
      <c r="AQ22" s="760"/>
      <c r="AR22" s="760"/>
      <c r="AS22" s="760"/>
      <c r="AT22" s="760"/>
      <c r="AU22" s="760"/>
      <c r="AV22" s="760"/>
      <c r="AW22" s="760"/>
      <c r="AX22" s="760"/>
      <c r="AY22" s="760"/>
      <c r="AZ22" s="760"/>
      <c r="BA22" s="760"/>
      <c r="BB22" s="760"/>
      <c r="BC22" s="760"/>
      <c r="BD22" s="760"/>
      <c r="BE22" s="760"/>
      <c r="BF22" s="760"/>
      <c r="BG22" s="760"/>
      <c r="BH22" s="760"/>
      <c r="BI22" s="760"/>
      <c r="BJ22" s="760"/>
      <c r="BK22" s="760"/>
      <c r="BL22" s="760"/>
      <c r="BM22" s="760"/>
      <c r="BN22" s="760"/>
      <c r="BO22" s="760"/>
      <c r="BP22" s="760"/>
      <c r="BQ22" s="760"/>
      <c r="BR22" s="760"/>
      <c r="BS22" s="760"/>
      <c r="BT22" s="760"/>
      <c r="BU22" s="760"/>
      <c r="BV22" s="760"/>
      <c r="BW22" s="760"/>
      <c r="BX22" s="760"/>
      <c r="BY22" s="760"/>
      <c r="BZ22" s="760"/>
      <c r="CA22" s="760"/>
    </row>
    <row r="23" spans="1:79" ht="9.6" customHeight="1" thickBot="1">
      <c r="B23" s="814"/>
      <c r="I23" s="760"/>
      <c r="J23" s="760"/>
      <c r="K23" s="760"/>
      <c r="L23" s="760"/>
      <c r="M23" s="760"/>
      <c r="N23" s="815"/>
      <c r="O23" s="760"/>
      <c r="P23" s="760"/>
      <c r="Q23" s="760"/>
      <c r="R23" s="760"/>
      <c r="S23" s="760"/>
      <c r="T23" s="760"/>
      <c r="U23" s="760"/>
      <c r="V23" s="760"/>
      <c r="W23" s="760"/>
      <c r="X23" s="760"/>
      <c r="Y23" s="760"/>
      <c r="Z23" s="760"/>
      <c r="AA23" s="760"/>
      <c r="AB23" s="760"/>
      <c r="AC23" s="760"/>
      <c r="AD23" s="760"/>
      <c r="AE23" s="760"/>
      <c r="AF23" s="760"/>
      <c r="AG23" s="760"/>
      <c r="AH23" s="760"/>
      <c r="AI23" s="760"/>
      <c r="AJ23" s="760"/>
      <c r="AK23" s="760"/>
      <c r="AL23" s="760"/>
      <c r="AM23" s="760"/>
      <c r="AN23" s="760"/>
      <c r="AO23" s="760"/>
      <c r="AP23" s="760"/>
      <c r="AQ23" s="760"/>
      <c r="AR23" s="760"/>
      <c r="AS23" s="760"/>
      <c r="AT23" s="760"/>
      <c r="AU23" s="760"/>
      <c r="AV23" s="760"/>
      <c r="AW23" s="760"/>
      <c r="AX23" s="760"/>
      <c r="AY23" s="760"/>
      <c r="AZ23" s="760"/>
      <c r="BA23" s="760"/>
      <c r="BB23" s="760"/>
      <c r="BC23" s="760"/>
      <c r="BD23" s="760"/>
      <c r="BE23" s="760"/>
      <c r="BF23" s="760"/>
      <c r="BG23" s="760"/>
      <c r="BH23" s="760"/>
      <c r="BI23" s="760"/>
      <c r="BJ23" s="760"/>
      <c r="BK23" s="760"/>
      <c r="BL23" s="760"/>
      <c r="BM23" s="760"/>
      <c r="BN23" s="760"/>
      <c r="BO23" s="760"/>
      <c r="BP23" s="760"/>
      <c r="BQ23" s="760"/>
      <c r="BR23" s="760"/>
      <c r="BS23" s="760"/>
      <c r="BT23" s="760"/>
      <c r="BU23" s="760"/>
      <c r="BV23" s="760"/>
      <c r="BW23" s="760"/>
      <c r="BX23" s="760"/>
      <c r="BY23" s="760"/>
      <c r="BZ23" s="760"/>
      <c r="CA23" s="760"/>
    </row>
    <row r="24" spans="1:79" ht="51.75" customHeight="1" thickBot="1">
      <c r="B24" s="1417" t="s">
        <v>804</v>
      </c>
      <c r="C24" s="1418"/>
      <c r="D24" s="1418"/>
      <c r="E24" s="1419"/>
      <c r="F24" s="816"/>
      <c r="G24" s="817">
        <f>SUM(G25:G384)</f>
        <v>0</v>
      </c>
      <c r="H24" s="818" t="str">
        <f>IF(OR(G89="KO",G96="KO",G111="KO",G357="KO",G366="KO",G89="KO"),"KO"," ")</f>
        <v xml:space="preserve"> </v>
      </c>
      <c r="I24" s="817">
        <f>SUM(I25:I384)</f>
        <v>0</v>
      </c>
      <c r="J24" s="760"/>
      <c r="K24" s="760"/>
      <c r="L24" s="760"/>
      <c r="M24" s="760"/>
      <c r="N24" s="815"/>
      <c r="O24" s="760"/>
      <c r="P24" s="760"/>
      <c r="Q24" s="760"/>
      <c r="R24" s="760"/>
      <c r="S24" s="760"/>
      <c r="T24" s="760"/>
      <c r="U24" s="760"/>
      <c r="V24" s="760"/>
      <c r="W24" s="760"/>
      <c r="X24" s="760"/>
      <c r="Y24" s="760"/>
      <c r="Z24" s="760"/>
      <c r="AA24" s="760"/>
      <c r="AB24" s="760"/>
      <c r="AC24" s="760"/>
      <c r="AD24" s="760"/>
      <c r="AE24" s="760"/>
      <c r="AF24" s="760"/>
      <c r="AG24" s="760"/>
      <c r="AH24" s="760"/>
      <c r="AI24" s="760"/>
      <c r="AJ24" s="760"/>
      <c r="AK24" s="760"/>
      <c r="AL24" s="760"/>
      <c r="AM24" s="760"/>
      <c r="AN24" s="760"/>
      <c r="AO24" s="760"/>
      <c r="AP24" s="760"/>
      <c r="AQ24" s="760"/>
      <c r="AR24" s="760"/>
      <c r="AS24" s="760"/>
      <c r="AT24" s="760"/>
      <c r="AU24" s="760"/>
      <c r="AV24" s="760"/>
      <c r="AW24" s="760"/>
      <c r="AX24" s="760"/>
      <c r="AY24" s="760"/>
      <c r="AZ24" s="760"/>
      <c r="BA24" s="760"/>
      <c r="BB24" s="760"/>
      <c r="BC24" s="760"/>
      <c r="BD24" s="760"/>
      <c r="BE24" s="760"/>
      <c r="BF24" s="760"/>
      <c r="BG24" s="760"/>
      <c r="BH24" s="760"/>
      <c r="BI24" s="760"/>
      <c r="BJ24" s="760"/>
      <c r="BK24" s="760"/>
      <c r="BL24" s="760"/>
      <c r="BM24" s="760"/>
      <c r="BN24" s="760"/>
      <c r="BO24" s="760"/>
      <c r="BP24" s="760"/>
      <c r="BQ24" s="760"/>
      <c r="BR24" s="760"/>
      <c r="BS24" s="760"/>
      <c r="BT24" s="760"/>
      <c r="BU24" s="760"/>
      <c r="BV24" s="760"/>
      <c r="BW24" s="760"/>
      <c r="BX24" s="760"/>
      <c r="BY24" s="760"/>
      <c r="BZ24" s="760"/>
      <c r="CA24" s="760"/>
    </row>
    <row r="25" spans="1:79" ht="35.450000000000003" customHeight="1">
      <c r="B25" s="814"/>
      <c r="I25" s="760"/>
      <c r="J25" s="760"/>
      <c r="K25" s="760"/>
      <c r="L25" s="760"/>
      <c r="M25" s="760"/>
      <c r="N25" s="815"/>
      <c r="O25" s="760"/>
      <c r="P25" s="760"/>
      <c r="Q25" s="760"/>
      <c r="R25" s="760"/>
      <c r="S25" s="760"/>
      <c r="T25" s="760"/>
      <c r="U25" s="760"/>
      <c r="V25" s="760"/>
      <c r="W25" s="760"/>
      <c r="X25" s="760"/>
      <c r="Y25" s="760"/>
      <c r="Z25" s="760"/>
      <c r="AA25" s="760"/>
      <c r="AB25" s="760"/>
      <c r="AC25" s="760"/>
      <c r="AD25" s="760"/>
      <c r="AE25" s="760"/>
      <c r="AF25" s="760"/>
      <c r="AG25" s="760"/>
      <c r="AH25" s="760"/>
      <c r="AI25" s="760"/>
      <c r="AJ25" s="760"/>
      <c r="AK25" s="760"/>
      <c r="AL25" s="760"/>
      <c r="AM25" s="760"/>
      <c r="AN25" s="760"/>
      <c r="AO25" s="760"/>
      <c r="AP25" s="760"/>
      <c r="AQ25" s="760"/>
      <c r="AR25" s="760"/>
      <c r="AS25" s="760"/>
      <c r="AT25" s="760"/>
      <c r="AU25" s="760"/>
      <c r="AV25" s="760"/>
      <c r="AW25" s="760"/>
      <c r="AX25" s="760"/>
      <c r="AY25" s="760"/>
      <c r="AZ25" s="760"/>
      <c r="BA25" s="760"/>
      <c r="BB25" s="760"/>
      <c r="BC25" s="760"/>
      <c r="BD25" s="760"/>
      <c r="BE25" s="760"/>
      <c r="BF25" s="760"/>
      <c r="BG25" s="760"/>
      <c r="BH25" s="760"/>
      <c r="BI25" s="760"/>
      <c r="BJ25" s="760"/>
      <c r="BK25" s="760"/>
      <c r="BL25" s="760"/>
      <c r="BM25" s="760"/>
      <c r="BN25" s="760"/>
      <c r="BO25" s="760"/>
      <c r="BP25" s="760"/>
      <c r="BQ25" s="760"/>
      <c r="BR25" s="760"/>
      <c r="BS25" s="760"/>
      <c r="BT25" s="760"/>
      <c r="BU25" s="760"/>
      <c r="BV25" s="760"/>
      <c r="BW25" s="760"/>
      <c r="BX25" s="760"/>
      <c r="BY25" s="760"/>
      <c r="BZ25" s="760"/>
      <c r="CA25" s="760"/>
    </row>
    <row r="26" spans="1:79" ht="6.6" customHeight="1" thickBot="1">
      <c r="I26" s="727"/>
      <c r="J26" s="760"/>
      <c r="K26" s="760"/>
      <c r="L26" s="760"/>
      <c r="M26" s="760"/>
      <c r="N26" s="815"/>
      <c r="O26" s="760"/>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760"/>
      <c r="AN26" s="760"/>
      <c r="AO26" s="760"/>
      <c r="AP26" s="760"/>
      <c r="AQ26" s="760"/>
      <c r="AR26" s="760"/>
      <c r="AS26" s="760"/>
      <c r="AT26" s="760"/>
      <c r="AU26" s="760"/>
      <c r="AV26" s="760"/>
      <c r="AW26" s="760"/>
      <c r="AX26" s="760"/>
      <c r="AY26" s="760"/>
      <c r="AZ26" s="760"/>
      <c r="BA26" s="760"/>
      <c r="BB26" s="760"/>
      <c r="BC26" s="760"/>
      <c r="BD26" s="760"/>
      <c r="BE26" s="760"/>
      <c r="BF26" s="760"/>
      <c r="BG26" s="760"/>
      <c r="BH26" s="760"/>
      <c r="BI26" s="760"/>
      <c r="BJ26" s="760"/>
      <c r="BK26" s="760"/>
      <c r="BL26" s="760"/>
      <c r="BM26" s="760"/>
      <c r="BN26" s="760"/>
      <c r="BO26" s="760"/>
      <c r="BP26" s="760"/>
      <c r="BQ26" s="760"/>
      <c r="BR26" s="760"/>
      <c r="BS26" s="760"/>
      <c r="BT26" s="760"/>
      <c r="BU26" s="760"/>
      <c r="BV26" s="760"/>
      <c r="BW26" s="760"/>
      <c r="BX26" s="760"/>
      <c r="BY26" s="760"/>
      <c r="BZ26" s="760"/>
      <c r="CA26" s="760"/>
    </row>
    <row r="27" spans="1:79" s="823" customFormat="1" ht="23.25" customHeight="1" thickBot="1">
      <c r="A27" s="819"/>
      <c r="B27" s="1406"/>
      <c r="C27" s="1407"/>
      <c r="D27" s="1407"/>
      <c r="E27" s="1408"/>
      <c r="F27" s="820" t="s">
        <v>805</v>
      </c>
      <c r="G27" s="821"/>
      <c r="H27" s="820" t="s">
        <v>806</v>
      </c>
      <c r="I27" s="822"/>
      <c r="J27" s="760"/>
      <c r="K27" s="760"/>
      <c r="L27" s="760"/>
      <c r="M27" s="760"/>
      <c r="N27" s="815"/>
      <c r="O27" s="760"/>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760"/>
      <c r="AN27" s="760"/>
      <c r="AO27" s="760"/>
      <c r="AP27" s="760"/>
      <c r="AQ27" s="760"/>
      <c r="AR27" s="760"/>
      <c r="AS27" s="760"/>
      <c r="AT27" s="760"/>
      <c r="AU27" s="760"/>
      <c r="AV27" s="760"/>
      <c r="AW27" s="760"/>
      <c r="AX27" s="760"/>
      <c r="AY27" s="760"/>
      <c r="AZ27" s="760"/>
      <c r="BA27" s="760"/>
      <c r="BB27" s="760"/>
      <c r="BC27" s="760"/>
      <c r="BD27" s="760"/>
      <c r="BE27" s="760"/>
      <c r="BF27" s="760"/>
      <c r="BG27" s="760"/>
      <c r="BH27" s="760"/>
      <c r="BI27" s="760"/>
      <c r="BJ27" s="760"/>
      <c r="BK27" s="760"/>
      <c r="BL27" s="760"/>
      <c r="BM27" s="760"/>
      <c r="BN27" s="760"/>
      <c r="BO27" s="760"/>
      <c r="BP27" s="760"/>
      <c r="BQ27" s="760"/>
      <c r="BR27" s="760"/>
      <c r="BS27" s="760"/>
      <c r="BT27" s="760"/>
      <c r="BU27" s="760"/>
      <c r="BV27" s="760"/>
      <c r="BW27" s="760"/>
      <c r="BX27" s="760"/>
      <c r="BY27" s="760"/>
      <c r="BZ27" s="760"/>
      <c r="CA27" s="760"/>
    </row>
    <row r="28" spans="1:79" ht="45.6" customHeight="1" thickBot="1">
      <c r="B28" s="824" t="s">
        <v>807</v>
      </c>
      <c r="C28" s="825" t="s">
        <v>808</v>
      </c>
      <c r="D28" s="825"/>
      <c r="E28" s="826"/>
      <c r="F28" s="827">
        <f>+E34+E42</f>
        <v>0</v>
      </c>
      <c r="G28" s="828"/>
      <c r="H28" s="829">
        <v>8</v>
      </c>
      <c r="I28" s="830">
        <f>SUM(G33,G41)</f>
        <v>0</v>
      </c>
      <c r="J28" s="760"/>
      <c r="K28" s="760"/>
      <c r="L28" s="760"/>
      <c r="M28" s="760"/>
      <c r="N28" s="815"/>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760"/>
      <c r="AN28" s="760"/>
      <c r="AO28" s="760"/>
      <c r="AP28" s="760"/>
      <c r="AQ28" s="760"/>
      <c r="AR28" s="760"/>
      <c r="AS28" s="760"/>
      <c r="AT28" s="760"/>
      <c r="AU28" s="760"/>
      <c r="AV28" s="760"/>
      <c r="AW28" s="760"/>
      <c r="AX28" s="760"/>
      <c r="AY28" s="760"/>
      <c r="AZ28" s="760"/>
      <c r="BA28" s="760"/>
      <c r="BB28" s="760"/>
      <c r="BC28" s="760"/>
      <c r="BD28" s="760"/>
      <c r="BE28" s="760"/>
      <c r="BF28" s="760"/>
      <c r="BG28" s="760"/>
      <c r="BH28" s="760"/>
      <c r="BI28" s="760"/>
      <c r="BJ28" s="760"/>
      <c r="BK28" s="760"/>
      <c r="BL28" s="760"/>
      <c r="BM28" s="760"/>
      <c r="BN28" s="760"/>
      <c r="BO28" s="760"/>
      <c r="BP28" s="760"/>
      <c r="BQ28" s="760"/>
      <c r="BR28" s="760"/>
      <c r="BS28" s="760"/>
      <c r="BT28" s="760"/>
      <c r="BU28" s="760"/>
      <c r="BV28" s="760"/>
      <c r="BW28" s="760"/>
      <c r="BX28" s="760"/>
      <c r="BY28" s="760"/>
      <c r="BZ28" s="760"/>
      <c r="CA28" s="760"/>
    </row>
    <row r="29" spans="1:79" ht="6.75" customHeight="1">
      <c r="B29" s="831"/>
      <c r="C29" s="832"/>
      <c r="D29" s="832"/>
      <c r="E29" s="832"/>
      <c r="F29" s="833"/>
      <c r="G29" s="834"/>
      <c r="H29" s="834"/>
      <c r="I29" s="760"/>
      <c r="J29" s="760"/>
      <c r="K29" s="760"/>
      <c r="L29" s="760"/>
      <c r="M29" s="760"/>
      <c r="N29" s="815"/>
      <c r="O29" s="760"/>
      <c r="P29" s="760"/>
      <c r="Q29" s="760"/>
      <c r="R29" s="760"/>
      <c r="S29" s="760"/>
      <c r="T29" s="760"/>
      <c r="U29" s="760"/>
      <c r="V29" s="760"/>
      <c r="W29" s="760"/>
      <c r="X29" s="760"/>
      <c r="Y29" s="760"/>
      <c r="Z29" s="760"/>
      <c r="AA29" s="760"/>
      <c r="AB29" s="760"/>
      <c r="AC29" s="760"/>
      <c r="AD29" s="760"/>
      <c r="AE29" s="760"/>
      <c r="AF29" s="760"/>
      <c r="AG29" s="760"/>
      <c r="AH29" s="760"/>
      <c r="AI29" s="760"/>
      <c r="AJ29" s="760"/>
      <c r="AK29" s="760"/>
      <c r="AL29" s="760"/>
      <c r="AM29" s="760"/>
      <c r="AN29" s="760"/>
      <c r="AO29" s="760"/>
      <c r="AP29" s="760"/>
      <c r="AQ29" s="760"/>
      <c r="AR29" s="760"/>
      <c r="AS29" s="760"/>
      <c r="AT29" s="760"/>
      <c r="AU29" s="760"/>
      <c r="AV29" s="760"/>
      <c r="AW29" s="760"/>
      <c r="AX29" s="760"/>
      <c r="AY29" s="760"/>
      <c r="AZ29" s="760"/>
      <c r="BA29" s="760"/>
      <c r="BB29" s="760"/>
      <c r="BC29" s="760"/>
      <c r="BD29" s="760"/>
      <c r="BE29" s="760"/>
      <c r="BF29" s="760"/>
      <c r="BG29" s="760"/>
      <c r="BH29" s="760"/>
      <c r="BI29" s="760"/>
      <c r="BJ29" s="760"/>
      <c r="BK29" s="760"/>
      <c r="BL29" s="760"/>
      <c r="BM29" s="760"/>
      <c r="BN29" s="760"/>
      <c r="BO29" s="760"/>
      <c r="BP29" s="760"/>
      <c r="BQ29" s="760"/>
      <c r="BR29" s="760"/>
      <c r="BS29" s="760"/>
      <c r="BT29" s="760"/>
      <c r="BU29" s="760"/>
      <c r="BV29" s="760"/>
      <c r="BW29" s="760"/>
      <c r="BX29" s="760"/>
      <c r="BY29" s="760"/>
      <c r="BZ29" s="760"/>
      <c r="CA29" s="760"/>
    </row>
    <row r="30" spans="1:79" ht="18" customHeight="1">
      <c r="A30" s="724">
        <v>1</v>
      </c>
      <c r="B30" s="831" t="s">
        <v>809</v>
      </c>
      <c r="C30" s="832"/>
      <c r="D30" s="832"/>
      <c r="E30" s="832"/>
      <c r="F30" s="833"/>
      <c r="G30" s="835"/>
      <c r="H30" s="835"/>
      <c r="I30" s="760"/>
      <c r="J30" s="760"/>
      <c r="K30" s="760"/>
      <c r="L30" s="760"/>
      <c r="M30" s="760"/>
      <c r="N30" s="815"/>
      <c r="O30" s="760"/>
      <c r="P30" s="760"/>
      <c r="Q30" s="760"/>
      <c r="R30" s="760"/>
      <c r="S30" s="760"/>
      <c r="T30" s="760"/>
      <c r="U30" s="760"/>
      <c r="V30" s="760"/>
      <c r="W30" s="760"/>
      <c r="X30" s="760"/>
      <c r="Y30" s="760"/>
      <c r="Z30" s="760"/>
      <c r="AA30" s="760"/>
      <c r="AB30" s="760"/>
      <c r="AC30" s="760"/>
      <c r="AD30" s="760"/>
      <c r="AE30" s="760"/>
      <c r="AF30" s="760"/>
      <c r="AG30" s="760"/>
      <c r="AH30" s="760"/>
      <c r="AI30" s="760"/>
      <c r="AJ30" s="760"/>
      <c r="AK30" s="760"/>
      <c r="AL30" s="760"/>
      <c r="AM30" s="760"/>
      <c r="AN30" s="760"/>
      <c r="AO30" s="760"/>
      <c r="AP30" s="760"/>
      <c r="AQ30" s="760"/>
      <c r="AR30" s="760"/>
      <c r="AS30" s="760"/>
      <c r="AT30" s="760"/>
      <c r="AU30" s="760"/>
      <c r="AV30" s="760"/>
      <c r="AW30" s="760"/>
      <c r="AX30" s="760"/>
      <c r="AY30" s="760"/>
      <c r="AZ30" s="760"/>
      <c r="BA30" s="760"/>
      <c r="BB30" s="760"/>
      <c r="BC30" s="760"/>
      <c r="BD30" s="760"/>
      <c r="BE30" s="760"/>
      <c r="BF30" s="760"/>
      <c r="BG30" s="760"/>
      <c r="BH30" s="760"/>
      <c r="BI30" s="760"/>
      <c r="BJ30" s="760"/>
      <c r="BK30" s="760"/>
      <c r="BL30" s="760"/>
      <c r="BM30" s="760"/>
      <c r="BN30" s="760"/>
      <c r="BO30" s="760"/>
      <c r="BP30" s="760"/>
      <c r="BQ30" s="760"/>
      <c r="BR30" s="760"/>
      <c r="BS30" s="760"/>
      <c r="BT30" s="760"/>
      <c r="BU30" s="760"/>
      <c r="BV30" s="760"/>
      <c r="BW30" s="760"/>
      <c r="BX30" s="760"/>
      <c r="BY30" s="760"/>
      <c r="BZ30" s="760"/>
      <c r="CA30" s="760"/>
    </row>
    <row r="31" spans="1:79" ht="35.25" customHeight="1">
      <c r="B31" s="1399" t="s">
        <v>810</v>
      </c>
      <c r="C31" s="1400"/>
      <c r="D31" s="1400"/>
      <c r="E31" s="1401"/>
      <c r="F31" s="833"/>
      <c r="G31" s="835"/>
      <c r="H31" s="835"/>
      <c r="I31" s="760"/>
      <c r="J31" s="760"/>
      <c r="K31" s="760"/>
      <c r="L31" s="760"/>
      <c r="M31" s="760"/>
      <c r="N31" s="815"/>
      <c r="O31" s="760"/>
      <c r="P31" s="760"/>
      <c r="Q31" s="760"/>
      <c r="R31" s="760"/>
      <c r="S31" s="760"/>
      <c r="T31" s="760"/>
      <c r="U31" s="760"/>
      <c r="V31" s="760"/>
      <c r="W31" s="760"/>
      <c r="X31" s="760"/>
      <c r="Y31" s="760"/>
      <c r="Z31" s="760"/>
      <c r="AA31" s="760"/>
      <c r="AB31" s="760"/>
      <c r="AC31" s="760"/>
      <c r="AD31" s="760"/>
      <c r="AE31" s="760"/>
      <c r="AF31" s="760"/>
      <c r="AG31" s="760"/>
      <c r="AH31" s="760"/>
      <c r="AI31" s="760"/>
      <c r="AJ31" s="760"/>
      <c r="AK31" s="760"/>
      <c r="AL31" s="760"/>
      <c r="AM31" s="760"/>
      <c r="AN31" s="760"/>
      <c r="AO31" s="760"/>
      <c r="AP31" s="760"/>
      <c r="AQ31" s="760"/>
      <c r="AR31" s="760"/>
      <c r="AS31" s="760"/>
      <c r="AT31" s="760"/>
      <c r="AU31" s="760"/>
      <c r="AV31" s="760"/>
      <c r="AW31" s="760"/>
      <c r="AX31" s="760"/>
      <c r="AY31" s="760"/>
      <c r="AZ31" s="760"/>
      <c r="BA31" s="760"/>
      <c r="BB31" s="760"/>
      <c r="BC31" s="760"/>
      <c r="BD31" s="760"/>
      <c r="BE31" s="760"/>
      <c r="BF31" s="760"/>
      <c r="BG31" s="760"/>
      <c r="BH31" s="760"/>
      <c r="BI31" s="760"/>
      <c r="BJ31" s="760"/>
      <c r="BK31" s="760"/>
      <c r="BL31" s="760"/>
      <c r="BM31" s="760"/>
      <c r="BN31" s="760"/>
      <c r="BO31" s="760"/>
      <c r="BP31" s="760"/>
      <c r="BQ31" s="760"/>
      <c r="BR31" s="760"/>
      <c r="BS31" s="760"/>
      <c r="BT31" s="760"/>
      <c r="BU31" s="760"/>
      <c r="BV31" s="760"/>
      <c r="BW31" s="760"/>
      <c r="BX31" s="760"/>
      <c r="BY31" s="760"/>
      <c r="BZ31" s="760"/>
      <c r="CA31" s="760"/>
    </row>
    <row r="32" spans="1:79" ht="16.5" customHeight="1" thickBot="1">
      <c r="B32" s="831" t="s">
        <v>811</v>
      </c>
      <c r="C32" s="836"/>
      <c r="F32" s="833"/>
      <c r="G32" s="835"/>
      <c r="H32" s="835"/>
      <c r="I32" s="760"/>
      <c r="J32" s="760"/>
      <c r="K32" s="760"/>
      <c r="L32" s="760"/>
      <c r="M32" s="760"/>
      <c r="N32" s="815"/>
      <c r="O32" s="760"/>
      <c r="P32" s="760"/>
      <c r="Q32" s="760"/>
      <c r="R32" s="760"/>
      <c r="S32" s="760"/>
      <c r="T32" s="760"/>
      <c r="U32" s="760"/>
      <c r="V32" s="760"/>
      <c r="W32" s="760"/>
      <c r="X32" s="760"/>
      <c r="Y32" s="760"/>
      <c r="Z32" s="760"/>
      <c r="AA32" s="760"/>
      <c r="AB32" s="760"/>
      <c r="AC32" s="760"/>
      <c r="AD32" s="760"/>
      <c r="AE32" s="760"/>
      <c r="AF32" s="760"/>
      <c r="AG32" s="760"/>
      <c r="AH32" s="760"/>
      <c r="AI32" s="760"/>
      <c r="AJ32" s="760"/>
      <c r="AK32" s="760"/>
      <c r="AL32" s="760"/>
      <c r="AM32" s="760"/>
      <c r="AN32" s="760"/>
      <c r="AO32" s="760"/>
      <c r="AP32" s="760"/>
      <c r="AQ32" s="760"/>
      <c r="AR32" s="760"/>
      <c r="AS32" s="760"/>
      <c r="AT32" s="760"/>
      <c r="AU32" s="760"/>
      <c r="AV32" s="760"/>
      <c r="AW32" s="760"/>
      <c r="AX32" s="760"/>
      <c r="AY32" s="760"/>
      <c r="AZ32" s="760"/>
      <c r="BA32" s="760"/>
      <c r="BB32" s="760"/>
      <c r="BC32" s="760"/>
      <c r="BD32" s="760"/>
      <c r="BE32" s="760"/>
      <c r="BF32" s="760"/>
      <c r="BG32" s="760"/>
      <c r="BH32" s="760"/>
      <c r="BI32" s="760"/>
      <c r="BJ32" s="760"/>
      <c r="BK32" s="760"/>
      <c r="BL32" s="760"/>
      <c r="BM32" s="760"/>
      <c r="BN32" s="760"/>
      <c r="BO32" s="760"/>
      <c r="BP32" s="760"/>
      <c r="BQ32" s="760"/>
      <c r="BR32" s="760"/>
      <c r="BS32" s="760"/>
      <c r="BT32" s="760"/>
      <c r="BU32" s="760"/>
      <c r="BV32" s="760"/>
      <c r="BW32" s="760"/>
      <c r="BX32" s="760"/>
      <c r="BY32" s="760"/>
      <c r="BZ32" s="760"/>
      <c r="CA32" s="760"/>
    </row>
    <row r="33" spans="1:79" ht="33.75" customHeight="1" thickBot="1">
      <c r="B33" s="837" t="s">
        <v>812</v>
      </c>
      <c r="C33" s="838" t="s">
        <v>813</v>
      </c>
      <c r="D33" s="838" t="s">
        <v>814</v>
      </c>
      <c r="E33" s="839" t="s">
        <v>815</v>
      </c>
      <c r="F33" s="1414" t="s">
        <v>816</v>
      </c>
      <c r="G33" s="840"/>
      <c r="H33" s="835"/>
      <c r="I33" s="760"/>
      <c r="J33" s="760"/>
      <c r="K33" s="760"/>
      <c r="L33" s="1420"/>
      <c r="M33" s="1423"/>
      <c r="N33" s="1424"/>
      <c r="O33" s="841" t="s">
        <v>817</v>
      </c>
      <c r="P33" s="842"/>
      <c r="Q33" s="842"/>
      <c r="R33" s="842"/>
      <c r="S33" s="842"/>
      <c r="T33" s="843"/>
      <c r="U33" s="760"/>
      <c r="V33" s="760"/>
      <c r="W33" s="760"/>
      <c r="X33" s="760"/>
      <c r="Y33" s="760"/>
      <c r="Z33" s="760"/>
      <c r="AA33" s="760"/>
      <c r="AB33" s="760"/>
      <c r="AC33" s="760"/>
      <c r="AD33" s="760"/>
      <c r="AE33" s="760"/>
      <c r="AF33" s="760"/>
      <c r="AG33" s="760"/>
      <c r="AH33" s="760"/>
      <c r="AI33" s="760"/>
      <c r="AJ33" s="760"/>
      <c r="AK33" s="760"/>
      <c r="AL33" s="760"/>
      <c r="AM33" s="760"/>
      <c r="AN33" s="760"/>
      <c r="AO33" s="760"/>
      <c r="AP33" s="760"/>
      <c r="AQ33" s="760"/>
      <c r="AR33" s="760"/>
      <c r="AS33" s="760"/>
      <c r="AT33" s="760"/>
      <c r="AU33" s="760"/>
      <c r="AV33" s="760"/>
      <c r="AW33" s="760"/>
      <c r="AX33" s="760"/>
      <c r="AY33" s="760"/>
      <c r="AZ33" s="760"/>
      <c r="BA33" s="760"/>
      <c r="BB33" s="760"/>
      <c r="BC33" s="760"/>
      <c r="BD33" s="760"/>
      <c r="BE33" s="760"/>
      <c r="BF33" s="760"/>
      <c r="BG33" s="760"/>
      <c r="BH33" s="760"/>
      <c r="BI33" s="760"/>
      <c r="BJ33" s="760"/>
      <c r="BK33" s="760"/>
      <c r="BL33" s="760"/>
      <c r="BM33" s="760"/>
      <c r="BN33" s="760"/>
      <c r="BO33" s="760"/>
      <c r="BP33" s="760"/>
      <c r="BQ33" s="760"/>
      <c r="BR33" s="760"/>
      <c r="BS33" s="760"/>
      <c r="BT33" s="760"/>
      <c r="BU33" s="760"/>
      <c r="BV33" s="760"/>
      <c r="BW33" s="760"/>
      <c r="BX33" s="760"/>
      <c r="BY33" s="760"/>
      <c r="BZ33" s="760"/>
      <c r="CA33" s="760"/>
    </row>
    <row r="34" spans="1:79" ht="21" customHeight="1" thickBot="1">
      <c r="B34" s="844" t="s">
        <v>818</v>
      </c>
      <c r="C34" s="845">
        <v>0</v>
      </c>
      <c r="D34" s="846">
        <v>3</v>
      </c>
      <c r="E34" s="847">
        <v>0</v>
      </c>
      <c r="F34" s="1415"/>
      <c r="G34" s="848"/>
      <c r="H34" s="848"/>
      <c r="I34" s="849"/>
      <c r="J34" s="760"/>
      <c r="K34" s="760"/>
      <c r="L34" s="1421"/>
      <c r="M34" s="1425"/>
      <c r="N34" s="1426"/>
      <c r="O34" s="841" t="s">
        <v>819</v>
      </c>
      <c r="P34" s="842"/>
      <c r="Q34" s="842"/>
      <c r="R34" s="842"/>
      <c r="S34" s="842"/>
      <c r="T34" s="843"/>
      <c r="U34" s="760"/>
      <c r="V34" s="760"/>
      <c r="W34" s="760"/>
      <c r="X34" s="760"/>
      <c r="Y34" s="760"/>
      <c r="Z34" s="760"/>
      <c r="AA34" s="760"/>
      <c r="AB34" s="760"/>
      <c r="AC34" s="760"/>
      <c r="AD34" s="760"/>
      <c r="AE34" s="760"/>
      <c r="AF34" s="760"/>
      <c r="AG34" s="760"/>
      <c r="AH34" s="760"/>
      <c r="AI34" s="760"/>
      <c r="AJ34" s="760"/>
      <c r="AK34" s="760"/>
      <c r="AL34" s="760"/>
      <c r="AM34" s="760"/>
      <c r="AN34" s="760"/>
      <c r="AO34" s="760"/>
      <c r="AP34" s="760"/>
      <c r="AQ34" s="760"/>
      <c r="AR34" s="760"/>
      <c r="AS34" s="760"/>
      <c r="AT34" s="760"/>
      <c r="AU34" s="760"/>
      <c r="AV34" s="760"/>
      <c r="AW34" s="760"/>
      <c r="AX34" s="760"/>
      <c r="AY34" s="760"/>
      <c r="AZ34" s="760"/>
      <c r="BA34" s="760"/>
      <c r="BB34" s="760"/>
      <c r="BC34" s="760"/>
      <c r="BD34" s="760"/>
      <c r="BE34" s="760"/>
      <c r="BF34" s="760"/>
      <c r="BG34" s="760"/>
      <c r="BH34" s="760"/>
      <c r="BI34" s="760"/>
      <c r="BJ34" s="760"/>
      <c r="BK34" s="760"/>
      <c r="BL34" s="760"/>
      <c r="BM34" s="760"/>
      <c r="BN34" s="760"/>
      <c r="BO34" s="760"/>
      <c r="BP34" s="760"/>
      <c r="BQ34" s="760"/>
      <c r="BR34" s="760"/>
      <c r="BS34" s="760"/>
      <c r="BT34" s="760"/>
      <c r="BU34" s="760"/>
      <c r="BV34" s="760"/>
      <c r="BW34" s="760"/>
      <c r="BX34" s="760"/>
      <c r="BY34" s="760"/>
      <c r="BZ34" s="760"/>
      <c r="CA34" s="760"/>
    </row>
    <row r="35" spans="1:79" ht="20.25" customHeight="1" thickBot="1">
      <c r="B35" s="850" t="s">
        <v>820</v>
      </c>
      <c r="C35" s="851">
        <v>1</v>
      </c>
      <c r="D35" s="852">
        <v>3</v>
      </c>
      <c r="E35" s="853">
        <v>3</v>
      </c>
      <c r="F35" s="1415"/>
      <c r="G35" s="854"/>
      <c r="H35" s="854"/>
      <c r="I35" s="855"/>
      <c r="J35" s="760"/>
      <c r="K35" s="760"/>
      <c r="L35" s="1421"/>
      <c r="M35" s="1425"/>
      <c r="N35" s="1426"/>
      <c r="O35" s="841" t="s">
        <v>821</v>
      </c>
      <c r="P35" s="842"/>
      <c r="Q35" s="842"/>
      <c r="R35" s="842"/>
      <c r="S35" s="842"/>
      <c r="T35" s="843"/>
      <c r="U35" s="760"/>
      <c r="V35" s="760"/>
      <c r="W35" s="760"/>
      <c r="X35" s="760"/>
      <c r="Y35" s="760"/>
      <c r="Z35" s="760"/>
      <c r="AA35" s="760"/>
      <c r="AB35" s="760"/>
      <c r="AC35" s="760"/>
      <c r="AD35" s="760"/>
      <c r="AE35" s="760"/>
      <c r="AF35" s="760"/>
      <c r="AG35" s="760"/>
      <c r="AH35" s="760"/>
      <c r="AI35" s="760"/>
      <c r="AJ35" s="760"/>
      <c r="AK35" s="760"/>
      <c r="AL35" s="760"/>
      <c r="AM35" s="760"/>
      <c r="AN35" s="760"/>
      <c r="AO35" s="760"/>
      <c r="AP35" s="760"/>
      <c r="AQ35" s="760"/>
      <c r="AR35" s="760"/>
      <c r="AS35" s="760"/>
      <c r="AT35" s="760"/>
      <c r="AU35" s="760"/>
      <c r="AV35" s="760"/>
      <c r="AW35" s="760"/>
      <c r="AX35" s="760"/>
      <c r="AY35" s="760"/>
      <c r="AZ35" s="760"/>
      <c r="BA35" s="760"/>
      <c r="BB35" s="760"/>
      <c r="BC35" s="760"/>
      <c r="BD35" s="760"/>
      <c r="BE35" s="760"/>
      <c r="BF35" s="760"/>
      <c r="BG35" s="760"/>
      <c r="BH35" s="760"/>
      <c r="BI35" s="760"/>
      <c r="BJ35" s="760"/>
      <c r="BK35" s="760"/>
      <c r="BL35" s="760"/>
      <c r="BM35" s="760"/>
      <c r="BN35" s="760"/>
      <c r="BO35" s="760"/>
      <c r="BP35" s="760"/>
      <c r="BQ35" s="760"/>
      <c r="BR35" s="760"/>
      <c r="BS35" s="760"/>
      <c r="BT35" s="760"/>
      <c r="BU35" s="760"/>
      <c r="BV35" s="760"/>
      <c r="BW35" s="760"/>
      <c r="BX35" s="760"/>
      <c r="BY35" s="760"/>
      <c r="BZ35" s="760"/>
      <c r="CA35" s="760"/>
    </row>
    <row r="36" spans="1:79" ht="20.25" customHeight="1" thickBot="1">
      <c r="B36" s="856" t="s">
        <v>822</v>
      </c>
      <c r="C36" s="857">
        <v>2</v>
      </c>
      <c r="D36" s="858">
        <v>3</v>
      </c>
      <c r="E36" s="859">
        <v>6</v>
      </c>
      <c r="F36" s="1416"/>
      <c r="G36" s="860"/>
      <c r="H36" s="860"/>
      <c r="I36" s="861"/>
      <c r="J36" s="760"/>
      <c r="K36" s="760"/>
      <c r="L36" s="1422"/>
      <c r="M36" s="1427"/>
      <c r="N36" s="1428"/>
      <c r="O36" s="841" t="s">
        <v>823</v>
      </c>
      <c r="P36" s="842"/>
      <c r="Q36" s="842"/>
      <c r="R36" s="842"/>
      <c r="S36" s="842"/>
      <c r="T36" s="843"/>
      <c r="U36" s="760"/>
      <c r="V36" s="760"/>
      <c r="W36" s="760"/>
      <c r="X36" s="760"/>
      <c r="Y36" s="760"/>
      <c r="Z36" s="760"/>
      <c r="AA36" s="760"/>
      <c r="AB36" s="760"/>
      <c r="AC36" s="760"/>
      <c r="AD36" s="760"/>
      <c r="AE36" s="760"/>
      <c r="AF36" s="760"/>
      <c r="AG36" s="760"/>
      <c r="AH36" s="760"/>
      <c r="AI36" s="760"/>
      <c r="AJ36" s="760"/>
      <c r="AK36" s="760"/>
      <c r="AL36" s="760"/>
      <c r="AM36" s="760"/>
      <c r="AN36" s="760"/>
      <c r="AO36" s="760"/>
      <c r="AP36" s="760"/>
      <c r="AQ36" s="760"/>
      <c r="AR36" s="760"/>
      <c r="AS36" s="760"/>
      <c r="AT36" s="760"/>
      <c r="AU36" s="760"/>
      <c r="AV36" s="760"/>
      <c r="AW36" s="760"/>
      <c r="AX36" s="760"/>
      <c r="AY36" s="760"/>
      <c r="AZ36" s="760"/>
      <c r="BA36" s="760"/>
      <c r="BB36" s="760"/>
      <c r="BC36" s="760"/>
      <c r="BD36" s="760"/>
      <c r="BE36" s="760"/>
      <c r="BF36" s="760"/>
      <c r="BG36" s="760"/>
      <c r="BH36" s="760"/>
      <c r="BI36" s="760"/>
      <c r="BJ36" s="760"/>
      <c r="BK36" s="760"/>
      <c r="BL36" s="760"/>
      <c r="BM36" s="760"/>
      <c r="BN36" s="760"/>
      <c r="BO36" s="760"/>
      <c r="BP36" s="760"/>
      <c r="BQ36" s="760"/>
      <c r="BR36" s="760"/>
      <c r="BS36" s="760"/>
      <c r="BT36" s="760"/>
      <c r="BU36" s="760"/>
      <c r="BV36" s="760"/>
      <c r="BW36" s="760"/>
      <c r="BX36" s="760"/>
      <c r="BY36" s="760"/>
      <c r="BZ36" s="760"/>
      <c r="CA36" s="760"/>
    </row>
    <row r="37" spans="1:79" ht="9" customHeight="1">
      <c r="B37" s="862"/>
      <c r="C37" s="863"/>
      <c r="D37" s="863"/>
      <c r="E37" s="863"/>
      <c r="F37" s="833"/>
      <c r="G37" s="835"/>
      <c r="H37" s="835"/>
      <c r="I37" s="760"/>
      <c r="J37" s="760"/>
      <c r="K37" s="760"/>
      <c r="L37" s="760"/>
      <c r="M37" s="760"/>
      <c r="N37" s="815"/>
      <c r="O37" s="760"/>
      <c r="P37" s="760"/>
      <c r="Q37" s="760"/>
      <c r="R37" s="760"/>
      <c r="S37" s="760"/>
      <c r="T37" s="760"/>
      <c r="U37" s="760"/>
      <c r="V37" s="760"/>
      <c r="W37" s="760"/>
      <c r="X37" s="760"/>
      <c r="Y37" s="760"/>
      <c r="Z37" s="760"/>
      <c r="AA37" s="760"/>
      <c r="AB37" s="760"/>
      <c r="AC37" s="760"/>
      <c r="AD37" s="760"/>
      <c r="AE37" s="760"/>
      <c r="AF37" s="760"/>
      <c r="AG37" s="760"/>
      <c r="AH37" s="760"/>
      <c r="AI37" s="760"/>
      <c r="AJ37" s="760"/>
      <c r="AK37" s="760"/>
      <c r="AL37" s="760"/>
      <c r="AM37" s="760"/>
      <c r="AN37" s="760"/>
      <c r="AO37" s="760"/>
      <c r="AP37" s="760"/>
      <c r="AQ37" s="760"/>
      <c r="AR37" s="760"/>
      <c r="AS37" s="760"/>
      <c r="AT37" s="760"/>
      <c r="AU37" s="760"/>
      <c r="AV37" s="760"/>
      <c r="AW37" s="760"/>
      <c r="AX37" s="760"/>
      <c r="AY37" s="760"/>
      <c r="AZ37" s="760"/>
      <c r="BA37" s="760"/>
      <c r="BB37" s="760"/>
      <c r="BC37" s="760"/>
      <c r="BD37" s="760"/>
      <c r="BE37" s="760"/>
      <c r="BF37" s="760"/>
      <c r="BG37" s="760"/>
      <c r="BH37" s="760"/>
      <c r="BI37" s="760"/>
      <c r="BJ37" s="760"/>
      <c r="BK37" s="760"/>
      <c r="BL37" s="760"/>
      <c r="BM37" s="760"/>
      <c r="BN37" s="760"/>
      <c r="BO37" s="760"/>
      <c r="BP37" s="760"/>
      <c r="BQ37" s="760"/>
      <c r="BR37" s="760"/>
      <c r="BS37" s="760"/>
      <c r="BT37" s="760"/>
      <c r="BU37" s="760"/>
      <c r="BV37" s="760"/>
      <c r="BW37" s="760"/>
      <c r="BX37" s="760"/>
      <c r="BY37" s="760"/>
      <c r="BZ37" s="760"/>
      <c r="CA37" s="760"/>
    </row>
    <row r="38" spans="1:79" ht="18" customHeight="1">
      <c r="A38" s="724">
        <v>2</v>
      </c>
      <c r="B38" s="831" t="s">
        <v>824</v>
      </c>
      <c r="C38" s="832"/>
      <c r="D38" s="832"/>
      <c r="E38" s="832"/>
      <c r="F38" s="833"/>
      <c r="G38" s="835"/>
      <c r="H38" s="835"/>
      <c r="I38" s="760"/>
      <c r="J38" s="760"/>
      <c r="K38" s="760"/>
      <c r="L38" s="760"/>
      <c r="M38" s="760"/>
      <c r="N38" s="815"/>
      <c r="O38" s="760"/>
      <c r="P38" s="760"/>
      <c r="Q38" s="760"/>
      <c r="R38" s="760"/>
      <c r="S38" s="760"/>
      <c r="T38" s="760"/>
      <c r="U38" s="760"/>
      <c r="V38" s="760"/>
      <c r="W38" s="760"/>
      <c r="X38" s="760"/>
      <c r="Y38" s="760"/>
      <c r="Z38" s="760"/>
      <c r="AA38" s="760"/>
      <c r="AB38" s="760"/>
      <c r="AC38" s="760"/>
      <c r="AD38" s="760"/>
      <c r="AE38" s="760"/>
      <c r="AF38" s="760"/>
      <c r="AG38" s="760"/>
      <c r="AH38" s="760"/>
      <c r="AI38" s="760"/>
      <c r="AJ38" s="760"/>
      <c r="AK38" s="760"/>
      <c r="AL38" s="760"/>
      <c r="AM38" s="760"/>
      <c r="AN38" s="760"/>
      <c r="AO38" s="760"/>
      <c r="AP38" s="760"/>
      <c r="AQ38" s="760"/>
      <c r="AR38" s="760"/>
      <c r="AS38" s="760"/>
      <c r="AT38" s="760"/>
      <c r="AU38" s="760"/>
      <c r="AV38" s="760"/>
      <c r="AW38" s="760"/>
      <c r="AX38" s="760"/>
      <c r="AY38" s="760"/>
      <c r="AZ38" s="760"/>
      <c r="BA38" s="760"/>
      <c r="BB38" s="760"/>
      <c r="BC38" s="760"/>
      <c r="BD38" s="760"/>
      <c r="BE38" s="760"/>
      <c r="BF38" s="760"/>
      <c r="BG38" s="760"/>
      <c r="BH38" s="760"/>
      <c r="BI38" s="760"/>
      <c r="BJ38" s="760"/>
      <c r="BK38" s="760"/>
      <c r="BL38" s="760"/>
      <c r="BM38" s="760"/>
      <c r="BN38" s="760"/>
      <c r="BO38" s="760"/>
      <c r="BP38" s="760"/>
      <c r="BQ38" s="760"/>
      <c r="BR38" s="760"/>
      <c r="BS38" s="760"/>
      <c r="BT38" s="760"/>
      <c r="BU38" s="760"/>
      <c r="BV38" s="760"/>
      <c r="BW38" s="760"/>
      <c r="BX38" s="760"/>
      <c r="BY38" s="760"/>
      <c r="BZ38" s="760"/>
      <c r="CA38" s="760"/>
    </row>
    <row r="39" spans="1:79" ht="35.25" customHeight="1">
      <c r="B39" s="1399" t="s">
        <v>825</v>
      </c>
      <c r="C39" s="1400"/>
      <c r="D39" s="1400"/>
      <c r="E39" s="1401"/>
      <c r="F39" s="833"/>
      <c r="G39" s="835"/>
      <c r="H39" s="835"/>
      <c r="I39" s="760"/>
      <c r="J39" s="760"/>
      <c r="K39" s="760"/>
      <c r="L39" s="760"/>
      <c r="M39" s="760"/>
      <c r="N39" s="815"/>
      <c r="O39" s="760"/>
      <c r="P39" s="760"/>
      <c r="Q39" s="760"/>
      <c r="R39" s="760"/>
      <c r="S39" s="760"/>
      <c r="T39" s="760"/>
      <c r="U39" s="760"/>
      <c r="V39" s="760"/>
      <c r="W39" s="760"/>
      <c r="X39" s="760"/>
      <c r="Y39" s="760"/>
      <c r="Z39" s="760"/>
      <c r="AA39" s="760"/>
      <c r="AB39" s="760"/>
      <c r="AC39" s="760"/>
      <c r="AD39" s="760"/>
      <c r="AE39" s="760"/>
      <c r="AF39" s="760"/>
      <c r="AG39" s="760"/>
      <c r="AH39" s="760"/>
      <c r="AI39" s="760"/>
      <c r="AJ39" s="760"/>
      <c r="AK39" s="760"/>
      <c r="AL39" s="760"/>
      <c r="AM39" s="760"/>
      <c r="AN39" s="760"/>
      <c r="AO39" s="760"/>
      <c r="AP39" s="760"/>
      <c r="AQ39" s="760"/>
      <c r="AR39" s="760"/>
      <c r="AS39" s="760"/>
      <c r="AT39" s="760"/>
      <c r="AU39" s="760"/>
      <c r="AV39" s="760"/>
      <c r="AW39" s="760"/>
      <c r="AX39" s="760"/>
      <c r="AY39" s="760"/>
      <c r="AZ39" s="760"/>
      <c r="BA39" s="760"/>
      <c r="BB39" s="760"/>
      <c r="BC39" s="760"/>
      <c r="BD39" s="760"/>
      <c r="BE39" s="760"/>
      <c r="BF39" s="760"/>
      <c r="BG39" s="760"/>
      <c r="BH39" s="760"/>
      <c r="BI39" s="760"/>
      <c r="BJ39" s="760"/>
      <c r="BK39" s="760"/>
      <c r="BL39" s="760"/>
      <c r="BM39" s="760"/>
      <c r="BN39" s="760"/>
      <c r="BO39" s="760"/>
      <c r="BP39" s="760"/>
      <c r="BQ39" s="760"/>
      <c r="BR39" s="760"/>
      <c r="BS39" s="760"/>
      <c r="BT39" s="760"/>
      <c r="BU39" s="760"/>
      <c r="BV39" s="760"/>
      <c r="BW39" s="760"/>
      <c r="BX39" s="760"/>
      <c r="BY39" s="760"/>
      <c r="BZ39" s="760"/>
      <c r="CA39" s="760"/>
    </row>
    <row r="40" spans="1:79" ht="16.5" customHeight="1" thickBot="1">
      <c r="B40" s="831" t="s">
        <v>811</v>
      </c>
      <c r="C40" s="836"/>
      <c r="F40" s="833"/>
      <c r="G40" s="835"/>
      <c r="H40" s="835"/>
      <c r="I40" s="760"/>
      <c r="J40" s="760"/>
      <c r="K40" s="760"/>
      <c r="L40" s="760"/>
      <c r="M40" s="760"/>
      <c r="N40" s="815"/>
      <c r="O40" s="760"/>
      <c r="P40" s="760"/>
      <c r="Q40" s="760"/>
      <c r="R40" s="760"/>
      <c r="S40" s="760"/>
      <c r="T40" s="760"/>
      <c r="U40" s="760"/>
      <c r="V40" s="760"/>
      <c r="W40" s="760"/>
      <c r="X40" s="760"/>
      <c r="Y40" s="760"/>
      <c r="Z40" s="760"/>
      <c r="AA40" s="760"/>
      <c r="AB40" s="760"/>
      <c r="AC40" s="760"/>
      <c r="AD40" s="760"/>
      <c r="AE40" s="760"/>
      <c r="AF40" s="760"/>
      <c r="AG40" s="760"/>
      <c r="AH40" s="760"/>
      <c r="AI40" s="760"/>
      <c r="AJ40" s="760"/>
      <c r="AK40" s="760"/>
      <c r="AL40" s="760"/>
      <c r="AM40" s="760"/>
      <c r="AN40" s="760"/>
      <c r="AO40" s="760"/>
      <c r="AP40" s="760"/>
      <c r="AQ40" s="760"/>
      <c r="AR40" s="760"/>
      <c r="AS40" s="760"/>
      <c r="AT40" s="760"/>
      <c r="AU40" s="760"/>
      <c r="AV40" s="760"/>
      <c r="AW40" s="760"/>
      <c r="AX40" s="760"/>
      <c r="AY40" s="760"/>
      <c r="AZ40" s="760"/>
      <c r="BA40" s="760"/>
      <c r="BB40" s="760"/>
      <c r="BC40" s="760"/>
      <c r="BD40" s="760"/>
      <c r="BE40" s="760"/>
      <c r="BF40" s="760"/>
      <c r="BG40" s="760"/>
      <c r="BH40" s="760"/>
      <c r="BI40" s="760"/>
      <c r="BJ40" s="760"/>
      <c r="BK40" s="760"/>
      <c r="BL40" s="760"/>
      <c r="BM40" s="760"/>
      <c r="BN40" s="760"/>
      <c r="BO40" s="760"/>
      <c r="BP40" s="760"/>
      <c r="BQ40" s="760"/>
      <c r="BR40" s="760"/>
      <c r="BS40" s="760"/>
      <c r="BT40" s="760"/>
      <c r="BU40" s="760"/>
      <c r="BV40" s="760"/>
      <c r="BW40" s="760"/>
      <c r="BX40" s="760"/>
      <c r="BY40" s="760"/>
      <c r="BZ40" s="760"/>
      <c r="CA40" s="760"/>
    </row>
    <row r="41" spans="1:79" ht="33.75" customHeight="1" thickBot="1">
      <c r="B41" s="837" t="s">
        <v>812</v>
      </c>
      <c r="C41" s="838" t="s">
        <v>813</v>
      </c>
      <c r="D41" s="838" t="s">
        <v>814</v>
      </c>
      <c r="E41" s="839" t="s">
        <v>815</v>
      </c>
      <c r="F41" s="1414" t="s">
        <v>816</v>
      </c>
      <c r="G41" s="864"/>
      <c r="H41" s="835"/>
      <c r="I41" s="760"/>
      <c r="J41" s="760"/>
      <c r="K41" s="760"/>
      <c r="L41" s="760"/>
      <c r="M41" s="760"/>
      <c r="N41" s="815"/>
      <c r="O41" s="760"/>
      <c r="P41" s="760"/>
      <c r="Q41" s="760"/>
      <c r="R41" s="760"/>
      <c r="S41" s="760"/>
      <c r="T41" s="760"/>
      <c r="U41" s="760"/>
      <c r="V41" s="760"/>
      <c r="W41" s="760"/>
      <c r="X41" s="760"/>
      <c r="Y41" s="760"/>
      <c r="Z41" s="760"/>
      <c r="AA41" s="760"/>
      <c r="AB41" s="760"/>
      <c r="AC41" s="760"/>
      <c r="AD41" s="760"/>
      <c r="AE41" s="760"/>
      <c r="AF41" s="760"/>
      <c r="AG41" s="760"/>
      <c r="AH41" s="760"/>
      <c r="AI41" s="760"/>
      <c r="AJ41" s="760"/>
      <c r="AK41" s="760"/>
      <c r="AL41" s="760"/>
      <c r="AM41" s="760"/>
      <c r="AN41" s="760"/>
      <c r="AO41" s="760"/>
      <c r="AP41" s="760"/>
      <c r="AQ41" s="760"/>
      <c r="AR41" s="760"/>
      <c r="AS41" s="760"/>
      <c r="AT41" s="760"/>
      <c r="AU41" s="760"/>
      <c r="AV41" s="760"/>
      <c r="AW41" s="760"/>
      <c r="AX41" s="760"/>
      <c r="AY41" s="760"/>
      <c r="AZ41" s="760"/>
      <c r="BA41" s="760"/>
      <c r="BB41" s="760"/>
      <c r="BC41" s="760"/>
      <c r="BD41" s="760"/>
      <c r="BE41" s="760"/>
      <c r="BF41" s="760"/>
      <c r="BG41" s="760"/>
      <c r="BH41" s="760"/>
      <c r="BI41" s="760"/>
      <c r="BJ41" s="760"/>
      <c r="BK41" s="760"/>
      <c r="BL41" s="760"/>
      <c r="BM41" s="760"/>
      <c r="BN41" s="760"/>
      <c r="BO41" s="760"/>
      <c r="BP41" s="760"/>
      <c r="BQ41" s="760"/>
      <c r="BR41" s="760"/>
      <c r="BS41" s="760"/>
      <c r="BT41" s="760"/>
      <c r="BU41" s="760"/>
      <c r="BV41" s="760"/>
      <c r="BW41" s="760"/>
      <c r="BX41" s="760"/>
      <c r="BY41" s="760"/>
      <c r="BZ41" s="760"/>
      <c r="CA41" s="760"/>
    </row>
    <row r="42" spans="1:79" ht="21" customHeight="1">
      <c r="B42" s="844" t="s">
        <v>818</v>
      </c>
      <c r="C42" s="845">
        <v>0</v>
      </c>
      <c r="D42" s="846">
        <v>1</v>
      </c>
      <c r="E42" s="847">
        <v>0</v>
      </c>
      <c r="F42" s="1415"/>
      <c r="G42" s="865"/>
      <c r="H42" s="865"/>
      <c r="I42" s="866"/>
      <c r="J42" s="760"/>
      <c r="K42" s="760"/>
      <c r="L42" s="760"/>
      <c r="M42" s="760"/>
      <c r="N42" s="815"/>
      <c r="O42" s="760"/>
      <c r="P42" s="760"/>
      <c r="Q42" s="760"/>
      <c r="R42" s="760"/>
      <c r="S42" s="760"/>
      <c r="T42" s="760"/>
      <c r="U42" s="760"/>
      <c r="V42" s="760"/>
      <c r="W42" s="760"/>
      <c r="X42" s="760"/>
      <c r="Y42" s="760"/>
      <c r="Z42" s="760"/>
      <c r="AA42" s="760"/>
      <c r="AB42" s="760"/>
      <c r="AC42" s="760"/>
      <c r="AD42" s="760"/>
      <c r="AE42" s="760"/>
      <c r="AF42" s="760"/>
      <c r="AG42" s="760"/>
      <c r="AH42" s="760"/>
      <c r="AI42" s="760"/>
      <c r="AJ42" s="760"/>
      <c r="AK42" s="760"/>
      <c r="AL42" s="760"/>
      <c r="AM42" s="760"/>
      <c r="AN42" s="760"/>
      <c r="AO42" s="760"/>
      <c r="AP42" s="760"/>
      <c r="AQ42" s="760"/>
      <c r="AR42" s="760"/>
      <c r="AS42" s="760"/>
      <c r="AT42" s="760"/>
      <c r="AU42" s="760"/>
      <c r="AV42" s="760"/>
      <c r="AW42" s="760"/>
      <c r="AX42" s="760"/>
      <c r="AY42" s="760"/>
      <c r="AZ42" s="760"/>
      <c r="BA42" s="760"/>
      <c r="BB42" s="760"/>
      <c r="BC42" s="760"/>
      <c r="BD42" s="760"/>
      <c r="BE42" s="760"/>
      <c r="BF42" s="760"/>
      <c r="BG42" s="760"/>
      <c r="BH42" s="760"/>
      <c r="BI42" s="760"/>
      <c r="BJ42" s="760"/>
      <c r="BK42" s="760"/>
      <c r="BL42" s="760"/>
      <c r="BM42" s="760"/>
      <c r="BN42" s="760"/>
      <c r="BO42" s="760"/>
      <c r="BP42" s="760"/>
      <c r="BQ42" s="760"/>
      <c r="BR42" s="760"/>
      <c r="BS42" s="760"/>
      <c r="BT42" s="760"/>
      <c r="BU42" s="760"/>
      <c r="BV42" s="760"/>
      <c r="BW42" s="760"/>
      <c r="BX42" s="760"/>
      <c r="BY42" s="760"/>
      <c r="BZ42" s="760"/>
      <c r="CA42" s="760"/>
    </row>
    <row r="43" spans="1:79" ht="20.25" customHeight="1">
      <c r="B43" s="850" t="s">
        <v>820</v>
      </c>
      <c r="C43" s="851">
        <v>1</v>
      </c>
      <c r="D43" s="852">
        <v>1</v>
      </c>
      <c r="E43" s="853">
        <v>1</v>
      </c>
      <c r="F43" s="1415"/>
      <c r="G43" s="867"/>
      <c r="H43" s="867"/>
      <c r="I43" s="868"/>
      <c r="J43" s="760"/>
      <c r="K43" s="760"/>
      <c r="L43" s="760"/>
      <c r="M43" s="760"/>
      <c r="N43" s="815"/>
      <c r="O43" s="760"/>
      <c r="P43" s="760"/>
      <c r="Q43" s="760"/>
      <c r="R43" s="760"/>
      <c r="S43" s="760"/>
      <c r="T43" s="760"/>
      <c r="U43" s="760"/>
      <c r="V43" s="760"/>
      <c r="W43" s="760"/>
      <c r="X43" s="760"/>
      <c r="Y43" s="760"/>
      <c r="Z43" s="760"/>
      <c r="AA43" s="760"/>
      <c r="AB43" s="760"/>
      <c r="AC43" s="760"/>
      <c r="AD43" s="760"/>
      <c r="AE43" s="760"/>
      <c r="AF43" s="760"/>
      <c r="AG43" s="760"/>
      <c r="AH43" s="760"/>
      <c r="AI43" s="760"/>
      <c r="AJ43" s="760"/>
      <c r="AK43" s="760"/>
      <c r="AL43" s="760"/>
      <c r="AM43" s="760"/>
      <c r="AN43" s="760"/>
      <c r="AO43" s="760"/>
      <c r="AP43" s="760"/>
      <c r="AQ43" s="760"/>
      <c r="AR43" s="760"/>
      <c r="AS43" s="760"/>
      <c r="AT43" s="760"/>
      <c r="AU43" s="760"/>
      <c r="AV43" s="760"/>
      <c r="AW43" s="760"/>
      <c r="AX43" s="760"/>
      <c r="AY43" s="760"/>
      <c r="AZ43" s="760"/>
      <c r="BA43" s="760"/>
      <c r="BB43" s="760"/>
      <c r="BC43" s="760"/>
      <c r="BD43" s="760"/>
      <c r="BE43" s="760"/>
      <c r="BF43" s="760"/>
      <c r="BG43" s="760"/>
      <c r="BH43" s="760"/>
      <c r="BI43" s="760"/>
      <c r="BJ43" s="760"/>
      <c r="BK43" s="760"/>
      <c r="BL43" s="760"/>
      <c r="BM43" s="760"/>
      <c r="BN43" s="760"/>
      <c r="BO43" s="760"/>
      <c r="BP43" s="760"/>
      <c r="BQ43" s="760"/>
      <c r="BR43" s="760"/>
      <c r="BS43" s="760"/>
      <c r="BT43" s="760"/>
      <c r="BU43" s="760"/>
      <c r="BV43" s="760"/>
      <c r="BW43" s="760"/>
      <c r="BX43" s="760"/>
      <c r="BY43" s="760"/>
      <c r="BZ43" s="760"/>
      <c r="CA43" s="760"/>
    </row>
    <row r="44" spans="1:79" ht="20.25" customHeight="1" thickBot="1">
      <c r="B44" s="856" t="s">
        <v>822</v>
      </c>
      <c r="C44" s="857">
        <v>2</v>
      </c>
      <c r="D44" s="858">
        <v>1</v>
      </c>
      <c r="E44" s="859">
        <v>2</v>
      </c>
      <c r="F44" s="1416"/>
      <c r="G44" s="869"/>
      <c r="H44" s="869"/>
      <c r="I44" s="870"/>
      <c r="J44" s="760"/>
      <c r="K44" s="760"/>
      <c r="L44" s="760"/>
      <c r="M44" s="760"/>
      <c r="N44" s="815"/>
      <c r="O44" s="760"/>
      <c r="P44" s="760"/>
      <c r="Q44" s="760"/>
      <c r="R44" s="760"/>
      <c r="S44" s="760"/>
      <c r="T44" s="760"/>
      <c r="U44" s="760"/>
      <c r="V44" s="760"/>
      <c r="W44" s="760"/>
      <c r="X44" s="760"/>
      <c r="Y44" s="760"/>
      <c r="Z44" s="760"/>
      <c r="AA44" s="760"/>
      <c r="AB44" s="760"/>
      <c r="AC44" s="760"/>
      <c r="AD44" s="760"/>
      <c r="AE44" s="760"/>
      <c r="AF44" s="760"/>
      <c r="AG44" s="760"/>
      <c r="AH44" s="760"/>
      <c r="AI44" s="760"/>
      <c r="AJ44" s="760"/>
      <c r="AK44" s="760"/>
      <c r="AL44" s="760"/>
      <c r="AM44" s="760"/>
      <c r="AN44" s="760"/>
      <c r="AO44" s="760"/>
      <c r="AP44" s="760"/>
      <c r="AQ44" s="760"/>
      <c r="AR44" s="760"/>
      <c r="AS44" s="760"/>
      <c r="AT44" s="760"/>
      <c r="AU44" s="760"/>
      <c r="AV44" s="760"/>
      <c r="AW44" s="760"/>
      <c r="AX44" s="760"/>
      <c r="AY44" s="760"/>
      <c r="AZ44" s="760"/>
      <c r="BA44" s="760"/>
      <c r="BB44" s="760"/>
      <c r="BC44" s="760"/>
      <c r="BD44" s="760"/>
      <c r="BE44" s="760"/>
      <c r="BF44" s="760"/>
      <c r="BG44" s="760"/>
      <c r="BH44" s="760"/>
      <c r="BI44" s="760"/>
      <c r="BJ44" s="760"/>
      <c r="BK44" s="760"/>
      <c r="BL44" s="760"/>
      <c r="BM44" s="760"/>
      <c r="BN44" s="760"/>
      <c r="BO44" s="760"/>
      <c r="BP44" s="760"/>
      <c r="BQ44" s="760"/>
      <c r="BR44" s="760"/>
      <c r="BS44" s="760"/>
      <c r="BT44" s="760"/>
      <c r="BU44" s="760"/>
      <c r="BV44" s="760"/>
      <c r="BW44" s="760"/>
      <c r="BX44" s="760"/>
      <c r="BY44" s="760"/>
      <c r="BZ44" s="760"/>
      <c r="CA44" s="760"/>
    </row>
    <row r="45" spans="1:79" ht="9" customHeight="1">
      <c r="B45" s="862"/>
      <c r="C45" s="863"/>
      <c r="D45" s="863"/>
      <c r="E45" s="863"/>
      <c r="F45" s="833"/>
      <c r="G45" s="835"/>
      <c r="H45" s="835"/>
      <c r="I45" s="760"/>
      <c r="J45" s="760"/>
      <c r="K45" s="760"/>
      <c r="L45" s="760"/>
      <c r="M45" s="760"/>
      <c r="N45" s="815"/>
      <c r="O45" s="760"/>
      <c r="P45" s="760"/>
      <c r="Q45" s="760"/>
      <c r="R45" s="760"/>
      <c r="S45" s="760"/>
      <c r="T45" s="760"/>
      <c r="U45" s="760"/>
      <c r="V45" s="760"/>
      <c r="W45" s="760"/>
      <c r="X45" s="760"/>
      <c r="Y45" s="760"/>
      <c r="Z45" s="760"/>
      <c r="AA45" s="760"/>
      <c r="AB45" s="760"/>
      <c r="AC45" s="760"/>
      <c r="AD45" s="760"/>
      <c r="AE45" s="760"/>
      <c r="AF45" s="760"/>
      <c r="AG45" s="760"/>
      <c r="AH45" s="760"/>
      <c r="AI45" s="760"/>
      <c r="AJ45" s="760"/>
      <c r="AK45" s="760"/>
      <c r="AL45" s="760"/>
      <c r="AM45" s="760"/>
      <c r="AN45" s="760"/>
      <c r="AO45" s="760"/>
      <c r="AP45" s="760"/>
      <c r="AQ45" s="760"/>
      <c r="AR45" s="760"/>
      <c r="AS45" s="760"/>
      <c r="AT45" s="760"/>
      <c r="AU45" s="760"/>
      <c r="AV45" s="760"/>
      <c r="AW45" s="760"/>
      <c r="AX45" s="760"/>
      <c r="AY45" s="760"/>
      <c r="AZ45" s="760"/>
      <c r="BA45" s="760"/>
      <c r="BB45" s="760"/>
      <c r="BC45" s="760"/>
      <c r="BD45" s="760"/>
      <c r="BE45" s="760"/>
      <c r="BF45" s="760"/>
      <c r="BG45" s="760"/>
      <c r="BH45" s="760"/>
      <c r="BI45" s="760"/>
      <c r="BJ45" s="760"/>
      <c r="BK45" s="760"/>
      <c r="BL45" s="760"/>
      <c r="BM45" s="760"/>
      <c r="BN45" s="760"/>
      <c r="BO45" s="760"/>
      <c r="BP45" s="760"/>
      <c r="BQ45" s="760"/>
      <c r="BR45" s="760"/>
      <c r="BS45" s="760"/>
      <c r="BT45" s="760"/>
      <c r="BU45" s="760"/>
      <c r="BV45" s="760"/>
      <c r="BW45" s="760"/>
      <c r="BX45" s="760"/>
      <c r="BY45" s="760"/>
      <c r="BZ45" s="760"/>
      <c r="CA45" s="760"/>
    </row>
    <row r="46" spans="1:79" ht="6.75" customHeight="1" thickBot="1">
      <c r="F46" s="833"/>
      <c r="I46" s="727"/>
      <c r="J46" s="760"/>
      <c r="K46" s="760"/>
      <c r="L46" s="760"/>
      <c r="M46" s="760"/>
      <c r="N46" s="815"/>
      <c r="O46" s="760"/>
      <c r="P46" s="760"/>
      <c r="Q46" s="760"/>
      <c r="R46" s="760"/>
      <c r="S46" s="760"/>
      <c r="T46" s="760"/>
      <c r="U46" s="760"/>
      <c r="V46" s="760"/>
      <c r="W46" s="760"/>
      <c r="X46" s="760"/>
      <c r="Y46" s="760"/>
      <c r="Z46" s="760"/>
      <c r="AA46" s="760"/>
      <c r="AB46" s="760"/>
      <c r="AC46" s="760"/>
      <c r="AD46" s="760"/>
      <c r="AE46" s="760"/>
      <c r="AF46" s="760"/>
      <c r="AG46" s="760"/>
      <c r="AH46" s="760"/>
      <c r="AI46" s="760"/>
      <c r="AJ46" s="760"/>
      <c r="AK46" s="760"/>
      <c r="AL46" s="760"/>
      <c r="AM46" s="760"/>
      <c r="AN46" s="760"/>
      <c r="AO46" s="760"/>
      <c r="AP46" s="760"/>
      <c r="AQ46" s="760"/>
      <c r="AR46" s="760"/>
      <c r="AS46" s="760"/>
      <c r="AT46" s="760"/>
      <c r="AU46" s="760"/>
      <c r="AV46" s="760"/>
      <c r="AW46" s="760"/>
      <c r="AX46" s="760"/>
      <c r="AY46" s="760"/>
      <c r="AZ46" s="760"/>
      <c r="BA46" s="760"/>
      <c r="BB46" s="760"/>
      <c r="BC46" s="760"/>
      <c r="BD46" s="760"/>
      <c r="BE46" s="760"/>
      <c r="BF46" s="760"/>
      <c r="BG46" s="760"/>
      <c r="BH46" s="760"/>
      <c r="BI46" s="760"/>
      <c r="BJ46" s="760"/>
      <c r="BK46" s="760"/>
      <c r="BL46" s="760"/>
      <c r="BM46" s="760"/>
      <c r="BN46" s="760"/>
      <c r="BO46" s="760"/>
      <c r="BP46" s="760"/>
      <c r="BQ46" s="760"/>
      <c r="BR46" s="760"/>
      <c r="BS46" s="760"/>
      <c r="BT46" s="760"/>
      <c r="BU46" s="760"/>
      <c r="BV46" s="760"/>
      <c r="BW46" s="760"/>
      <c r="BX46" s="760"/>
      <c r="BY46" s="760"/>
      <c r="BZ46" s="760"/>
      <c r="CA46" s="760"/>
    </row>
    <row r="47" spans="1:79" s="823" customFormat="1" ht="23.25" customHeight="1" thickBot="1">
      <c r="A47" s="819"/>
      <c r="B47" s="1406"/>
      <c r="C47" s="1407"/>
      <c r="D47" s="1407"/>
      <c r="E47" s="1408"/>
      <c r="F47" s="820" t="s">
        <v>805</v>
      </c>
      <c r="G47" s="821"/>
      <c r="H47" s="820" t="s">
        <v>806</v>
      </c>
      <c r="I47" s="822"/>
      <c r="J47" s="760"/>
      <c r="K47" s="760"/>
      <c r="L47" s="760"/>
      <c r="M47" s="760"/>
      <c r="N47" s="815"/>
      <c r="O47" s="760"/>
      <c r="P47" s="760"/>
      <c r="Q47" s="760"/>
      <c r="R47" s="760"/>
      <c r="S47" s="760"/>
      <c r="T47" s="760"/>
      <c r="U47" s="760"/>
      <c r="V47" s="760"/>
      <c r="W47" s="760"/>
      <c r="X47" s="760"/>
      <c r="Y47" s="760"/>
      <c r="Z47" s="760"/>
      <c r="AA47" s="760"/>
      <c r="AB47" s="760"/>
      <c r="AC47" s="760"/>
      <c r="AD47" s="760"/>
      <c r="AE47" s="760"/>
      <c r="AF47" s="760"/>
      <c r="AG47" s="760"/>
      <c r="AH47" s="760"/>
      <c r="AI47" s="760"/>
      <c r="AJ47" s="760"/>
      <c r="AK47" s="760"/>
      <c r="AL47" s="760"/>
      <c r="AM47" s="760"/>
      <c r="AN47" s="760"/>
      <c r="AO47" s="760"/>
      <c r="AP47" s="760"/>
      <c r="AQ47" s="760"/>
      <c r="AR47" s="760"/>
      <c r="AS47" s="760"/>
      <c r="AT47" s="760"/>
      <c r="AU47" s="760"/>
      <c r="AV47" s="760"/>
      <c r="AW47" s="760"/>
      <c r="AX47" s="760"/>
      <c r="AY47" s="760"/>
      <c r="AZ47" s="760"/>
      <c r="BA47" s="760"/>
      <c r="BB47" s="760"/>
      <c r="BC47" s="760"/>
      <c r="BD47" s="760"/>
      <c r="BE47" s="760"/>
      <c r="BF47" s="760"/>
      <c r="BG47" s="760"/>
      <c r="BH47" s="760"/>
      <c r="BI47" s="760"/>
      <c r="BJ47" s="760"/>
      <c r="BK47" s="760"/>
      <c r="BL47" s="760"/>
      <c r="BM47" s="760"/>
      <c r="BN47" s="760"/>
      <c r="BO47" s="760"/>
      <c r="BP47" s="760"/>
      <c r="BQ47" s="760"/>
      <c r="BR47" s="760"/>
      <c r="BS47" s="760"/>
      <c r="BT47" s="760"/>
      <c r="BU47" s="760"/>
      <c r="BV47" s="760"/>
      <c r="BW47" s="760"/>
      <c r="BX47" s="760"/>
      <c r="BY47" s="760"/>
      <c r="BZ47" s="760"/>
      <c r="CA47" s="760"/>
    </row>
    <row r="48" spans="1:79" ht="41.1" customHeight="1" thickBot="1">
      <c r="B48" s="824" t="s">
        <v>826</v>
      </c>
      <c r="C48" s="825" t="s">
        <v>827</v>
      </c>
      <c r="D48" s="825"/>
      <c r="E48" s="826"/>
      <c r="F48" s="827">
        <v>1</v>
      </c>
      <c r="G48" s="828"/>
      <c r="H48" s="829">
        <v>17</v>
      </c>
      <c r="I48" s="830">
        <f>SUM(G53,G61,G69,G77)</f>
        <v>0</v>
      </c>
      <c r="J48" s="760"/>
      <c r="K48" s="760"/>
      <c r="L48" s="760"/>
      <c r="M48" s="760"/>
      <c r="N48" s="815"/>
      <c r="O48" s="760"/>
      <c r="P48" s="760"/>
      <c r="Q48" s="760"/>
      <c r="R48" s="760"/>
      <c r="S48" s="760"/>
      <c r="T48" s="760"/>
      <c r="U48" s="760"/>
      <c r="V48" s="760"/>
      <c r="W48" s="760"/>
      <c r="X48" s="760"/>
      <c r="Y48" s="760"/>
      <c r="Z48" s="760"/>
      <c r="AA48" s="760"/>
      <c r="AB48" s="760"/>
      <c r="AC48" s="760"/>
      <c r="AD48" s="760"/>
      <c r="AE48" s="760"/>
      <c r="AF48" s="760"/>
      <c r="AG48" s="760"/>
      <c r="AH48" s="760"/>
      <c r="AI48" s="760"/>
      <c r="AJ48" s="760"/>
      <c r="AK48" s="760"/>
      <c r="AL48" s="760"/>
      <c r="AM48" s="760"/>
      <c r="AN48" s="760"/>
      <c r="AO48" s="760"/>
      <c r="AP48" s="760"/>
      <c r="AQ48" s="760"/>
      <c r="AR48" s="760"/>
      <c r="AS48" s="760"/>
      <c r="AT48" s="760"/>
      <c r="AU48" s="760"/>
      <c r="AV48" s="760"/>
      <c r="AW48" s="760"/>
      <c r="AX48" s="760"/>
      <c r="AY48" s="760"/>
      <c r="AZ48" s="760"/>
      <c r="BA48" s="760"/>
      <c r="BB48" s="760"/>
      <c r="BC48" s="760"/>
      <c r="BD48" s="760"/>
      <c r="BE48" s="760"/>
      <c r="BF48" s="760"/>
      <c r="BG48" s="760"/>
      <c r="BH48" s="760"/>
      <c r="BI48" s="760"/>
      <c r="BJ48" s="760"/>
      <c r="BK48" s="760"/>
      <c r="BL48" s="760"/>
      <c r="BM48" s="760"/>
      <c r="BN48" s="760"/>
      <c r="BO48" s="760"/>
      <c r="BP48" s="760"/>
      <c r="BQ48" s="760"/>
      <c r="BR48" s="760"/>
      <c r="BS48" s="760"/>
      <c r="BT48" s="760"/>
      <c r="BU48" s="760"/>
      <c r="BV48" s="760"/>
      <c r="BW48" s="760"/>
      <c r="BX48" s="760"/>
      <c r="BY48" s="760"/>
      <c r="BZ48" s="760"/>
      <c r="CA48" s="760"/>
    </row>
    <row r="49" spans="1:79" ht="6.75" customHeight="1">
      <c r="B49" s="831"/>
      <c r="C49" s="832"/>
      <c r="D49" s="832"/>
      <c r="E49" s="832"/>
      <c r="F49" s="833"/>
      <c r="G49" s="834"/>
      <c r="H49" s="834"/>
      <c r="I49" s="760"/>
      <c r="J49" s="760"/>
      <c r="K49" s="760"/>
      <c r="L49" s="760"/>
      <c r="M49" s="760"/>
      <c r="N49" s="815"/>
      <c r="O49" s="760"/>
      <c r="P49" s="760"/>
      <c r="Q49" s="760"/>
      <c r="R49" s="760"/>
      <c r="S49" s="760"/>
      <c r="T49" s="760"/>
      <c r="U49" s="760"/>
      <c r="V49" s="760"/>
      <c r="W49" s="760"/>
      <c r="X49" s="760"/>
      <c r="Y49" s="760"/>
      <c r="Z49" s="760"/>
      <c r="AA49" s="760"/>
      <c r="AB49" s="760"/>
      <c r="AC49" s="760"/>
      <c r="AD49" s="760"/>
      <c r="AE49" s="760"/>
      <c r="AF49" s="760"/>
      <c r="AG49" s="760"/>
      <c r="AH49" s="760"/>
      <c r="AI49" s="760"/>
      <c r="AJ49" s="760"/>
      <c r="AK49" s="760"/>
      <c r="AL49" s="760"/>
      <c r="AM49" s="760"/>
      <c r="AN49" s="760"/>
      <c r="AO49" s="760"/>
      <c r="AP49" s="760"/>
      <c r="AQ49" s="760"/>
      <c r="AR49" s="760"/>
      <c r="AS49" s="760"/>
      <c r="AT49" s="760"/>
      <c r="AU49" s="760"/>
      <c r="AV49" s="760"/>
      <c r="AW49" s="760"/>
      <c r="AX49" s="760"/>
      <c r="AY49" s="760"/>
      <c r="AZ49" s="760"/>
      <c r="BA49" s="760"/>
      <c r="BB49" s="760"/>
      <c r="BC49" s="760"/>
      <c r="BD49" s="760"/>
      <c r="BE49" s="760"/>
      <c r="BF49" s="760"/>
      <c r="BG49" s="760"/>
      <c r="BH49" s="760"/>
      <c r="BI49" s="760"/>
      <c r="BJ49" s="760"/>
      <c r="BK49" s="760"/>
      <c r="BL49" s="760"/>
      <c r="BM49" s="760"/>
      <c r="BN49" s="760"/>
      <c r="BO49" s="760"/>
      <c r="BP49" s="760"/>
      <c r="BQ49" s="760"/>
      <c r="BR49" s="760"/>
      <c r="BS49" s="760"/>
      <c r="BT49" s="760"/>
      <c r="BU49" s="760"/>
      <c r="BV49" s="760"/>
      <c r="BW49" s="760"/>
      <c r="BX49" s="760"/>
      <c r="BY49" s="760"/>
      <c r="BZ49" s="760"/>
      <c r="CA49" s="760"/>
    </row>
    <row r="50" spans="1:79" ht="18" customHeight="1">
      <c r="A50" s="724">
        <v>3</v>
      </c>
      <c r="B50" s="831" t="s">
        <v>828</v>
      </c>
      <c r="C50" s="832"/>
      <c r="D50" s="832"/>
      <c r="E50" s="832"/>
      <c r="F50" s="833"/>
      <c r="G50" s="835"/>
      <c r="H50" s="835"/>
      <c r="I50" s="760"/>
      <c r="J50" s="760"/>
      <c r="K50" s="760"/>
      <c r="L50" s="760"/>
      <c r="M50" s="760"/>
      <c r="N50" s="815"/>
      <c r="O50" s="760"/>
      <c r="P50" s="760"/>
      <c r="Q50" s="760"/>
      <c r="R50" s="760"/>
      <c r="S50" s="760"/>
      <c r="T50" s="760"/>
      <c r="U50" s="760"/>
      <c r="V50" s="760"/>
      <c r="W50" s="760"/>
      <c r="X50" s="760"/>
      <c r="Y50" s="760"/>
      <c r="Z50" s="760"/>
      <c r="AA50" s="760"/>
      <c r="AB50" s="760"/>
      <c r="AC50" s="760"/>
      <c r="AD50" s="760"/>
      <c r="AE50" s="760"/>
      <c r="AF50" s="760"/>
      <c r="AG50" s="760"/>
      <c r="AH50" s="760"/>
      <c r="AI50" s="760"/>
      <c r="AJ50" s="760"/>
      <c r="AK50" s="760"/>
      <c r="AL50" s="760"/>
      <c r="AM50" s="760"/>
      <c r="AN50" s="760"/>
      <c r="AO50" s="760"/>
      <c r="AP50" s="760"/>
      <c r="AQ50" s="760"/>
      <c r="AR50" s="760"/>
      <c r="AS50" s="760"/>
      <c r="AT50" s="760"/>
      <c r="AU50" s="760"/>
      <c r="AV50" s="760"/>
      <c r="AW50" s="760"/>
      <c r="AX50" s="760"/>
      <c r="AY50" s="760"/>
      <c r="AZ50" s="760"/>
      <c r="BA50" s="760"/>
      <c r="BB50" s="760"/>
      <c r="BC50" s="760"/>
      <c r="BD50" s="760"/>
      <c r="BE50" s="760"/>
      <c r="BF50" s="760"/>
      <c r="BG50" s="760"/>
      <c r="BH50" s="760"/>
      <c r="BI50" s="760"/>
      <c r="BJ50" s="760"/>
      <c r="BK50" s="760"/>
      <c r="BL50" s="760"/>
      <c r="BM50" s="760"/>
      <c r="BN50" s="760"/>
      <c r="BO50" s="760"/>
      <c r="BP50" s="760"/>
      <c r="BQ50" s="760"/>
      <c r="BR50" s="760"/>
      <c r="BS50" s="760"/>
      <c r="BT50" s="760"/>
      <c r="BU50" s="760"/>
      <c r="BV50" s="760"/>
      <c r="BW50" s="760"/>
      <c r="BX50" s="760"/>
      <c r="BY50" s="760"/>
      <c r="BZ50" s="760"/>
      <c r="CA50" s="760"/>
    </row>
    <row r="51" spans="1:79" ht="35.25" customHeight="1">
      <c r="B51" s="1399" t="s">
        <v>829</v>
      </c>
      <c r="C51" s="1400"/>
      <c r="D51" s="1400"/>
      <c r="E51" s="1401"/>
      <c r="F51" s="833"/>
      <c r="G51" s="835"/>
      <c r="H51" s="835"/>
      <c r="I51" s="760"/>
      <c r="J51" s="760"/>
      <c r="K51" s="760"/>
      <c r="L51" s="760"/>
      <c r="M51" s="760"/>
      <c r="N51" s="815"/>
      <c r="O51" s="760"/>
      <c r="P51" s="760"/>
      <c r="Q51" s="760"/>
      <c r="R51" s="760"/>
      <c r="S51" s="760"/>
      <c r="T51" s="760"/>
      <c r="U51" s="760"/>
      <c r="V51" s="760"/>
      <c r="W51" s="760"/>
      <c r="X51" s="760"/>
      <c r="Y51" s="760"/>
      <c r="Z51" s="760"/>
      <c r="AA51" s="760"/>
      <c r="AB51" s="760"/>
      <c r="AC51" s="760"/>
      <c r="AD51" s="760"/>
      <c r="AE51" s="760"/>
      <c r="AF51" s="760"/>
      <c r="AG51" s="760"/>
      <c r="AH51" s="760"/>
      <c r="AI51" s="760"/>
      <c r="AJ51" s="760"/>
      <c r="AK51" s="760"/>
      <c r="AL51" s="760"/>
      <c r="AM51" s="760"/>
      <c r="AN51" s="760"/>
      <c r="AO51" s="760"/>
      <c r="AP51" s="760"/>
      <c r="AQ51" s="760"/>
      <c r="AR51" s="760"/>
      <c r="AS51" s="760"/>
      <c r="AT51" s="760"/>
      <c r="AU51" s="760"/>
      <c r="AV51" s="760"/>
      <c r="AW51" s="760"/>
      <c r="AX51" s="760"/>
      <c r="AY51" s="760"/>
      <c r="AZ51" s="760"/>
      <c r="BA51" s="760"/>
      <c r="BB51" s="760"/>
      <c r="BC51" s="760"/>
      <c r="BD51" s="760"/>
      <c r="BE51" s="760"/>
      <c r="BF51" s="760"/>
      <c r="BG51" s="760"/>
      <c r="BH51" s="760"/>
      <c r="BI51" s="760"/>
      <c r="BJ51" s="760"/>
      <c r="BK51" s="760"/>
      <c r="BL51" s="760"/>
      <c r="BM51" s="760"/>
      <c r="BN51" s="760"/>
      <c r="BO51" s="760"/>
      <c r="BP51" s="760"/>
      <c r="BQ51" s="760"/>
      <c r="BR51" s="760"/>
      <c r="BS51" s="760"/>
      <c r="BT51" s="760"/>
      <c r="BU51" s="760"/>
      <c r="BV51" s="760"/>
      <c r="BW51" s="760"/>
      <c r="BX51" s="760"/>
      <c r="BY51" s="760"/>
      <c r="BZ51" s="760"/>
      <c r="CA51" s="760"/>
    </row>
    <row r="52" spans="1:79" ht="16.5" customHeight="1" thickBot="1">
      <c r="B52" s="831" t="s">
        <v>811</v>
      </c>
      <c r="C52" s="836"/>
      <c r="F52" s="833"/>
      <c r="G52" s="835"/>
      <c r="H52" s="835"/>
      <c r="I52" s="760"/>
      <c r="J52" s="760"/>
      <c r="K52" s="760"/>
      <c r="L52" s="760"/>
      <c r="M52" s="760"/>
      <c r="N52" s="815"/>
      <c r="O52" s="760"/>
      <c r="P52" s="760"/>
      <c r="Q52" s="760"/>
      <c r="R52" s="760"/>
      <c r="S52" s="760"/>
      <c r="T52" s="760"/>
      <c r="U52" s="760"/>
      <c r="V52" s="760"/>
      <c r="W52" s="760"/>
      <c r="X52" s="760"/>
      <c r="Y52" s="760"/>
      <c r="Z52" s="760"/>
      <c r="AA52" s="760"/>
      <c r="AB52" s="760"/>
      <c r="AC52" s="760"/>
      <c r="AD52" s="760"/>
      <c r="AE52" s="760"/>
      <c r="AF52" s="760"/>
      <c r="AG52" s="760"/>
      <c r="AH52" s="760"/>
      <c r="AI52" s="760"/>
      <c r="AJ52" s="760"/>
      <c r="AK52" s="760"/>
      <c r="AL52" s="760"/>
      <c r="AM52" s="760"/>
      <c r="AN52" s="760"/>
      <c r="AO52" s="760"/>
      <c r="AP52" s="760"/>
      <c r="AQ52" s="760"/>
      <c r="AR52" s="760"/>
      <c r="AS52" s="760"/>
      <c r="AT52" s="760"/>
      <c r="AU52" s="760"/>
      <c r="AV52" s="760"/>
      <c r="AW52" s="760"/>
      <c r="AX52" s="760"/>
      <c r="AY52" s="760"/>
      <c r="AZ52" s="760"/>
      <c r="BA52" s="760"/>
      <c r="BB52" s="760"/>
      <c r="BC52" s="760"/>
      <c r="BD52" s="760"/>
      <c r="BE52" s="760"/>
      <c r="BF52" s="760"/>
      <c r="BG52" s="760"/>
      <c r="BH52" s="760"/>
      <c r="BI52" s="760"/>
      <c r="BJ52" s="760"/>
      <c r="BK52" s="760"/>
      <c r="BL52" s="760"/>
      <c r="BM52" s="760"/>
      <c r="BN52" s="760"/>
      <c r="BO52" s="760"/>
      <c r="BP52" s="760"/>
      <c r="BQ52" s="760"/>
      <c r="BR52" s="760"/>
      <c r="BS52" s="760"/>
      <c r="BT52" s="760"/>
      <c r="BU52" s="760"/>
      <c r="BV52" s="760"/>
      <c r="BW52" s="760"/>
      <c r="BX52" s="760"/>
      <c r="BY52" s="760"/>
      <c r="BZ52" s="760"/>
      <c r="CA52" s="760"/>
    </row>
    <row r="53" spans="1:79" ht="33.75" customHeight="1" thickBot="1">
      <c r="B53" s="837" t="s">
        <v>812</v>
      </c>
      <c r="C53" s="838" t="s">
        <v>813</v>
      </c>
      <c r="D53" s="838" t="s">
        <v>814</v>
      </c>
      <c r="E53" s="839" t="s">
        <v>815</v>
      </c>
      <c r="F53" s="1402" t="s">
        <v>816</v>
      </c>
      <c r="G53" s="864"/>
      <c r="H53" s="835"/>
      <c r="I53" s="760"/>
      <c r="J53" s="760"/>
      <c r="K53" s="760"/>
      <c r="L53" s="760"/>
      <c r="M53" s="760"/>
      <c r="N53" s="815"/>
      <c r="O53" s="760"/>
      <c r="P53" s="760"/>
      <c r="Q53" s="760"/>
      <c r="R53" s="760"/>
      <c r="S53" s="760"/>
      <c r="T53" s="760"/>
      <c r="U53" s="760"/>
      <c r="V53" s="760"/>
      <c r="W53" s="760"/>
      <c r="X53" s="760"/>
      <c r="Y53" s="760"/>
      <c r="Z53" s="760"/>
      <c r="AA53" s="760"/>
      <c r="AB53" s="760"/>
      <c r="AC53" s="760"/>
      <c r="AD53" s="760"/>
      <c r="AE53" s="760"/>
      <c r="AF53" s="760"/>
      <c r="AG53" s="760"/>
      <c r="AH53" s="760"/>
      <c r="AI53" s="760"/>
      <c r="AJ53" s="760"/>
      <c r="AK53" s="760"/>
      <c r="AL53" s="760"/>
      <c r="AM53" s="760"/>
      <c r="AN53" s="760"/>
      <c r="AO53" s="760"/>
      <c r="AP53" s="760"/>
      <c r="AQ53" s="760"/>
      <c r="AR53" s="760"/>
      <c r="AS53" s="760"/>
      <c r="AT53" s="760"/>
      <c r="AU53" s="760"/>
      <c r="AV53" s="760"/>
      <c r="AW53" s="760"/>
      <c r="AX53" s="760"/>
      <c r="AY53" s="760"/>
      <c r="AZ53" s="760"/>
      <c r="BA53" s="760"/>
      <c r="BB53" s="760"/>
      <c r="BC53" s="760"/>
      <c r="BD53" s="760"/>
      <c r="BE53" s="760"/>
      <c r="BF53" s="760"/>
      <c r="BG53" s="760"/>
      <c r="BH53" s="760"/>
      <c r="BI53" s="760"/>
      <c r="BJ53" s="760"/>
      <c r="BK53" s="760"/>
      <c r="BL53" s="760"/>
      <c r="BM53" s="760"/>
      <c r="BN53" s="760"/>
      <c r="BO53" s="760"/>
      <c r="BP53" s="760"/>
      <c r="BQ53" s="760"/>
      <c r="BR53" s="760"/>
      <c r="BS53" s="760"/>
      <c r="BT53" s="760"/>
      <c r="BU53" s="760"/>
      <c r="BV53" s="760"/>
      <c r="BW53" s="760"/>
      <c r="BX53" s="760"/>
      <c r="BY53" s="760"/>
      <c r="BZ53" s="760"/>
      <c r="CA53" s="760"/>
    </row>
    <row r="54" spans="1:79" ht="51" customHeight="1">
      <c r="B54" s="844" t="s">
        <v>830</v>
      </c>
      <c r="C54" s="845">
        <v>1</v>
      </c>
      <c r="D54" s="846">
        <v>1</v>
      </c>
      <c r="E54" s="847">
        <v>1</v>
      </c>
      <c r="F54" s="1403"/>
      <c r="G54" s="865"/>
      <c r="H54" s="865"/>
      <c r="I54" s="866"/>
      <c r="J54" s="760"/>
      <c r="K54" s="760"/>
      <c r="L54" s="760"/>
      <c r="M54" s="760"/>
      <c r="N54" s="815"/>
      <c r="O54" s="760"/>
      <c r="P54" s="760"/>
      <c r="Q54" s="760"/>
      <c r="R54" s="760"/>
      <c r="S54" s="760"/>
      <c r="T54" s="760"/>
      <c r="U54" s="760"/>
      <c r="V54" s="760"/>
      <c r="W54" s="760"/>
      <c r="X54" s="760"/>
      <c r="Y54" s="760"/>
      <c r="Z54" s="760"/>
      <c r="AA54" s="760"/>
      <c r="AB54" s="760"/>
      <c r="AC54" s="760"/>
      <c r="AD54" s="760"/>
      <c r="AE54" s="760"/>
      <c r="AF54" s="760"/>
      <c r="AG54" s="760"/>
      <c r="AH54" s="760"/>
      <c r="AI54" s="760"/>
      <c r="AJ54" s="760"/>
      <c r="AK54" s="760"/>
      <c r="AL54" s="760"/>
      <c r="AM54" s="760"/>
      <c r="AN54" s="760"/>
      <c r="AO54" s="760"/>
      <c r="AP54" s="760"/>
      <c r="AQ54" s="760"/>
      <c r="AR54" s="760"/>
      <c r="AS54" s="760"/>
      <c r="AT54" s="760"/>
      <c r="AU54" s="760"/>
      <c r="AV54" s="760"/>
      <c r="AW54" s="760"/>
      <c r="AX54" s="760"/>
      <c r="AY54" s="760"/>
      <c r="AZ54" s="760"/>
      <c r="BA54" s="760"/>
      <c r="BB54" s="760"/>
      <c r="BC54" s="760"/>
      <c r="BD54" s="760"/>
      <c r="BE54" s="760"/>
      <c r="BF54" s="760"/>
      <c r="BG54" s="760"/>
      <c r="BH54" s="760"/>
      <c r="BI54" s="760"/>
      <c r="BJ54" s="760"/>
      <c r="BK54" s="760"/>
      <c r="BL54" s="760"/>
      <c r="BM54" s="760"/>
      <c r="BN54" s="760"/>
      <c r="BO54" s="760"/>
      <c r="BP54" s="760"/>
      <c r="BQ54" s="760"/>
      <c r="BR54" s="760"/>
      <c r="BS54" s="760"/>
      <c r="BT54" s="760"/>
      <c r="BU54" s="760"/>
      <c r="BV54" s="760"/>
      <c r="BW54" s="760"/>
      <c r="BX54" s="760"/>
      <c r="BY54" s="760"/>
      <c r="BZ54" s="760"/>
      <c r="CA54" s="760"/>
    </row>
    <row r="55" spans="1:79" ht="37.5" customHeight="1">
      <c r="B55" s="850" t="s">
        <v>831</v>
      </c>
      <c r="C55" s="851">
        <v>2</v>
      </c>
      <c r="D55" s="852">
        <v>1</v>
      </c>
      <c r="E55" s="853">
        <v>2</v>
      </c>
      <c r="F55" s="1403"/>
      <c r="G55" s="867"/>
      <c r="H55" s="867"/>
      <c r="I55" s="868"/>
      <c r="J55" s="760"/>
      <c r="K55" s="760"/>
      <c r="L55" s="760"/>
      <c r="M55" s="760"/>
      <c r="N55" s="815"/>
      <c r="O55" s="760"/>
      <c r="P55" s="760"/>
      <c r="Q55" s="760"/>
      <c r="R55" s="760"/>
      <c r="S55" s="760"/>
      <c r="T55" s="760"/>
      <c r="U55" s="760"/>
      <c r="V55" s="760"/>
      <c r="W55" s="760"/>
      <c r="X55" s="760"/>
      <c r="Y55" s="760"/>
      <c r="Z55" s="760"/>
      <c r="AA55" s="760"/>
      <c r="AB55" s="760"/>
      <c r="AC55" s="760"/>
      <c r="AD55" s="760"/>
      <c r="AE55" s="760"/>
      <c r="AF55" s="760"/>
      <c r="AG55" s="760"/>
      <c r="AH55" s="760"/>
      <c r="AI55" s="760"/>
      <c r="AJ55" s="760"/>
      <c r="AK55" s="760"/>
      <c r="AL55" s="760"/>
      <c r="AM55" s="760"/>
      <c r="AN55" s="760"/>
      <c r="AO55" s="760"/>
      <c r="AP55" s="760"/>
      <c r="AQ55" s="760"/>
      <c r="AR55" s="760"/>
      <c r="AS55" s="760"/>
      <c r="AT55" s="760"/>
      <c r="AU55" s="760"/>
      <c r="AV55" s="760"/>
      <c r="AW55" s="760"/>
      <c r="AX55" s="760"/>
      <c r="AY55" s="760"/>
      <c r="AZ55" s="760"/>
      <c r="BA55" s="760"/>
      <c r="BB55" s="760"/>
      <c r="BC55" s="760"/>
      <c r="BD55" s="760"/>
      <c r="BE55" s="760"/>
      <c r="BF55" s="760"/>
      <c r="BG55" s="760"/>
      <c r="BH55" s="760"/>
      <c r="BI55" s="760"/>
      <c r="BJ55" s="760"/>
      <c r="BK55" s="760"/>
      <c r="BL55" s="760"/>
      <c r="BM55" s="760"/>
      <c r="BN55" s="760"/>
      <c r="BO55" s="760"/>
      <c r="BP55" s="760"/>
      <c r="BQ55" s="760"/>
      <c r="BR55" s="760"/>
      <c r="BS55" s="760"/>
      <c r="BT55" s="760"/>
      <c r="BU55" s="760"/>
      <c r="BV55" s="760"/>
      <c r="BW55" s="760"/>
      <c r="BX55" s="760"/>
      <c r="BY55" s="760"/>
      <c r="BZ55" s="760"/>
      <c r="CA55" s="760"/>
    </row>
    <row r="56" spans="1:79" ht="38.450000000000003" customHeight="1" thickBot="1">
      <c r="B56" s="856" t="s">
        <v>832</v>
      </c>
      <c r="C56" s="857">
        <v>3</v>
      </c>
      <c r="D56" s="858">
        <v>1</v>
      </c>
      <c r="E56" s="859">
        <v>3</v>
      </c>
      <c r="F56" s="1404"/>
      <c r="G56" s="869"/>
      <c r="H56" s="869"/>
      <c r="I56" s="870"/>
      <c r="J56" s="760"/>
      <c r="K56" s="760"/>
      <c r="L56" s="760"/>
      <c r="M56" s="760"/>
      <c r="N56" s="815"/>
      <c r="O56" s="760"/>
      <c r="P56" s="760"/>
      <c r="Q56" s="760"/>
      <c r="R56" s="760"/>
      <c r="S56" s="760"/>
      <c r="T56" s="760"/>
      <c r="U56" s="760"/>
      <c r="V56" s="760"/>
      <c r="W56" s="760"/>
      <c r="X56" s="760"/>
      <c r="Y56" s="760"/>
      <c r="Z56" s="760"/>
      <c r="AA56" s="760"/>
      <c r="AB56" s="760"/>
      <c r="AC56" s="760"/>
      <c r="AD56" s="760"/>
      <c r="AE56" s="760"/>
      <c r="AF56" s="760"/>
      <c r="AG56" s="760"/>
      <c r="AH56" s="760"/>
      <c r="AI56" s="760"/>
      <c r="AJ56" s="760"/>
      <c r="AK56" s="760"/>
      <c r="AL56" s="760"/>
      <c r="AM56" s="760"/>
      <c r="AN56" s="760"/>
      <c r="AO56" s="760"/>
      <c r="AP56" s="760"/>
      <c r="AQ56" s="760"/>
      <c r="AR56" s="760"/>
      <c r="AS56" s="760"/>
      <c r="AT56" s="760"/>
      <c r="AU56" s="760"/>
      <c r="AV56" s="760"/>
      <c r="AW56" s="760"/>
      <c r="AX56" s="760"/>
      <c r="AY56" s="760"/>
      <c r="AZ56" s="760"/>
      <c r="BA56" s="760"/>
      <c r="BB56" s="760"/>
      <c r="BC56" s="760"/>
      <c r="BD56" s="760"/>
      <c r="BE56" s="760"/>
      <c r="BF56" s="760"/>
      <c r="BG56" s="760"/>
      <c r="BH56" s="760"/>
      <c r="BI56" s="760"/>
      <c r="BJ56" s="760"/>
      <c r="BK56" s="760"/>
      <c r="BL56" s="760"/>
      <c r="BM56" s="760"/>
      <c r="BN56" s="760"/>
      <c r="BO56" s="760"/>
      <c r="BP56" s="760"/>
      <c r="BQ56" s="760"/>
      <c r="BR56" s="760"/>
      <c r="BS56" s="760"/>
      <c r="BT56" s="760"/>
      <c r="BU56" s="760"/>
      <c r="BV56" s="760"/>
      <c r="BW56" s="760"/>
      <c r="BX56" s="760"/>
      <c r="BY56" s="760"/>
      <c r="BZ56" s="760"/>
      <c r="CA56" s="760"/>
    </row>
    <row r="57" spans="1:79" ht="9" customHeight="1">
      <c r="B57" s="862"/>
      <c r="C57" s="863"/>
      <c r="D57" s="863"/>
      <c r="E57" s="863"/>
      <c r="F57" s="833"/>
      <c r="G57" s="835"/>
      <c r="H57" s="835"/>
      <c r="I57" s="760"/>
      <c r="J57" s="760"/>
      <c r="K57" s="760"/>
      <c r="L57" s="760"/>
      <c r="M57" s="760"/>
      <c r="N57" s="815"/>
      <c r="O57" s="760"/>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760"/>
      <c r="AM57" s="760"/>
      <c r="AN57" s="760"/>
      <c r="AO57" s="760"/>
      <c r="AP57" s="760"/>
      <c r="AQ57" s="760"/>
      <c r="AR57" s="760"/>
      <c r="AS57" s="760"/>
      <c r="AT57" s="760"/>
      <c r="AU57" s="760"/>
      <c r="AV57" s="760"/>
      <c r="AW57" s="760"/>
      <c r="AX57" s="760"/>
      <c r="AY57" s="760"/>
      <c r="AZ57" s="760"/>
      <c r="BA57" s="760"/>
      <c r="BB57" s="760"/>
      <c r="BC57" s="760"/>
      <c r="BD57" s="760"/>
      <c r="BE57" s="760"/>
      <c r="BF57" s="760"/>
      <c r="BG57" s="760"/>
      <c r="BH57" s="760"/>
      <c r="BI57" s="760"/>
      <c r="BJ57" s="760"/>
      <c r="BK57" s="760"/>
      <c r="BL57" s="760"/>
      <c r="BM57" s="760"/>
      <c r="BN57" s="760"/>
      <c r="BO57" s="760"/>
      <c r="BP57" s="760"/>
      <c r="BQ57" s="760"/>
      <c r="BR57" s="760"/>
      <c r="BS57" s="760"/>
      <c r="BT57" s="760"/>
      <c r="BU57" s="760"/>
      <c r="BV57" s="760"/>
      <c r="BW57" s="760"/>
      <c r="BX57" s="760"/>
      <c r="BY57" s="760"/>
      <c r="BZ57" s="760"/>
      <c r="CA57" s="760"/>
    </row>
    <row r="58" spans="1:79" ht="18" customHeight="1">
      <c r="A58" s="724">
        <v>4</v>
      </c>
      <c r="B58" s="831" t="s">
        <v>833</v>
      </c>
      <c r="C58" s="832"/>
      <c r="D58" s="832"/>
      <c r="E58" s="832"/>
      <c r="F58" s="833"/>
      <c r="G58" s="835"/>
      <c r="H58" s="835"/>
      <c r="I58" s="760"/>
      <c r="J58" s="760"/>
      <c r="K58" s="760"/>
      <c r="L58" s="760"/>
      <c r="M58" s="760"/>
      <c r="N58" s="815"/>
      <c r="O58" s="760"/>
      <c r="P58" s="760"/>
      <c r="Q58" s="760"/>
      <c r="R58" s="760"/>
      <c r="S58" s="760"/>
      <c r="T58" s="760"/>
      <c r="U58" s="760"/>
      <c r="V58" s="760"/>
      <c r="W58" s="760"/>
      <c r="X58" s="760"/>
      <c r="Y58" s="760"/>
      <c r="Z58" s="760"/>
      <c r="AA58" s="760"/>
      <c r="AB58" s="760"/>
      <c r="AC58" s="760"/>
      <c r="AD58" s="760"/>
      <c r="AE58" s="760"/>
      <c r="AF58" s="760"/>
      <c r="AG58" s="760"/>
      <c r="AH58" s="760"/>
      <c r="AI58" s="760"/>
      <c r="AJ58" s="760"/>
      <c r="AK58" s="760"/>
      <c r="AL58" s="760"/>
      <c r="AM58" s="760"/>
      <c r="AN58" s="760"/>
      <c r="AO58" s="760"/>
      <c r="AP58" s="760"/>
      <c r="AQ58" s="760"/>
      <c r="AR58" s="760"/>
      <c r="AS58" s="760"/>
      <c r="AT58" s="760"/>
      <c r="AU58" s="760"/>
      <c r="AV58" s="760"/>
      <c r="AW58" s="760"/>
      <c r="AX58" s="760"/>
      <c r="AY58" s="760"/>
      <c r="AZ58" s="760"/>
      <c r="BA58" s="760"/>
      <c r="BB58" s="760"/>
      <c r="BC58" s="760"/>
      <c r="BD58" s="760"/>
      <c r="BE58" s="760"/>
      <c r="BF58" s="760"/>
      <c r="BG58" s="760"/>
      <c r="BH58" s="760"/>
      <c r="BI58" s="760"/>
      <c r="BJ58" s="760"/>
      <c r="BK58" s="760"/>
      <c r="BL58" s="760"/>
      <c r="BM58" s="760"/>
      <c r="BN58" s="760"/>
      <c r="BO58" s="760"/>
      <c r="BP58" s="760"/>
      <c r="BQ58" s="760"/>
      <c r="BR58" s="760"/>
      <c r="BS58" s="760"/>
      <c r="BT58" s="760"/>
      <c r="BU58" s="760"/>
      <c r="BV58" s="760"/>
      <c r="BW58" s="760"/>
      <c r="BX58" s="760"/>
      <c r="BY58" s="760"/>
      <c r="BZ58" s="760"/>
      <c r="CA58" s="760"/>
    </row>
    <row r="59" spans="1:79" ht="35.25" customHeight="1">
      <c r="B59" s="1399" t="s">
        <v>834</v>
      </c>
      <c r="C59" s="1400"/>
      <c r="D59" s="1400"/>
      <c r="E59" s="1401"/>
      <c r="F59" s="833"/>
      <c r="G59" s="835"/>
      <c r="H59" s="835"/>
      <c r="I59" s="760"/>
      <c r="J59" s="760"/>
      <c r="K59" s="760"/>
      <c r="L59" s="760"/>
      <c r="M59" s="760"/>
      <c r="N59" s="815"/>
      <c r="O59" s="760"/>
      <c r="P59" s="760"/>
      <c r="Q59" s="760"/>
      <c r="R59" s="760"/>
      <c r="S59" s="760"/>
      <c r="T59" s="760"/>
      <c r="U59" s="760"/>
      <c r="V59" s="760"/>
      <c r="W59" s="760"/>
      <c r="X59" s="760"/>
      <c r="Y59" s="760"/>
      <c r="Z59" s="760"/>
      <c r="AA59" s="760"/>
      <c r="AB59" s="760"/>
      <c r="AC59" s="760"/>
      <c r="AD59" s="760"/>
      <c r="AE59" s="760"/>
      <c r="AF59" s="760"/>
      <c r="AG59" s="760"/>
      <c r="AH59" s="760"/>
      <c r="AI59" s="760"/>
      <c r="AJ59" s="760"/>
      <c r="AK59" s="760"/>
      <c r="AL59" s="760"/>
      <c r="AM59" s="760"/>
      <c r="AN59" s="760"/>
      <c r="AO59" s="760"/>
      <c r="AP59" s="760"/>
      <c r="AQ59" s="760"/>
      <c r="AR59" s="760"/>
      <c r="AS59" s="760"/>
      <c r="AT59" s="760"/>
      <c r="AU59" s="760"/>
      <c r="AV59" s="760"/>
      <c r="AW59" s="760"/>
      <c r="AX59" s="760"/>
      <c r="AY59" s="760"/>
      <c r="AZ59" s="760"/>
      <c r="BA59" s="760"/>
      <c r="BB59" s="760"/>
      <c r="BC59" s="760"/>
      <c r="BD59" s="760"/>
      <c r="BE59" s="760"/>
      <c r="BF59" s="760"/>
      <c r="BG59" s="760"/>
      <c r="BH59" s="760"/>
      <c r="BI59" s="760"/>
      <c r="BJ59" s="760"/>
      <c r="BK59" s="760"/>
      <c r="BL59" s="760"/>
      <c r="BM59" s="760"/>
      <c r="BN59" s="760"/>
      <c r="BO59" s="760"/>
      <c r="BP59" s="760"/>
      <c r="BQ59" s="760"/>
      <c r="BR59" s="760"/>
      <c r="BS59" s="760"/>
      <c r="BT59" s="760"/>
      <c r="BU59" s="760"/>
      <c r="BV59" s="760"/>
      <c r="BW59" s="760"/>
      <c r="BX59" s="760"/>
      <c r="BY59" s="760"/>
      <c r="BZ59" s="760"/>
      <c r="CA59" s="760"/>
    </row>
    <row r="60" spans="1:79" ht="16.5" customHeight="1" thickBot="1">
      <c r="B60" s="831" t="s">
        <v>811</v>
      </c>
      <c r="C60" s="836"/>
      <c r="F60" s="833"/>
      <c r="G60" s="835"/>
      <c r="H60" s="835"/>
      <c r="I60" s="760"/>
      <c r="J60" s="760"/>
      <c r="K60" s="760"/>
      <c r="L60" s="760"/>
      <c r="M60" s="760"/>
      <c r="N60" s="815"/>
      <c r="O60" s="760"/>
      <c r="P60" s="760"/>
      <c r="Q60" s="760"/>
      <c r="R60" s="760"/>
      <c r="S60" s="760"/>
      <c r="T60" s="760"/>
      <c r="U60" s="760"/>
      <c r="V60" s="760"/>
      <c r="W60" s="760"/>
      <c r="X60" s="760"/>
      <c r="Y60" s="760"/>
      <c r="Z60" s="760"/>
      <c r="AA60" s="760"/>
      <c r="AB60" s="760"/>
      <c r="AC60" s="760"/>
      <c r="AD60" s="760"/>
      <c r="AE60" s="760"/>
      <c r="AF60" s="760"/>
      <c r="AG60" s="760"/>
      <c r="AH60" s="760"/>
      <c r="AI60" s="760"/>
      <c r="AJ60" s="760"/>
      <c r="AK60" s="760"/>
      <c r="AL60" s="760"/>
      <c r="AM60" s="760"/>
      <c r="AN60" s="760"/>
      <c r="AO60" s="760"/>
      <c r="AP60" s="760"/>
      <c r="AQ60" s="760"/>
      <c r="AR60" s="760"/>
      <c r="AS60" s="760"/>
      <c r="AT60" s="760"/>
      <c r="AU60" s="760"/>
      <c r="AV60" s="760"/>
      <c r="AW60" s="760"/>
      <c r="AX60" s="760"/>
      <c r="AY60" s="760"/>
      <c r="AZ60" s="760"/>
      <c r="BA60" s="760"/>
      <c r="BB60" s="760"/>
      <c r="BC60" s="760"/>
      <c r="BD60" s="760"/>
      <c r="BE60" s="760"/>
      <c r="BF60" s="760"/>
      <c r="BG60" s="760"/>
      <c r="BH60" s="760"/>
      <c r="BI60" s="760"/>
      <c r="BJ60" s="760"/>
      <c r="BK60" s="760"/>
      <c r="BL60" s="760"/>
      <c r="BM60" s="760"/>
      <c r="BN60" s="760"/>
      <c r="BO60" s="760"/>
      <c r="BP60" s="760"/>
      <c r="BQ60" s="760"/>
      <c r="BR60" s="760"/>
      <c r="BS60" s="760"/>
      <c r="BT60" s="760"/>
      <c r="BU60" s="760"/>
      <c r="BV60" s="760"/>
      <c r="BW60" s="760"/>
      <c r="BX60" s="760"/>
      <c r="BY60" s="760"/>
      <c r="BZ60" s="760"/>
      <c r="CA60" s="760"/>
    </row>
    <row r="61" spans="1:79" ht="33.75" customHeight="1" thickBot="1">
      <c r="B61" s="837" t="s">
        <v>812</v>
      </c>
      <c r="C61" s="838" t="s">
        <v>813</v>
      </c>
      <c r="D61" s="838" t="s">
        <v>814</v>
      </c>
      <c r="E61" s="839" t="s">
        <v>815</v>
      </c>
      <c r="F61" s="1402" t="s">
        <v>816</v>
      </c>
      <c r="G61" s="864"/>
      <c r="H61" s="835"/>
      <c r="I61" s="760"/>
      <c r="J61" s="760"/>
      <c r="K61" s="760"/>
      <c r="L61" s="760"/>
      <c r="M61" s="760"/>
      <c r="N61" s="815"/>
      <c r="O61" s="760"/>
      <c r="P61" s="760"/>
      <c r="Q61" s="760"/>
      <c r="R61" s="760"/>
      <c r="S61" s="760"/>
      <c r="T61" s="760"/>
      <c r="U61" s="760"/>
      <c r="V61" s="760"/>
      <c r="W61" s="760"/>
      <c r="X61" s="760"/>
      <c r="Y61" s="760"/>
      <c r="Z61" s="760"/>
      <c r="AA61" s="760"/>
      <c r="AB61" s="760"/>
      <c r="AC61" s="760"/>
      <c r="AD61" s="760"/>
      <c r="AE61" s="760"/>
      <c r="AF61" s="760"/>
      <c r="AG61" s="760"/>
      <c r="AH61" s="760"/>
      <c r="AI61" s="760"/>
      <c r="AJ61" s="760"/>
      <c r="AK61" s="760"/>
      <c r="AL61" s="760"/>
      <c r="AM61" s="760"/>
      <c r="AN61" s="760"/>
      <c r="AO61" s="760"/>
      <c r="AP61" s="760"/>
      <c r="AQ61" s="760"/>
      <c r="AR61" s="760"/>
      <c r="AS61" s="760"/>
      <c r="AT61" s="760"/>
      <c r="AU61" s="760"/>
      <c r="AV61" s="760"/>
      <c r="AW61" s="760"/>
      <c r="AX61" s="760"/>
      <c r="AY61" s="760"/>
      <c r="AZ61" s="760"/>
      <c r="BA61" s="760"/>
      <c r="BB61" s="760"/>
      <c r="BC61" s="760"/>
      <c r="BD61" s="760"/>
      <c r="BE61" s="760"/>
      <c r="BF61" s="760"/>
      <c r="BG61" s="760"/>
      <c r="BH61" s="760"/>
      <c r="BI61" s="760"/>
      <c r="BJ61" s="760"/>
      <c r="BK61" s="760"/>
      <c r="BL61" s="760"/>
      <c r="BM61" s="760"/>
      <c r="BN61" s="760"/>
      <c r="BO61" s="760"/>
      <c r="BP61" s="760"/>
      <c r="BQ61" s="760"/>
      <c r="BR61" s="760"/>
      <c r="BS61" s="760"/>
      <c r="BT61" s="760"/>
      <c r="BU61" s="760"/>
      <c r="BV61" s="760"/>
      <c r="BW61" s="760"/>
      <c r="BX61" s="760"/>
      <c r="BY61" s="760"/>
      <c r="BZ61" s="760"/>
      <c r="CA61" s="760"/>
    </row>
    <row r="62" spans="1:79" ht="30.75" customHeight="1">
      <c r="B62" s="844" t="s">
        <v>835</v>
      </c>
      <c r="C62" s="845">
        <v>0</v>
      </c>
      <c r="D62" s="846">
        <v>2</v>
      </c>
      <c r="E62" s="847">
        <v>0</v>
      </c>
      <c r="F62" s="1403"/>
      <c r="G62" s="865"/>
      <c r="H62" s="865"/>
      <c r="I62" s="866"/>
      <c r="J62" s="760"/>
      <c r="K62" s="760"/>
      <c r="L62" s="760"/>
      <c r="M62" s="760"/>
      <c r="N62" s="815"/>
      <c r="O62" s="760"/>
      <c r="P62" s="760"/>
      <c r="Q62" s="760"/>
      <c r="R62" s="760"/>
      <c r="S62" s="760"/>
      <c r="T62" s="760"/>
      <c r="U62" s="760"/>
      <c r="V62" s="760"/>
      <c r="W62" s="760"/>
      <c r="X62" s="760"/>
      <c r="Y62" s="760"/>
      <c r="Z62" s="760"/>
      <c r="AA62" s="760"/>
      <c r="AB62" s="760"/>
      <c r="AC62" s="760"/>
      <c r="AD62" s="760"/>
      <c r="AE62" s="760"/>
      <c r="AF62" s="760"/>
      <c r="AG62" s="760"/>
      <c r="AH62" s="760"/>
      <c r="AI62" s="760"/>
      <c r="AJ62" s="760"/>
      <c r="AK62" s="760"/>
      <c r="AL62" s="760"/>
      <c r="AM62" s="760"/>
      <c r="AN62" s="760"/>
      <c r="AO62" s="760"/>
      <c r="AP62" s="760"/>
      <c r="AQ62" s="760"/>
      <c r="AR62" s="760"/>
      <c r="AS62" s="760"/>
      <c r="AT62" s="760"/>
      <c r="AU62" s="760"/>
      <c r="AV62" s="760"/>
      <c r="AW62" s="760"/>
      <c r="AX62" s="760"/>
      <c r="AY62" s="760"/>
      <c r="AZ62" s="760"/>
      <c r="BA62" s="760"/>
      <c r="BB62" s="760"/>
      <c r="BC62" s="760"/>
      <c r="BD62" s="760"/>
      <c r="BE62" s="760"/>
      <c r="BF62" s="760"/>
      <c r="BG62" s="760"/>
      <c r="BH62" s="760"/>
      <c r="BI62" s="760"/>
      <c r="BJ62" s="760"/>
      <c r="BK62" s="760"/>
      <c r="BL62" s="760"/>
      <c r="BM62" s="760"/>
      <c r="BN62" s="760"/>
      <c r="BO62" s="760"/>
      <c r="BP62" s="760"/>
      <c r="BQ62" s="760"/>
      <c r="BR62" s="760"/>
      <c r="BS62" s="760"/>
      <c r="BT62" s="760"/>
      <c r="BU62" s="760"/>
      <c r="BV62" s="760"/>
      <c r="BW62" s="760"/>
      <c r="BX62" s="760"/>
      <c r="BY62" s="760"/>
      <c r="BZ62" s="760"/>
      <c r="CA62" s="760"/>
    </row>
    <row r="63" spans="1:79" ht="30.75" customHeight="1">
      <c r="B63" s="850" t="s">
        <v>836</v>
      </c>
      <c r="C63" s="851">
        <v>1</v>
      </c>
      <c r="D63" s="852">
        <v>2</v>
      </c>
      <c r="E63" s="853">
        <v>2</v>
      </c>
      <c r="F63" s="1403"/>
      <c r="G63" s="867"/>
      <c r="H63" s="867"/>
      <c r="I63" s="868"/>
      <c r="J63" s="760"/>
      <c r="K63" s="760"/>
      <c r="L63" s="760"/>
      <c r="M63" s="760"/>
      <c r="N63" s="815"/>
      <c r="O63" s="760"/>
      <c r="P63" s="760"/>
      <c r="Q63" s="760"/>
      <c r="R63" s="760"/>
      <c r="S63" s="760"/>
      <c r="T63" s="760"/>
      <c r="U63" s="760"/>
      <c r="V63" s="760"/>
      <c r="W63" s="760"/>
      <c r="X63" s="760"/>
      <c r="Y63" s="760"/>
      <c r="Z63" s="760"/>
      <c r="AA63" s="760"/>
      <c r="AB63" s="760"/>
      <c r="AC63" s="760"/>
      <c r="AD63" s="760"/>
      <c r="AE63" s="760"/>
      <c r="AF63" s="760"/>
      <c r="AG63" s="760"/>
      <c r="AH63" s="760"/>
      <c r="AI63" s="760"/>
      <c r="AJ63" s="760"/>
      <c r="AK63" s="760"/>
      <c r="AL63" s="760"/>
      <c r="AM63" s="760"/>
      <c r="AN63" s="760"/>
      <c r="AO63" s="760"/>
      <c r="AP63" s="760"/>
      <c r="AQ63" s="760"/>
      <c r="AR63" s="760"/>
      <c r="AS63" s="760"/>
      <c r="AT63" s="760"/>
      <c r="AU63" s="760"/>
      <c r="AV63" s="760"/>
      <c r="AW63" s="760"/>
      <c r="AX63" s="760"/>
      <c r="AY63" s="760"/>
      <c r="AZ63" s="760"/>
      <c r="BA63" s="760"/>
      <c r="BB63" s="760"/>
      <c r="BC63" s="760"/>
      <c r="BD63" s="760"/>
      <c r="BE63" s="760"/>
      <c r="BF63" s="760"/>
      <c r="BG63" s="760"/>
      <c r="BH63" s="760"/>
      <c r="BI63" s="760"/>
      <c r="BJ63" s="760"/>
      <c r="BK63" s="760"/>
      <c r="BL63" s="760"/>
      <c r="BM63" s="760"/>
      <c r="BN63" s="760"/>
      <c r="BO63" s="760"/>
      <c r="BP63" s="760"/>
      <c r="BQ63" s="760"/>
      <c r="BR63" s="760"/>
      <c r="BS63" s="760"/>
      <c r="BT63" s="760"/>
      <c r="BU63" s="760"/>
      <c r="BV63" s="760"/>
      <c r="BW63" s="760"/>
      <c r="BX63" s="760"/>
      <c r="BY63" s="760"/>
      <c r="BZ63" s="760"/>
      <c r="CA63" s="760"/>
    </row>
    <row r="64" spans="1:79" ht="48.95" customHeight="1" thickBot="1">
      <c r="B64" s="856" t="s">
        <v>837</v>
      </c>
      <c r="C64" s="857">
        <v>2</v>
      </c>
      <c r="D64" s="858">
        <v>2</v>
      </c>
      <c r="E64" s="859">
        <v>4</v>
      </c>
      <c r="F64" s="1404"/>
      <c r="G64" s="869"/>
      <c r="H64" s="869"/>
      <c r="I64" s="870"/>
      <c r="J64" s="760"/>
      <c r="K64" s="760"/>
      <c r="L64" s="760"/>
      <c r="M64" s="760"/>
      <c r="N64" s="815"/>
      <c r="O64" s="760"/>
      <c r="P64" s="760"/>
      <c r="Q64" s="760"/>
      <c r="R64" s="760"/>
      <c r="S64" s="760"/>
      <c r="T64" s="760"/>
      <c r="U64" s="760"/>
      <c r="V64" s="760"/>
      <c r="W64" s="760"/>
      <c r="X64" s="760"/>
      <c r="Y64" s="760"/>
      <c r="Z64" s="760"/>
      <c r="AA64" s="760"/>
      <c r="AB64" s="760"/>
      <c r="AC64" s="760"/>
      <c r="AD64" s="760"/>
      <c r="AE64" s="760"/>
      <c r="AF64" s="760"/>
      <c r="AG64" s="760"/>
      <c r="AH64" s="760"/>
      <c r="AI64" s="760"/>
      <c r="AJ64" s="760"/>
      <c r="AK64" s="760"/>
      <c r="AL64" s="760"/>
      <c r="AM64" s="760"/>
      <c r="AN64" s="760"/>
      <c r="AO64" s="760"/>
      <c r="AP64" s="760"/>
      <c r="AQ64" s="760"/>
      <c r="AR64" s="760"/>
      <c r="AS64" s="760"/>
      <c r="AT64" s="760"/>
      <c r="AU64" s="760"/>
      <c r="AV64" s="760"/>
      <c r="AW64" s="760"/>
      <c r="AX64" s="760"/>
      <c r="AY64" s="760"/>
      <c r="AZ64" s="760"/>
      <c r="BA64" s="760"/>
      <c r="BB64" s="760"/>
      <c r="BC64" s="760"/>
      <c r="BD64" s="760"/>
      <c r="BE64" s="760"/>
      <c r="BF64" s="760"/>
      <c r="BG64" s="760"/>
      <c r="BH64" s="760"/>
      <c r="BI64" s="760"/>
      <c r="BJ64" s="760"/>
      <c r="BK64" s="760"/>
      <c r="BL64" s="760"/>
      <c r="BM64" s="760"/>
      <c r="BN64" s="760"/>
      <c r="BO64" s="760"/>
      <c r="BP64" s="760"/>
      <c r="BQ64" s="760"/>
      <c r="BR64" s="760"/>
      <c r="BS64" s="760"/>
      <c r="BT64" s="760"/>
      <c r="BU64" s="760"/>
      <c r="BV64" s="760"/>
      <c r="BW64" s="760"/>
      <c r="BX64" s="760"/>
      <c r="BY64" s="760"/>
      <c r="BZ64" s="760"/>
      <c r="CA64" s="760"/>
    </row>
    <row r="65" spans="1:79" ht="9" customHeight="1">
      <c r="B65" s="862"/>
      <c r="C65" s="863"/>
      <c r="D65" s="863"/>
      <c r="E65" s="863"/>
      <c r="F65" s="833"/>
      <c r="G65" s="835"/>
      <c r="H65" s="835"/>
      <c r="I65" s="760"/>
      <c r="J65" s="760"/>
      <c r="K65" s="760"/>
      <c r="L65" s="760"/>
      <c r="M65" s="760"/>
      <c r="N65" s="815"/>
      <c r="O65" s="760"/>
      <c r="P65" s="760"/>
      <c r="Q65" s="760"/>
      <c r="R65" s="760"/>
      <c r="S65" s="760"/>
      <c r="T65" s="760"/>
      <c r="U65" s="760"/>
      <c r="V65" s="760"/>
      <c r="W65" s="760"/>
      <c r="X65" s="760"/>
      <c r="Y65" s="760"/>
      <c r="Z65" s="760"/>
      <c r="AA65" s="760"/>
      <c r="AB65" s="760"/>
      <c r="AC65" s="760"/>
      <c r="AD65" s="760"/>
      <c r="AE65" s="760"/>
      <c r="AF65" s="760"/>
      <c r="AG65" s="760"/>
      <c r="AH65" s="760"/>
      <c r="AI65" s="760"/>
      <c r="AJ65" s="760"/>
      <c r="AK65" s="760"/>
      <c r="AL65" s="760"/>
      <c r="AM65" s="760"/>
      <c r="AN65" s="760"/>
      <c r="AO65" s="760"/>
      <c r="AP65" s="760"/>
      <c r="AQ65" s="760"/>
      <c r="AR65" s="760"/>
      <c r="AS65" s="760"/>
      <c r="AT65" s="760"/>
      <c r="AU65" s="760"/>
      <c r="AV65" s="760"/>
      <c r="AW65" s="760"/>
      <c r="AX65" s="760"/>
      <c r="AY65" s="760"/>
      <c r="AZ65" s="760"/>
      <c r="BA65" s="760"/>
      <c r="BB65" s="760"/>
      <c r="BC65" s="760"/>
      <c r="BD65" s="760"/>
      <c r="BE65" s="760"/>
      <c r="BF65" s="760"/>
      <c r="BG65" s="760"/>
      <c r="BH65" s="760"/>
      <c r="BI65" s="760"/>
      <c r="BJ65" s="760"/>
      <c r="BK65" s="760"/>
      <c r="BL65" s="760"/>
      <c r="BM65" s="760"/>
      <c r="BN65" s="760"/>
      <c r="BO65" s="760"/>
      <c r="BP65" s="760"/>
      <c r="BQ65" s="760"/>
      <c r="BR65" s="760"/>
      <c r="BS65" s="760"/>
      <c r="BT65" s="760"/>
      <c r="BU65" s="760"/>
      <c r="BV65" s="760"/>
      <c r="BW65" s="760"/>
      <c r="BX65" s="760"/>
      <c r="BY65" s="760"/>
      <c r="BZ65" s="760"/>
      <c r="CA65" s="760"/>
    </row>
    <row r="66" spans="1:79" ht="18" customHeight="1">
      <c r="A66" s="724">
        <v>5</v>
      </c>
      <c r="B66" s="831" t="s">
        <v>838</v>
      </c>
      <c r="C66" s="832"/>
      <c r="D66" s="832"/>
      <c r="E66" s="832"/>
      <c r="F66" s="833"/>
      <c r="G66" s="835"/>
      <c r="H66" s="835"/>
      <c r="I66" s="760"/>
      <c r="J66" s="760"/>
      <c r="K66" s="760"/>
      <c r="L66" s="760"/>
      <c r="M66" s="760"/>
      <c r="N66" s="815"/>
      <c r="O66" s="760"/>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760"/>
      <c r="AN66" s="760"/>
      <c r="AO66" s="760"/>
      <c r="AP66" s="760"/>
      <c r="AQ66" s="760"/>
      <c r="AR66" s="760"/>
      <c r="AS66" s="760"/>
      <c r="AT66" s="760"/>
      <c r="AU66" s="760"/>
      <c r="AV66" s="760"/>
      <c r="AW66" s="760"/>
      <c r="AX66" s="760"/>
      <c r="AY66" s="760"/>
      <c r="AZ66" s="760"/>
      <c r="BA66" s="760"/>
      <c r="BB66" s="760"/>
      <c r="BC66" s="760"/>
      <c r="BD66" s="760"/>
      <c r="BE66" s="760"/>
      <c r="BF66" s="760"/>
      <c r="BG66" s="760"/>
      <c r="BH66" s="760"/>
      <c r="BI66" s="760"/>
      <c r="BJ66" s="760"/>
      <c r="BK66" s="760"/>
      <c r="BL66" s="760"/>
      <c r="BM66" s="760"/>
      <c r="BN66" s="760"/>
      <c r="BO66" s="760"/>
      <c r="BP66" s="760"/>
      <c r="BQ66" s="760"/>
      <c r="BR66" s="760"/>
      <c r="BS66" s="760"/>
      <c r="BT66" s="760"/>
      <c r="BU66" s="760"/>
      <c r="BV66" s="760"/>
      <c r="BW66" s="760"/>
      <c r="BX66" s="760"/>
      <c r="BY66" s="760"/>
      <c r="BZ66" s="760"/>
      <c r="CA66" s="760"/>
    </row>
    <row r="67" spans="1:79" ht="35.25" customHeight="1">
      <c r="B67" s="1399" t="s">
        <v>839</v>
      </c>
      <c r="C67" s="1400"/>
      <c r="D67" s="1400"/>
      <c r="E67" s="1401"/>
      <c r="F67" s="833"/>
      <c r="G67" s="835"/>
      <c r="H67" s="835"/>
      <c r="I67" s="760"/>
      <c r="J67" s="760"/>
      <c r="K67" s="760"/>
      <c r="L67" s="760"/>
      <c r="M67" s="760"/>
      <c r="N67" s="815"/>
      <c r="O67" s="760"/>
      <c r="P67" s="760"/>
      <c r="Q67" s="760"/>
      <c r="R67" s="760"/>
      <c r="S67" s="760"/>
      <c r="T67" s="760"/>
      <c r="U67" s="760"/>
      <c r="V67" s="760"/>
      <c r="W67" s="760"/>
      <c r="X67" s="760"/>
      <c r="Y67" s="760"/>
      <c r="Z67" s="760"/>
      <c r="AA67" s="760"/>
      <c r="AB67" s="760"/>
      <c r="AC67" s="760"/>
      <c r="AD67" s="760"/>
      <c r="AE67" s="760"/>
      <c r="AF67" s="760"/>
      <c r="AG67" s="760"/>
      <c r="AH67" s="760"/>
      <c r="AI67" s="760"/>
      <c r="AJ67" s="760"/>
      <c r="AK67" s="760"/>
      <c r="AL67" s="760"/>
      <c r="AM67" s="760"/>
      <c r="AN67" s="760"/>
      <c r="AO67" s="760"/>
      <c r="AP67" s="760"/>
      <c r="AQ67" s="760"/>
      <c r="AR67" s="760"/>
      <c r="AS67" s="760"/>
      <c r="AT67" s="760"/>
      <c r="AU67" s="760"/>
      <c r="AV67" s="760"/>
      <c r="AW67" s="760"/>
      <c r="AX67" s="760"/>
      <c r="AY67" s="760"/>
      <c r="AZ67" s="760"/>
      <c r="BA67" s="760"/>
      <c r="BB67" s="760"/>
      <c r="BC67" s="760"/>
      <c r="BD67" s="760"/>
      <c r="BE67" s="760"/>
      <c r="BF67" s="760"/>
      <c r="BG67" s="760"/>
      <c r="BH67" s="760"/>
      <c r="BI67" s="760"/>
      <c r="BJ67" s="760"/>
      <c r="BK67" s="760"/>
      <c r="BL67" s="760"/>
      <c r="BM67" s="760"/>
      <c r="BN67" s="760"/>
      <c r="BO67" s="760"/>
      <c r="BP67" s="760"/>
      <c r="BQ67" s="760"/>
      <c r="BR67" s="760"/>
      <c r="BS67" s="760"/>
      <c r="BT67" s="760"/>
      <c r="BU67" s="760"/>
      <c r="BV67" s="760"/>
      <c r="BW67" s="760"/>
      <c r="BX67" s="760"/>
      <c r="BY67" s="760"/>
      <c r="BZ67" s="760"/>
      <c r="CA67" s="760"/>
    </row>
    <row r="68" spans="1:79" ht="16.5" customHeight="1" thickBot="1">
      <c r="B68" s="831" t="s">
        <v>811</v>
      </c>
      <c r="C68" s="836"/>
      <c r="F68" s="833"/>
      <c r="G68" s="835"/>
      <c r="H68" s="835"/>
      <c r="I68" s="760"/>
      <c r="J68" s="760"/>
      <c r="K68" s="760"/>
      <c r="L68" s="760"/>
      <c r="M68" s="760"/>
      <c r="N68" s="815"/>
      <c r="O68" s="760"/>
      <c r="P68" s="760"/>
      <c r="Q68" s="760"/>
      <c r="R68" s="760"/>
      <c r="S68" s="760"/>
      <c r="T68" s="760"/>
      <c r="U68" s="760"/>
      <c r="V68" s="760"/>
      <c r="W68" s="760"/>
      <c r="X68" s="760"/>
      <c r="Y68" s="760"/>
      <c r="Z68" s="760"/>
      <c r="AA68" s="760"/>
      <c r="AB68" s="760"/>
      <c r="AC68" s="760"/>
      <c r="AD68" s="760"/>
      <c r="AE68" s="760"/>
      <c r="AF68" s="760"/>
      <c r="AG68" s="760"/>
      <c r="AH68" s="760"/>
      <c r="AI68" s="760"/>
      <c r="AJ68" s="760"/>
      <c r="AK68" s="760"/>
      <c r="AL68" s="760"/>
      <c r="AM68" s="760"/>
      <c r="AN68" s="760"/>
      <c r="AO68" s="760"/>
      <c r="AP68" s="760"/>
      <c r="AQ68" s="760"/>
      <c r="AR68" s="760"/>
      <c r="AS68" s="760"/>
      <c r="AT68" s="760"/>
      <c r="AU68" s="760"/>
      <c r="AV68" s="760"/>
      <c r="AW68" s="760"/>
      <c r="AX68" s="760"/>
      <c r="AY68" s="760"/>
      <c r="AZ68" s="760"/>
      <c r="BA68" s="760"/>
      <c r="BB68" s="760"/>
      <c r="BC68" s="760"/>
      <c r="BD68" s="760"/>
      <c r="BE68" s="760"/>
      <c r="BF68" s="760"/>
      <c r="BG68" s="760"/>
      <c r="BH68" s="760"/>
      <c r="BI68" s="760"/>
      <c r="BJ68" s="760"/>
      <c r="BK68" s="760"/>
      <c r="BL68" s="760"/>
      <c r="BM68" s="760"/>
      <c r="BN68" s="760"/>
      <c r="BO68" s="760"/>
      <c r="BP68" s="760"/>
      <c r="BQ68" s="760"/>
      <c r="BR68" s="760"/>
      <c r="BS68" s="760"/>
      <c r="BT68" s="760"/>
      <c r="BU68" s="760"/>
      <c r="BV68" s="760"/>
      <c r="BW68" s="760"/>
      <c r="BX68" s="760"/>
      <c r="BY68" s="760"/>
      <c r="BZ68" s="760"/>
      <c r="CA68" s="760"/>
    </row>
    <row r="69" spans="1:79" ht="33.6" customHeight="1" thickBot="1">
      <c r="B69" s="837" t="s">
        <v>812</v>
      </c>
      <c r="C69" s="838" t="s">
        <v>813</v>
      </c>
      <c r="D69" s="838" t="s">
        <v>814</v>
      </c>
      <c r="E69" s="839" t="s">
        <v>815</v>
      </c>
      <c r="F69" s="1402" t="s">
        <v>816</v>
      </c>
      <c r="G69" s="864"/>
      <c r="H69" s="835"/>
      <c r="I69" s="760"/>
      <c r="J69" s="760"/>
      <c r="K69" s="760"/>
      <c r="L69" s="760"/>
      <c r="M69" s="760"/>
      <c r="N69" s="815"/>
      <c r="O69" s="760"/>
      <c r="P69" s="760"/>
      <c r="Q69" s="760"/>
      <c r="R69" s="760"/>
      <c r="S69" s="760"/>
      <c r="T69" s="760"/>
      <c r="U69" s="760"/>
      <c r="V69" s="760"/>
      <c r="W69" s="760"/>
      <c r="X69" s="760"/>
      <c r="Y69" s="760"/>
      <c r="Z69" s="760"/>
      <c r="AA69" s="760"/>
      <c r="AB69" s="760"/>
      <c r="AC69" s="760"/>
      <c r="AD69" s="760"/>
      <c r="AE69" s="760"/>
      <c r="AF69" s="760"/>
      <c r="AG69" s="760"/>
      <c r="AH69" s="760"/>
      <c r="AI69" s="760"/>
      <c r="AJ69" s="760"/>
      <c r="AK69" s="760"/>
      <c r="AL69" s="760"/>
      <c r="AM69" s="760"/>
      <c r="AN69" s="760"/>
      <c r="AO69" s="760"/>
      <c r="AP69" s="760"/>
      <c r="AQ69" s="760"/>
      <c r="AR69" s="760"/>
      <c r="AS69" s="760"/>
      <c r="AT69" s="760"/>
      <c r="AU69" s="760"/>
      <c r="AV69" s="760"/>
      <c r="AW69" s="760"/>
      <c r="AX69" s="760"/>
      <c r="AY69" s="760"/>
      <c r="AZ69" s="760"/>
      <c r="BA69" s="760"/>
      <c r="BB69" s="760"/>
      <c r="BC69" s="760"/>
      <c r="BD69" s="760"/>
      <c r="BE69" s="760"/>
      <c r="BF69" s="760"/>
      <c r="BG69" s="760"/>
      <c r="BH69" s="760"/>
      <c r="BI69" s="760"/>
      <c r="BJ69" s="760"/>
      <c r="BK69" s="760"/>
      <c r="BL69" s="760"/>
      <c r="BM69" s="760"/>
      <c r="BN69" s="760"/>
      <c r="BO69" s="760"/>
      <c r="BP69" s="760"/>
      <c r="BQ69" s="760"/>
      <c r="BR69" s="760"/>
      <c r="BS69" s="760"/>
      <c r="BT69" s="760"/>
      <c r="BU69" s="760"/>
      <c r="BV69" s="760"/>
      <c r="BW69" s="760"/>
      <c r="BX69" s="760"/>
      <c r="BY69" s="760"/>
      <c r="BZ69" s="760"/>
      <c r="CA69" s="760"/>
    </row>
    <row r="70" spans="1:79" ht="21" customHeight="1">
      <c r="B70" s="844" t="s">
        <v>818</v>
      </c>
      <c r="C70" s="845">
        <v>0</v>
      </c>
      <c r="D70" s="846">
        <v>2</v>
      </c>
      <c r="E70" s="847">
        <v>0</v>
      </c>
      <c r="F70" s="1403"/>
      <c r="G70" s="865"/>
      <c r="H70" s="865"/>
      <c r="I70" s="866"/>
      <c r="J70" s="760"/>
      <c r="K70" s="760"/>
      <c r="L70" s="760"/>
      <c r="M70" s="760"/>
      <c r="N70" s="815"/>
      <c r="O70" s="760"/>
      <c r="P70" s="760"/>
      <c r="Q70" s="760"/>
      <c r="R70" s="760"/>
      <c r="S70" s="760"/>
      <c r="T70" s="760"/>
      <c r="U70" s="760"/>
      <c r="V70" s="760"/>
      <c r="W70" s="760"/>
      <c r="X70" s="760"/>
      <c r="Y70" s="760"/>
      <c r="Z70" s="760"/>
      <c r="AA70" s="760"/>
      <c r="AB70" s="760"/>
      <c r="AC70" s="760"/>
      <c r="AD70" s="760"/>
      <c r="AE70" s="760"/>
      <c r="AF70" s="760"/>
      <c r="AG70" s="760"/>
      <c r="AH70" s="760"/>
      <c r="AI70" s="760"/>
      <c r="AJ70" s="760"/>
      <c r="AK70" s="760"/>
      <c r="AL70" s="760"/>
      <c r="AM70" s="760"/>
      <c r="AN70" s="760"/>
      <c r="AO70" s="760"/>
      <c r="AP70" s="760"/>
      <c r="AQ70" s="760"/>
      <c r="AR70" s="760"/>
      <c r="AS70" s="760"/>
      <c r="AT70" s="760"/>
      <c r="AU70" s="760"/>
      <c r="AV70" s="760"/>
      <c r="AW70" s="760"/>
      <c r="AX70" s="760"/>
      <c r="AY70" s="760"/>
      <c r="AZ70" s="760"/>
      <c r="BA70" s="760"/>
      <c r="BB70" s="760"/>
      <c r="BC70" s="760"/>
      <c r="BD70" s="760"/>
      <c r="BE70" s="760"/>
      <c r="BF70" s="760"/>
      <c r="BG70" s="760"/>
      <c r="BH70" s="760"/>
      <c r="BI70" s="760"/>
      <c r="BJ70" s="760"/>
      <c r="BK70" s="760"/>
      <c r="BL70" s="760"/>
      <c r="BM70" s="760"/>
      <c r="BN70" s="760"/>
      <c r="BO70" s="760"/>
      <c r="BP70" s="760"/>
      <c r="BQ70" s="760"/>
      <c r="BR70" s="760"/>
      <c r="BS70" s="760"/>
      <c r="BT70" s="760"/>
      <c r="BU70" s="760"/>
      <c r="BV70" s="760"/>
      <c r="BW70" s="760"/>
      <c r="BX70" s="760"/>
      <c r="BY70" s="760"/>
      <c r="BZ70" s="760"/>
      <c r="CA70" s="760"/>
    </row>
    <row r="71" spans="1:79" ht="20.25" customHeight="1">
      <c r="B71" s="850" t="s">
        <v>820</v>
      </c>
      <c r="C71" s="851">
        <v>1</v>
      </c>
      <c r="D71" s="852">
        <v>2</v>
      </c>
      <c r="E71" s="853">
        <v>2</v>
      </c>
      <c r="F71" s="1403"/>
      <c r="G71" s="867"/>
      <c r="H71" s="867"/>
      <c r="I71" s="868"/>
      <c r="J71" s="760"/>
      <c r="K71" s="760"/>
      <c r="L71" s="760"/>
      <c r="M71" s="760"/>
      <c r="N71" s="815"/>
      <c r="O71" s="760"/>
      <c r="P71" s="760"/>
      <c r="Q71" s="760"/>
      <c r="R71" s="760"/>
      <c r="S71" s="760"/>
      <c r="T71" s="760"/>
      <c r="U71" s="760"/>
      <c r="V71" s="760"/>
      <c r="W71" s="760"/>
      <c r="X71" s="760"/>
      <c r="Y71" s="760"/>
      <c r="Z71" s="760"/>
      <c r="AA71" s="760"/>
      <c r="AB71" s="760"/>
      <c r="AC71" s="760"/>
      <c r="AD71" s="760"/>
      <c r="AE71" s="760"/>
      <c r="AF71" s="760"/>
      <c r="AG71" s="760"/>
      <c r="AH71" s="760"/>
      <c r="AI71" s="760"/>
      <c r="AJ71" s="760"/>
      <c r="AK71" s="760"/>
      <c r="AL71" s="760"/>
      <c r="AM71" s="760"/>
      <c r="AN71" s="760"/>
      <c r="AO71" s="760"/>
      <c r="AP71" s="760"/>
      <c r="AQ71" s="760"/>
      <c r="AR71" s="760"/>
      <c r="AS71" s="760"/>
      <c r="AT71" s="760"/>
      <c r="AU71" s="760"/>
      <c r="AV71" s="760"/>
      <c r="AW71" s="760"/>
      <c r="AX71" s="760"/>
      <c r="AY71" s="760"/>
      <c r="AZ71" s="760"/>
      <c r="BA71" s="760"/>
      <c r="BB71" s="760"/>
      <c r="BC71" s="760"/>
      <c r="BD71" s="760"/>
      <c r="BE71" s="760"/>
      <c r="BF71" s="760"/>
      <c r="BG71" s="760"/>
      <c r="BH71" s="760"/>
      <c r="BI71" s="760"/>
      <c r="BJ71" s="760"/>
      <c r="BK71" s="760"/>
      <c r="BL71" s="760"/>
      <c r="BM71" s="760"/>
      <c r="BN71" s="760"/>
      <c r="BO71" s="760"/>
      <c r="BP71" s="760"/>
      <c r="BQ71" s="760"/>
      <c r="BR71" s="760"/>
      <c r="BS71" s="760"/>
      <c r="BT71" s="760"/>
      <c r="BU71" s="760"/>
      <c r="BV71" s="760"/>
      <c r="BW71" s="760"/>
      <c r="BX71" s="760"/>
      <c r="BY71" s="760"/>
      <c r="BZ71" s="760"/>
      <c r="CA71" s="760"/>
    </row>
    <row r="72" spans="1:79" ht="20.25" customHeight="1" thickBot="1">
      <c r="B72" s="856" t="s">
        <v>822</v>
      </c>
      <c r="C72" s="857">
        <v>2</v>
      </c>
      <c r="D72" s="858">
        <v>2</v>
      </c>
      <c r="E72" s="859">
        <v>4</v>
      </c>
      <c r="F72" s="1404"/>
      <c r="G72" s="869"/>
      <c r="H72" s="869"/>
      <c r="I72" s="870"/>
      <c r="J72" s="760"/>
      <c r="K72" s="760"/>
      <c r="L72" s="760"/>
      <c r="M72" s="760"/>
      <c r="N72" s="815"/>
      <c r="O72" s="760"/>
      <c r="P72" s="760"/>
      <c r="Q72" s="760"/>
      <c r="R72" s="760"/>
      <c r="S72" s="760"/>
      <c r="T72" s="760"/>
      <c r="U72" s="760"/>
      <c r="V72" s="760"/>
      <c r="W72" s="760"/>
      <c r="X72" s="760"/>
      <c r="Y72" s="760"/>
      <c r="Z72" s="760"/>
      <c r="AA72" s="760"/>
      <c r="AB72" s="760"/>
      <c r="AC72" s="760"/>
      <c r="AD72" s="760"/>
      <c r="AE72" s="760"/>
      <c r="AF72" s="760"/>
      <c r="AG72" s="760"/>
      <c r="AH72" s="760"/>
      <c r="AI72" s="760"/>
      <c r="AJ72" s="760"/>
      <c r="AK72" s="760"/>
      <c r="AL72" s="760"/>
      <c r="AM72" s="760"/>
      <c r="AN72" s="760"/>
      <c r="AO72" s="760"/>
      <c r="AP72" s="760"/>
      <c r="AQ72" s="760"/>
      <c r="AR72" s="760"/>
      <c r="AS72" s="760"/>
      <c r="AT72" s="760"/>
      <c r="AU72" s="760"/>
      <c r="AV72" s="760"/>
      <c r="AW72" s="760"/>
      <c r="AX72" s="760"/>
      <c r="AY72" s="760"/>
      <c r="AZ72" s="760"/>
      <c r="BA72" s="760"/>
      <c r="BB72" s="760"/>
      <c r="BC72" s="760"/>
      <c r="BD72" s="760"/>
      <c r="BE72" s="760"/>
      <c r="BF72" s="760"/>
      <c r="BG72" s="760"/>
      <c r="BH72" s="760"/>
      <c r="BI72" s="760"/>
      <c r="BJ72" s="760"/>
      <c r="BK72" s="760"/>
      <c r="BL72" s="760"/>
      <c r="BM72" s="760"/>
      <c r="BN72" s="760"/>
      <c r="BO72" s="760"/>
      <c r="BP72" s="760"/>
      <c r="BQ72" s="760"/>
      <c r="BR72" s="760"/>
      <c r="BS72" s="760"/>
      <c r="BT72" s="760"/>
      <c r="BU72" s="760"/>
      <c r="BV72" s="760"/>
      <c r="BW72" s="760"/>
      <c r="BX72" s="760"/>
      <c r="BY72" s="760"/>
      <c r="BZ72" s="760"/>
      <c r="CA72" s="760"/>
    </row>
    <row r="73" spans="1:79" ht="9" customHeight="1">
      <c r="B73" s="862"/>
      <c r="C73" s="863"/>
      <c r="D73" s="863"/>
      <c r="E73" s="863"/>
      <c r="F73" s="833"/>
      <c r="G73" s="835"/>
      <c r="H73" s="835"/>
      <c r="I73" s="760"/>
      <c r="J73" s="760"/>
      <c r="K73" s="760"/>
      <c r="L73" s="760"/>
      <c r="M73" s="760"/>
      <c r="N73" s="815"/>
      <c r="O73" s="760"/>
      <c r="P73" s="760"/>
      <c r="Q73" s="760"/>
      <c r="R73" s="760"/>
      <c r="S73" s="760"/>
      <c r="T73" s="760"/>
      <c r="U73" s="760"/>
      <c r="V73" s="760"/>
      <c r="W73" s="760"/>
      <c r="X73" s="760"/>
      <c r="Y73" s="760"/>
      <c r="Z73" s="760"/>
      <c r="AA73" s="760"/>
      <c r="AB73" s="760"/>
      <c r="AC73" s="760"/>
      <c r="AD73" s="760"/>
      <c r="AE73" s="760"/>
      <c r="AF73" s="760"/>
      <c r="AG73" s="760"/>
      <c r="AH73" s="760"/>
      <c r="AI73" s="760"/>
      <c r="AJ73" s="760"/>
      <c r="AK73" s="760"/>
      <c r="AL73" s="760"/>
      <c r="AM73" s="760"/>
      <c r="AN73" s="760"/>
      <c r="AO73" s="760"/>
      <c r="AP73" s="760"/>
      <c r="AQ73" s="760"/>
      <c r="AR73" s="760"/>
      <c r="AS73" s="760"/>
      <c r="AT73" s="760"/>
      <c r="AU73" s="760"/>
      <c r="AV73" s="760"/>
      <c r="AW73" s="760"/>
      <c r="AX73" s="760"/>
      <c r="AY73" s="760"/>
      <c r="AZ73" s="760"/>
      <c r="BA73" s="760"/>
      <c r="BB73" s="760"/>
      <c r="BC73" s="760"/>
      <c r="BD73" s="760"/>
      <c r="BE73" s="760"/>
      <c r="BF73" s="760"/>
      <c r="BG73" s="760"/>
      <c r="BH73" s="760"/>
      <c r="BI73" s="760"/>
      <c r="BJ73" s="760"/>
      <c r="BK73" s="760"/>
      <c r="BL73" s="760"/>
      <c r="BM73" s="760"/>
      <c r="BN73" s="760"/>
      <c r="BO73" s="760"/>
      <c r="BP73" s="760"/>
      <c r="BQ73" s="760"/>
      <c r="BR73" s="760"/>
      <c r="BS73" s="760"/>
      <c r="BT73" s="760"/>
      <c r="BU73" s="760"/>
      <c r="BV73" s="760"/>
      <c r="BW73" s="760"/>
      <c r="BX73" s="760"/>
      <c r="BY73" s="760"/>
      <c r="BZ73" s="760"/>
      <c r="CA73" s="760"/>
    </row>
    <row r="74" spans="1:79" ht="18" customHeight="1">
      <c r="A74" s="724">
        <v>6</v>
      </c>
      <c r="B74" s="831" t="s">
        <v>840</v>
      </c>
      <c r="C74" s="832"/>
      <c r="D74" s="832"/>
      <c r="E74" s="832"/>
      <c r="F74" s="833"/>
      <c r="G74" s="835"/>
      <c r="H74" s="835"/>
      <c r="I74" s="760"/>
      <c r="J74" s="760"/>
      <c r="K74" s="760"/>
      <c r="L74" s="760"/>
      <c r="M74" s="760"/>
      <c r="N74" s="815"/>
      <c r="O74" s="760"/>
      <c r="P74" s="760"/>
      <c r="Q74" s="760"/>
      <c r="R74" s="760"/>
      <c r="S74" s="760"/>
      <c r="T74" s="760"/>
      <c r="U74" s="760"/>
      <c r="V74" s="760"/>
      <c r="W74" s="760"/>
      <c r="X74" s="760"/>
      <c r="Y74" s="760"/>
      <c r="Z74" s="760"/>
      <c r="AA74" s="760"/>
      <c r="AB74" s="760"/>
      <c r="AC74" s="760"/>
      <c r="AD74" s="760"/>
      <c r="AE74" s="760"/>
      <c r="AF74" s="760"/>
      <c r="AG74" s="760"/>
      <c r="AH74" s="760"/>
      <c r="AI74" s="760"/>
      <c r="AJ74" s="760"/>
      <c r="AK74" s="760"/>
      <c r="AL74" s="760"/>
      <c r="AM74" s="760"/>
      <c r="AN74" s="760"/>
      <c r="AO74" s="760"/>
      <c r="AP74" s="760"/>
      <c r="AQ74" s="760"/>
      <c r="AR74" s="760"/>
      <c r="AS74" s="760"/>
      <c r="AT74" s="760"/>
      <c r="AU74" s="760"/>
      <c r="AV74" s="760"/>
      <c r="AW74" s="760"/>
      <c r="AX74" s="760"/>
      <c r="AY74" s="760"/>
      <c r="AZ74" s="760"/>
      <c r="BA74" s="760"/>
      <c r="BB74" s="760"/>
      <c r="BC74" s="760"/>
      <c r="BD74" s="760"/>
      <c r="BE74" s="760"/>
      <c r="BF74" s="760"/>
      <c r="BG74" s="760"/>
      <c r="BH74" s="760"/>
      <c r="BI74" s="760"/>
      <c r="BJ74" s="760"/>
      <c r="BK74" s="760"/>
      <c r="BL74" s="760"/>
      <c r="BM74" s="760"/>
      <c r="BN74" s="760"/>
      <c r="BO74" s="760"/>
      <c r="BP74" s="760"/>
      <c r="BQ74" s="760"/>
      <c r="BR74" s="760"/>
      <c r="BS74" s="760"/>
      <c r="BT74" s="760"/>
      <c r="BU74" s="760"/>
      <c r="BV74" s="760"/>
      <c r="BW74" s="760"/>
      <c r="BX74" s="760"/>
      <c r="BY74" s="760"/>
      <c r="BZ74" s="760"/>
      <c r="CA74" s="760"/>
    </row>
    <row r="75" spans="1:79" ht="35.25" customHeight="1">
      <c r="B75" s="1399" t="s">
        <v>841</v>
      </c>
      <c r="C75" s="1400"/>
      <c r="D75" s="1400"/>
      <c r="E75" s="1401"/>
      <c r="F75" s="833"/>
      <c r="G75" s="835"/>
      <c r="H75" s="835"/>
      <c r="I75" s="760"/>
      <c r="J75" s="760"/>
      <c r="K75" s="760"/>
      <c r="L75" s="760"/>
      <c r="M75" s="760"/>
      <c r="N75" s="815"/>
      <c r="O75" s="760"/>
      <c r="P75" s="760"/>
      <c r="Q75" s="760"/>
      <c r="R75" s="760"/>
      <c r="S75" s="760"/>
      <c r="T75" s="760"/>
      <c r="U75" s="760"/>
      <c r="V75" s="760"/>
      <c r="W75" s="760"/>
      <c r="X75" s="760"/>
      <c r="Y75" s="760"/>
      <c r="Z75" s="760"/>
      <c r="AA75" s="760"/>
      <c r="AB75" s="760"/>
      <c r="AC75" s="760"/>
      <c r="AD75" s="760"/>
      <c r="AE75" s="760"/>
      <c r="AF75" s="760"/>
      <c r="AG75" s="760"/>
      <c r="AH75" s="760"/>
      <c r="AI75" s="760"/>
      <c r="AJ75" s="760"/>
      <c r="AK75" s="760"/>
      <c r="AL75" s="760"/>
      <c r="AM75" s="760"/>
      <c r="AN75" s="760"/>
      <c r="AO75" s="760"/>
      <c r="AP75" s="760"/>
      <c r="AQ75" s="760"/>
      <c r="AR75" s="760"/>
      <c r="AS75" s="760"/>
      <c r="AT75" s="760"/>
      <c r="AU75" s="760"/>
      <c r="AV75" s="760"/>
      <c r="AW75" s="760"/>
      <c r="AX75" s="760"/>
      <c r="AY75" s="760"/>
      <c r="AZ75" s="760"/>
      <c r="BA75" s="760"/>
      <c r="BB75" s="760"/>
      <c r="BC75" s="760"/>
      <c r="BD75" s="760"/>
      <c r="BE75" s="760"/>
      <c r="BF75" s="760"/>
      <c r="BG75" s="760"/>
      <c r="BH75" s="760"/>
      <c r="BI75" s="760"/>
      <c r="BJ75" s="760"/>
      <c r="BK75" s="760"/>
      <c r="BL75" s="760"/>
      <c r="BM75" s="760"/>
      <c r="BN75" s="760"/>
      <c r="BO75" s="760"/>
      <c r="BP75" s="760"/>
      <c r="BQ75" s="760"/>
      <c r="BR75" s="760"/>
      <c r="BS75" s="760"/>
      <c r="BT75" s="760"/>
      <c r="BU75" s="760"/>
      <c r="BV75" s="760"/>
      <c r="BW75" s="760"/>
      <c r="BX75" s="760"/>
      <c r="BY75" s="760"/>
      <c r="BZ75" s="760"/>
      <c r="CA75" s="760"/>
    </row>
    <row r="76" spans="1:79" ht="16.5" customHeight="1" thickBot="1">
      <c r="B76" s="831" t="s">
        <v>842</v>
      </c>
      <c r="C76" s="836"/>
      <c r="F76" s="833"/>
      <c r="G76" s="835"/>
      <c r="H76" s="835"/>
      <c r="I76" s="760"/>
      <c r="J76" s="760"/>
      <c r="K76" s="760"/>
      <c r="L76" s="760"/>
      <c r="M76" s="760"/>
      <c r="N76" s="815"/>
      <c r="O76" s="760"/>
      <c r="P76" s="760"/>
      <c r="Q76" s="760"/>
      <c r="R76" s="760"/>
      <c r="S76" s="760"/>
      <c r="T76" s="760"/>
      <c r="U76" s="760"/>
      <c r="V76" s="760"/>
      <c r="W76" s="760"/>
      <c r="X76" s="760"/>
      <c r="Y76" s="760"/>
      <c r="Z76" s="760"/>
      <c r="AA76" s="760"/>
      <c r="AB76" s="760"/>
      <c r="AC76" s="760"/>
      <c r="AD76" s="760"/>
      <c r="AE76" s="760"/>
      <c r="AF76" s="760"/>
      <c r="AG76" s="760"/>
      <c r="AH76" s="760"/>
      <c r="AI76" s="760"/>
      <c r="AJ76" s="760"/>
      <c r="AK76" s="760"/>
      <c r="AL76" s="760"/>
      <c r="AM76" s="760"/>
      <c r="AN76" s="760"/>
      <c r="AO76" s="760"/>
      <c r="AP76" s="760"/>
      <c r="AQ76" s="760"/>
      <c r="AR76" s="760"/>
      <c r="AS76" s="760"/>
      <c r="AT76" s="760"/>
      <c r="AU76" s="760"/>
      <c r="AV76" s="760"/>
      <c r="AW76" s="760"/>
      <c r="AX76" s="760"/>
      <c r="AY76" s="760"/>
      <c r="AZ76" s="760"/>
      <c r="BA76" s="760"/>
      <c r="BB76" s="760"/>
      <c r="BC76" s="760"/>
      <c r="BD76" s="760"/>
      <c r="BE76" s="760"/>
      <c r="BF76" s="760"/>
      <c r="BG76" s="760"/>
      <c r="BH76" s="760"/>
      <c r="BI76" s="760"/>
      <c r="BJ76" s="760"/>
      <c r="BK76" s="760"/>
      <c r="BL76" s="760"/>
      <c r="BM76" s="760"/>
      <c r="BN76" s="760"/>
      <c r="BO76" s="760"/>
      <c r="BP76" s="760"/>
      <c r="BQ76" s="760"/>
      <c r="BR76" s="760"/>
      <c r="BS76" s="760"/>
      <c r="BT76" s="760"/>
      <c r="BU76" s="760"/>
      <c r="BV76" s="760"/>
      <c r="BW76" s="760"/>
      <c r="BX76" s="760"/>
      <c r="BY76" s="760"/>
      <c r="BZ76" s="760"/>
      <c r="CA76" s="760"/>
    </row>
    <row r="77" spans="1:79" ht="33.75" customHeight="1" thickBot="1">
      <c r="B77" s="837" t="s">
        <v>812</v>
      </c>
      <c r="C77" s="838" t="s">
        <v>813</v>
      </c>
      <c r="D77" s="838" t="s">
        <v>814</v>
      </c>
      <c r="E77" s="839" t="s">
        <v>815</v>
      </c>
      <c r="F77" s="1402" t="s">
        <v>816</v>
      </c>
      <c r="G77" s="864"/>
      <c r="H77" s="835"/>
      <c r="I77" s="760"/>
      <c r="J77" s="760"/>
      <c r="K77" s="760"/>
      <c r="L77" s="760"/>
      <c r="M77" s="760"/>
      <c r="N77" s="815"/>
      <c r="O77" s="760"/>
      <c r="P77" s="760"/>
      <c r="Q77" s="760"/>
      <c r="R77" s="760"/>
      <c r="S77" s="760"/>
      <c r="T77" s="760"/>
      <c r="U77" s="760"/>
      <c r="V77" s="760"/>
      <c r="W77" s="760"/>
      <c r="X77" s="760"/>
      <c r="Y77" s="760"/>
      <c r="Z77" s="760"/>
      <c r="AA77" s="760"/>
      <c r="AB77" s="760"/>
      <c r="AC77" s="760"/>
      <c r="AD77" s="760"/>
      <c r="AE77" s="760"/>
      <c r="AF77" s="760"/>
      <c r="AG77" s="760"/>
      <c r="AH77" s="760"/>
      <c r="AI77" s="760"/>
      <c r="AJ77" s="760"/>
      <c r="AK77" s="760"/>
      <c r="AL77" s="760"/>
      <c r="AM77" s="760"/>
      <c r="AN77" s="760"/>
      <c r="AO77" s="760"/>
      <c r="AP77" s="760"/>
      <c r="AQ77" s="760"/>
      <c r="AR77" s="760"/>
      <c r="AS77" s="760"/>
      <c r="AT77" s="760"/>
      <c r="AU77" s="760"/>
      <c r="AV77" s="760"/>
      <c r="AW77" s="760"/>
      <c r="AX77" s="760"/>
      <c r="AY77" s="760"/>
      <c r="AZ77" s="760"/>
      <c r="BA77" s="760"/>
      <c r="BB77" s="760"/>
      <c r="BC77" s="760"/>
      <c r="BD77" s="760"/>
      <c r="BE77" s="760"/>
      <c r="BF77" s="760"/>
      <c r="BG77" s="760"/>
      <c r="BH77" s="760"/>
      <c r="BI77" s="760"/>
      <c r="BJ77" s="760"/>
      <c r="BK77" s="760"/>
      <c r="BL77" s="760"/>
      <c r="BM77" s="760"/>
      <c r="BN77" s="760"/>
      <c r="BO77" s="760"/>
      <c r="BP77" s="760"/>
      <c r="BQ77" s="760"/>
      <c r="BR77" s="760"/>
      <c r="BS77" s="760"/>
      <c r="BT77" s="760"/>
      <c r="BU77" s="760"/>
      <c r="BV77" s="760"/>
      <c r="BW77" s="760"/>
      <c r="BX77" s="760"/>
      <c r="BY77" s="760"/>
      <c r="BZ77" s="760"/>
      <c r="CA77" s="760"/>
    </row>
    <row r="78" spans="1:79" ht="21" customHeight="1">
      <c r="B78" s="844" t="s">
        <v>818</v>
      </c>
      <c r="C78" s="845">
        <v>0</v>
      </c>
      <c r="D78" s="846">
        <v>3</v>
      </c>
      <c r="E78" s="847">
        <v>0</v>
      </c>
      <c r="F78" s="1403"/>
      <c r="G78" s="865"/>
      <c r="H78" s="865"/>
      <c r="I78" s="866"/>
      <c r="J78" s="760"/>
      <c r="K78" s="760"/>
      <c r="L78" s="760"/>
      <c r="M78" s="760"/>
      <c r="N78" s="815"/>
      <c r="O78" s="760"/>
      <c r="P78" s="760"/>
      <c r="Q78" s="760"/>
      <c r="R78" s="760"/>
      <c r="S78" s="760"/>
      <c r="T78" s="760"/>
      <c r="U78" s="760"/>
      <c r="V78" s="760"/>
      <c r="W78" s="760"/>
      <c r="X78" s="760"/>
      <c r="Y78" s="760"/>
      <c r="Z78" s="760"/>
      <c r="AA78" s="760"/>
      <c r="AB78" s="760"/>
      <c r="AC78" s="760"/>
      <c r="AD78" s="760"/>
      <c r="AE78" s="760"/>
      <c r="AF78" s="760"/>
      <c r="AG78" s="760"/>
      <c r="AH78" s="760"/>
      <c r="AI78" s="760"/>
      <c r="AJ78" s="760"/>
      <c r="AK78" s="760"/>
      <c r="AL78" s="760"/>
      <c r="AM78" s="760"/>
      <c r="AN78" s="760"/>
      <c r="AO78" s="760"/>
      <c r="AP78" s="760"/>
      <c r="AQ78" s="760"/>
      <c r="AR78" s="760"/>
      <c r="AS78" s="760"/>
      <c r="AT78" s="760"/>
      <c r="AU78" s="760"/>
      <c r="AV78" s="760"/>
      <c r="AW78" s="760"/>
      <c r="AX78" s="760"/>
      <c r="AY78" s="760"/>
      <c r="AZ78" s="760"/>
      <c r="BA78" s="760"/>
      <c r="BB78" s="760"/>
      <c r="BC78" s="760"/>
      <c r="BD78" s="760"/>
      <c r="BE78" s="760"/>
      <c r="BF78" s="760"/>
      <c r="BG78" s="760"/>
      <c r="BH78" s="760"/>
      <c r="BI78" s="760"/>
      <c r="BJ78" s="760"/>
      <c r="BK78" s="760"/>
      <c r="BL78" s="760"/>
      <c r="BM78" s="760"/>
      <c r="BN78" s="760"/>
      <c r="BO78" s="760"/>
      <c r="BP78" s="760"/>
      <c r="BQ78" s="760"/>
      <c r="BR78" s="760"/>
      <c r="BS78" s="760"/>
      <c r="BT78" s="760"/>
      <c r="BU78" s="760"/>
      <c r="BV78" s="760"/>
      <c r="BW78" s="760"/>
      <c r="BX78" s="760"/>
      <c r="BY78" s="760"/>
      <c r="BZ78" s="760"/>
      <c r="CA78" s="760"/>
    </row>
    <row r="79" spans="1:79" ht="20.25" customHeight="1">
      <c r="B79" s="850" t="s">
        <v>820</v>
      </c>
      <c r="C79" s="851">
        <v>1</v>
      </c>
      <c r="D79" s="852">
        <v>3</v>
      </c>
      <c r="E79" s="853">
        <v>3</v>
      </c>
      <c r="F79" s="1403"/>
      <c r="G79" s="867"/>
      <c r="H79" s="867"/>
      <c r="I79" s="868"/>
      <c r="J79" s="760"/>
      <c r="K79" s="760"/>
      <c r="L79" s="760"/>
      <c r="M79" s="760"/>
      <c r="N79" s="815"/>
      <c r="O79" s="760"/>
      <c r="P79" s="760"/>
      <c r="Q79" s="760"/>
      <c r="R79" s="760"/>
      <c r="S79" s="760"/>
      <c r="T79" s="760"/>
      <c r="U79" s="760"/>
      <c r="V79" s="760"/>
      <c r="W79" s="760"/>
      <c r="X79" s="760"/>
      <c r="Y79" s="760"/>
      <c r="Z79" s="760"/>
      <c r="AA79" s="760"/>
      <c r="AB79" s="760"/>
      <c r="AC79" s="760"/>
      <c r="AD79" s="760"/>
      <c r="AE79" s="760"/>
      <c r="AF79" s="760"/>
      <c r="AG79" s="760"/>
      <c r="AH79" s="760"/>
      <c r="AI79" s="760"/>
      <c r="AJ79" s="760"/>
      <c r="AK79" s="760"/>
      <c r="AL79" s="760"/>
      <c r="AM79" s="760"/>
      <c r="AN79" s="760"/>
      <c r="AO79" s="760"/>
      <c r="AP79" s="760"/>
      <c r="AQ79" s="760"/>
      <c r="AR79" s="760"/>
      <c r="AS79" s="760"/>
      <c r="AT79" s="760"/>
      <c r="AU79" s="760"/>
      <c r="AV79" s="760"/>
      <c r="AW79" s="760"/>
      <c r="AX79" s="760"/>
      <c r="AY79" s="760"/>
      <c r="AZ79" s="760"/>
      <c r="BA79" s="760"/>
      <c r="BB79" s="760"/>
      <c r="BC79" s="760"/>
      <c r="BD79" s="760"/>
      <c r="BE79" s="760"/>
      <c r="BF79" s="760"/>
      <c r="BG79" s="760"/>
      <c r="BH79" s="760"/>
      <c r="BI79" s="760"/>
      <c r="BJ79" s="760"/>
      <c r="BK79" s="760"/>
      <c r="BL79" s="760"/>
      <c r="BM79" s="760"/>
      <c r="BN79" s="760"/>
      <c r="BO79" s="760"/>
      <c r="BP79" s="760"/>
      <c r="BQ79" s="760"/>
      <c r="BR79" s="760"/>
      <c r="BS79" s="760"/>
      <c r="BT79" s="760"/>
      <c r="BU79" s="760"/>
      <c r="BV79" s="760"/>
      <c r="BW79" s="760"/>
      <c r="BX79" s="760"/>
      <c r="BY79" s="760"/>
      <c r="BZ79" s="760"/>
      <c r="CA79" s="760"/>
    </row>
    <row r="80" spans="1:79" ht="20.25" customHeight="1" thickBot="1">
      <c r="B80" s="856" t="s">
        <v>822</v>
      </c>
      <c r="C80" s="857">
        <v>2</v>
      </c>
      <c r="D80" s="858">
        <v>3</v>
      </c>
      <c r="E80" s="859">
        <v>6</v>
      </c>
      <c r="F80" s="1404"/>
      <c r="G80" s="869"/>
      <c r="H80" s="869"/>
      <c r="I80" s="870"/>
      <c r="J80" s="760"/>
      <c r="K80" s="760"/>
      <c r="L80" s="760"/>
      <c r="M80" s="760"/>
      <c r="N80" s="815"/>
      <c r="O80" s="760"/>
      <c r="P80" s="760"/>
      <c r="Q80" s="760"/>
      <c r="R80" s="760"/>
      <c r="S80" s="760"/>
      <c r="T80" s="760"/>
      <c r="U80" s="760"/>
      <c r="V80" s="760"/>
      <c r="W80" s="760"/>
      <c r="X80" s="760"/>
      <c r="Y80" s="760"/>
      <c r="Z80" s="760"/>
      <c r="AA80" s="760"/>
      <c r="AB80" s="760"/>
      <c r="AC80" s="760"/>
      <c r="AD80" s="760"/>
      <c r="AE80" s="760"/>
      <c r="AF80" s="760"/>
      <c r="AG80" s="760"/>
      <c r="AH80" s="760"/>
      <c r="AI80" s="760"/>
      <c r="AJ80" s="760"/>
      <c r="AK80" s="760"/>
      <c r="AL80" s="760"/>
      <c r="AM80" s="760"/>
      <c r="AN80" s="760"/>
      <c r="AO80" s="760"/>
      <c r="AP80" s="760"/>
      <c r="AQ80" s="760"/>
      <c r="AR80" s="760"/>
      <c r="AS80" s="760"/>
      <c r="AT80" s="760"/>
      <c r="AU80" s="760"/>
      <c r="AV80" s="760"/>
      <c r="AW80" s="760"/>
      <c r="AX80" s="760"/>
      <c r="AY80" s="760"/>
      <c r="AZ80" s="760"/>
      <c r="BA80" s="760"/>
      <c r="BB80" s="760"/>
      <c r="BC80" s="760"/>
      <c r="BD80" s="760"/>
      <c r="BE80" s="760"/>
      <c r="BF80" s="760"/>
      <c r="BG80" s="760"/>
      <c r="BH80" s="760"/>
      <c r="BI80" s="760"/>
      <c r="BJ80" s="760"/>
      <c r="BK80" s="760"/>
      <c r="BL80" s="760"/>
      <c r="BM80" s="760"/>
      <c r="BN80" s="760"/>
      <c r="BO80" s="760"/>
      <c r="BP80" s="760"/>
      <c r="BQ80" s="760"/>
      <c r="BR80" s="760"/>
      <c r="BS80" s="760"/>
      <c r="BT80" s="760"/>
      <c r="BU80" s="760"/>
      <c r="BV80" s="760"/>
      <c r="BW80" s="760"/>
      <c r="BX80" s="760"/>
      <c r="BY80" s="760"/>
      <c r="BZ80" s="760"/>
      <c r="CA80" s="760"/>
    </row>
    <row r="81" spans="1:79" ht="9" customHeight="1">
      <c r="B81" s="862"/>
      <c r="C81" s="863"/>
      <c r="D81" s="863"/>
      <c r="E81" s="863"/>
      <c r="F81" s="833"/>
      <c r="G81" s="835"/>
      <c r="H81" s="835"/>
      <c r="I81" s="760"/>
      <c r="J81" s="760"/>
      <c r="K81" s="760"/>
      <c r="L81" s="760"/>
      <c r="M81" s="760"/>
      <c r="N81" s="815"/>
      <c r="O81" s="760"/>
      <c r="P81" s="760"/>
      <c r="Q81" s="760"/>
      <c r="R81" s="760"/>
      <c r="S81" s="760"/>
      <c r="T81" s="760"/>
      <c r="U81" s="760"/>
      <c r="V81" s="760"/>
      <c r="W81" s="760"/>
      <c r="X81" s="760"/>
      <c r="Y81" s="760"/>
      <c r="Z81" s="760"/>
      <c r="AA81" s="760"/>
      <c r="AB81" s="760"/>
      <c r="AC81" s="760"/>
      <c r="AD81" s="760"/>
      <c r="AE81" s="760"/>
      <c r="AF81" s="760"/>
      <c r="AG81" s="760"/>
      <c r="AH81" s="760"/>
      <c r="AI81" s="760"/>
      <c r="AJ81" s="760"/>
      <c r="AK81" s="760"/>
      <c r="AL81" s="760"/>
      <c r="AM81" s="760"/>
      <c r="AN81" s="760"/>
      <c r="AO81" s="760"/>
      <c r="AP81" s="760"/>
      <c r="AQ81" s="760"/>
      <c r="AR81" s="760"/>
      <c r="AS81" s="760"/>
      <c r="AT81" s="760"/>
      <c r="AU81" s="760"/>
      <c r="AV81" s="760"/>
      <c r="AW81" s="760"/>
      <c r="AX81" s="760"/>
      <c r="AY81" s="760"/>
      <c r="AZ81" s="760"/>
      <c r="BA81" s="760"/>
      <c r="BB81" s="760"/>
      <c r="BC81" s="760"/>
      <c r="BD81" s="760"/>
      <c r="BE81" s="760"/>
      <c r="BF81" s="760"/>
      <c r="BG81" s="760"/>
      <c r="BH81" s="760"/>
      <c r="BI81" s="760"/>
      <c r="BJ81" s="760"/>
      <c r="BK81" s="760"/>
      <c r="BL81" s="760"/>
      <c r="BM81" s="760"/>
      <c r="BN81" s="760"/>
      <c r="BO81" s="760"/>
      <c r="BP81" s="760"/>
      <c r="BQ81" s="760"/>
      <c r="BR81" s="760"/>
      <c r="BS81" s="760"/>
      <c r="BT81" s="760"/>
      <c r="BU81" s="760"/>
      <c r="BV81" s="760"/>
      <c r="BW81" s="760"/>
      <c r="BX81" s="760"/>
      <c r="BY81" s="760"/>
      <c r="BZ81" s="760"/>
      <c r="CA81" s="760"/>
    </row>
    <row r="82" spans="1:79" ht="6.75" customHeight="1" thickBot="1">
      <c r="F82" s="833"/>
      <c r="I82" s="727"/>
      <c r="J82" s="760"/>
      <c r="K82" s="760"/>
      <c r="L82" s="760"/>
      <c r="M82" s="760"/>
      <c r="N82" s="815"/>
      <c r="O82" s="760"/>
      <c r="P82" s="760"/>
      <c r="Q82" s="760"/>
      <c r="R82" s="760"/>
      <c r="S82" s="760"/>
      <c r="T82" s="760"/>
      <c r="U82" s="760"/>
      <c r="V82" s="760"/>
      <c r="W82" s="760"/>
      <c r="X82" s="760"/>
      <c r="Y82" s="760"/>
      <c r="Z82" s="760"/>
      <c r="AA82" s="760"/>
      <c r="AB82" s="760"/>
      <c r="AC82" s="760"/>
      <c r="AD82" s="760"/>
      <c r="AE82" s="760"/>
      <c r="AF82" s="760"/>
      <c r="AG82" s="760"/>
      <c r="AH82" s="760"/>
      <c r="AI82" s="760"/>
      <c r="AJ82" s="760"/>
      <c r="AK82" s="760"/>
      <c r="AL82" s="760"/>
      <c r="AM82" s="760"/>
      <c r="AN82" s="760"/>
      <c r="AO82" s="760"/>
      <c r="AP82" s="760"/>
      <c r="AQ82" s="760"/>
      <c r="AR82" s="760"/>
      <c r="AS82" s="760"/>
      <c r="AT82" s="760"/>
      <c r="AU82" s="760"/>
      <c r="AV82" s="760"/>
      <c r="AW82" s="760"/>
      <c r="AX82" s="760"/>
      <c r="AY82" s="760"/>
      <c r="AZ82" s="760"/>
      <c r="BA82" s="760"/>
      <c r="BB82" s="760"/>
      <c r="BC82" s="760"/>
      <c r="BD82" s="760"/>
      <c r="BE82" s="760"/>
      <c r="BF82" s="760"/>
      <c r="BG82" s="760"/>
      <c r="BH82" s="760"/>
      <c r="BI82" s="760"/>
      <c r="BJ82" s="760"/>
      <c r="BK82" s="760"/>
      <c r="BL82" s="760"/>
      <c r="BM82" s="760"/>
      <c r="BN82" s="760"/>
      <c r="BO82" s="760"/>
      <c r="BP82" s="760"/>
      <c r="BQ82" s="760"/>
      <c r="BR82" s="760"/>
      <c r="BS82" s="760"/>
      <c r="BT82" s="760"/>
      <c r="BU82" s="760"/>
      <c r="BV82" s="760"/>
      <c r="BW82" s="760"/>
      <c r="BX82" s="760"/>
      <c r="BY82" s="760"/>
      <c r="BZ82" s="760"/>
      <c r="CA82" s="760"/>
    </row>
    <row r="83" spans="1:79" s="823" customFormat="1" ht="23.25" customHeight="1" thickBot="1">
      <c r="A83" s="819"/>
      <c r="B83" s="1406"/>
      <c r="C83" s="1407"/>
      <c r="D83" s="1407"/>
      <c r="E83" s="1408"/>
      <c r="F83" s="820" t="s">
        <v>805</v>
      </c>
      <c r="G83" s="821"/>
      <c r="H83" s="820" t="s">
        <v>806</v>
      </c>
      <c r="I83" s="871" t="str">
        <f>IF(OR(G89="KO",G96="KO",G111="KO"),"KO","Nincs KO")</f>
        <v>Nincs KO</v>
      </c>
      <c r="J83" s="760"/>
      <c r="K83" s="760"/>
      <c r="L83" s="760"/>
      <c r="M83" s="760"/>
      <c r="N83" s="815"/>
      <c r="O83" s="760"/>
      <c r="P83" s="760"/>
      <c r="Q83" s="760"/>
      <c r="R83" s="760"/>
      <c r="S83" s="760"/>
      <c r="T83" s="760"/>
      <c r="U83" s="760"/>
      <c r="V83" s="760"/>
      <c r="W83" s="760"/>
      <c r="X83" s="760"/>
      <c r="Y83" s="760"/>
      <c r="Z83" s="760"/>
      <c r="AA83" s="760"/>
      <c r="AB83" s="760"/>
      <c r="AC83" s="760"/>
      <c r="AD83" s="760"/>
      <c r="AE83" s="760"/>
      <c r="AF83" s="760"/>
      <c r="AG83" s="760"/>
      <c r="AH83" s="760"/>
      <c r="AI83" s="760"/>
      <c r="AJ83" s="760"/>
      <c r="AK83" s="760"/>
      <c r="AL83" s="760"/>
      <c r="AM83" s="760"/>
      <c r="AN83" s="760"/>
      <c r="AO83" s="760"/>
      <c r="AP83" s="760"/>
      <c r="AQ83" s="760"/>
      <c r="AR83" s="760"/>
      <c r="AS83" s="760"/>
      <c r="AT83" s="760"/>
      <c r="AU83" s="760"/>
      <c r="AV83" s="760"/>
      <c r="AW83" s="760"/>
      <c r="AX83" s="760"/>
      <c r="AY83" s="760"/>
      <c r="AZ83" s="760"/>
      <c r="BA83" s="760"/>
      <c r="BB83" s="760"/>
      <c r="BC83" s="760"/>
      <c r="BD83" s="760"/>
      <c r="BE83" s="760"/>
      <c r="BF83" s="760"/>
      <c r="BG83" s="760"/>
      <c r="BH83" s="760"/>
      <c r="BI83" s="760"/>
      <c r="BJ83" s="760"/>
      <c r="BK83" s="760"/>
      <c r="BL83" s="760"/>
      <c r="BM83" s="760"/>
      <c r="BN83" s="760"/>
      <c r="BO83" s="760"/>
      <c r="BP83" s="760"/>
      <c r="BQ83" s="760"/>
      <c r="BR83" s="760"/>
      <c r="BS83" s="760"/>
      <c r="BT83" s="760"/>
      <c r="BU83" s="760"/>
      <c r="BV83" s="760"/>
      <c r="BW83" s="760"/>
      <c r="BX83" s="760"/>
      <c r="BY83" s="760"/>
      <c r="BZ83" s="760"/>
      <c r="CA83" s="760"/>
    </row>
    <row r="84" spans="1:79" ht="37.5" customHeight="1" thickBot="1">
      <c r="B84" s="824" t="s">
        <v>843</v>
      </c>
      <c r="C84" s="825" t="s">
        <v>844</v>
      </c>
      <c r="D84" s="825"/>
      <c r="E84" s="826"/>
      <c r="F84" s="827">
        <v>22</v>
      </c>
      <c r="G84" s="828"/>
      <c r="H84" s="829">
        <v>40</v>
      </c>
      <c r="I84" s="830">
        <f>SUM(G89,G96,G103,G111,G118,G126,G134)</f>
        <v>0</v>
      </c>
      <c r="J84" s="760"/>
      <c r="K84" s="760"/>
      <c r="L84" s="760"/>
      <c r="M84" s="760"/>
      <c r="N84" s="815"/>
      <c r="O84" s="760"/>
      <c r="P84" s="760"/>
      <c r="Q84" s="760"/>
      <c r="R84" s="760"/>
      <c r="S84" s="760"/>
      <c r="T84" s="760"/>
      <c r="U84" s="760"/>
      <c r="V84" s="760"/>
      <c r="W84" s="760"/>
      <c r="X84" s="760"/>
      <c r="Y84" s="760"/>
      <c r="Z84" s="760"/>
      <c r="AA84" s="760"/>
      <c r="AB84" s="760"/>
      <c r="AC84" s="760"/>
      <c r="AD84" s="760"/>
      <c r="AE84" s="760"/>
      <c r="AF84" s="760"/>
      <c r="AG84" s="760"/>
      <c r="AH84" s="760"/>
      <c r="AI84" s="760"/>
      <c r="AJ84" s="760"/>
      <c r="AK84" s="760"/>
      <c r="AL84" s="760"/>
      <c r="AM84" s="760"/>
      <c r="AN84" s="760"/>
      <c r="AO84" s="760"/>
      <c r="AP84" s="760"/>
      <c r="AQ84" s="760"/>
      <c r="AR84" s="760"/>
      <c r="AS84" s="760"/>
      <c r="AT84" s="760"/>
      <c r="AU84" s="760"/>
      <c r="AV84" s="760"/>
      <c r="AW84" s="760"/>
      <c r="AX84" s="760"/>
      <c r="AY84" s="760"/>
      <c r="AZ84" s="760"/>
      <c r="BA84" s="760"/>
      <c r="BB84" s="760"/>
      <c r="BC84" s="760"/>
      <c r="BD84" s="760"/>
      <c r="BE84" s="760"/>
      <c r="BF84" s="760"/>
      <c r="BG84" s="760"/>
      <c r="BH84" s="760"/>
      <c r="BI84" s="760"/>
      <c r="BJ84" s="760"/>
      <c r="BK84" s="760"/>
      <c r="BL84" s="760"/>
      <c r="BM84" s="760"/>
      <c r="BN84" s="760"/>
      <c r="BO84" s="760"/>
      <c r="BP84" s="760"/>
      <c r="BQ84" s="760"/>
      <c r="BR84" s="760"/>
      <c r="BS84" s="760"/>
      <c r="BT84" s="760"/>
      <c r="BU84" s="760"/>
      <c r="BV84" s="760"/>
      <c r="BW84" s="760"/>
      <c r="BX84" s="760"/>
      <c r="BY84" s="760"/>
      <c r="BZ84" s="760"/>
      <c r="CA84" s="760"/>
    </row>
    <row r="85" spans="1:79" ht="6.75" customHeight="1">
      <c r="B85" s="831"/>
      <c r="C85" s="832"/>
      <c r="D85" s="832"/>
      <c r="E85" s="832"/>
      <c r="F85" s="833"/>
      <c r="G85" s="834"/>
      <c r="H85" s="834"/>
      <c r="I85" s="760"/>
      <c r="J85" s="760"/>
      <c r="K85" s="760"/>
      <c r="L85" s="760"/>
      <c r="M85" s="760"/>
      <c r="N85" s="815"/>
      <c r="O85" s="760"/>
      <c r="P85" s="760"/>
      <c r="Q85" s="760"/>
      <c r="R85" s="760"/>
      <c r="S85" s="760"/>
      <c r="T85" s="760"/>
      <c r="U85" s="760"/>
      <c r="V85" s="760"/>
      <c r="W85" s="760"/>
      <c r="X85" s="760"/>
      <c r="Y85" s="760"/>
      <c r="Z85" s="760"/>
      <c r="AA85" s="760"/>
      <c r="AB85" s="760"/>
      <c r="AC85" s="760"/>
      <c r="AD85" s="760"/>
      <c r="AE85" s="760"/>
      <c r="AF85" s="760"/>
      <c r="AG85" s="760"/>
      <c r="AH85" s="760"/>
      <c r="AI85" s="760"/>
      <c r="AJ85" s="760"/>
      <c r="AK85" s="760"/>
      <c r="AL85" s="760"/>
      <c r="AM85" s="760"/>
      <c r="AN85" s="760"/>
      <c r="AO85" s="760"/>
      <c r="AP85" s="760"/>
      <c r="AQ85" s="760"/>
      <c r="AR85" s="760"/>
      <c r="AS85" s="760"/>
      <c r="AT85" s="760"/>
      <c r="AU85" s="760"/>
      <c r="AV85" s="760"/>
      <c r="AW85" s="760"/>
      <c r="AX85" s="760"/>
      <c r="AY85" s="760"/>
      <c r="AZ85" s="760"/>
      <c r="BA85" s="760"/>
      <c r="BB85" s="760"/>
      <c r="BC85" s="760"/>
      <c r="BD85" s="760"/>
      <c r="BE85" s="760"/>
      <c r="BF85" s="760"/>
      <c r="BG85" s="760"/>
      <c r="BH85" s="760"/>
      <c r="BI85" s="760"/>
      <c r="BJ85" s="760"/>
      <c r="BK85" s="760"/>
      <c r="BL85" s="760"/>
      <c r="BM85" s="760"/>
      <c r="BN85" s="760"/>
      <c r="BO85" s="760"/>
      <c r="BP85" s="760"/>
      <c r="BQ85" s="760"/>
      <c r="BR85" s="760"/>
      <c r="BS85" s="760"/>
      <c r="BT85" s="760"/>
      <c r="BU85" s="760"/>
      <c r="BV85" s="760"/>
      <c r="BW85" s="760"/>
      <c r="BX85" s="760"/>
      <c r="BY85" s="760"/>
      <c r="BZ85" s="760"/>
      <c r="CA85" s="760"/>
    </row>
    <row r="86" spans="1:79" ht="18" customHeight="1">
      <c r="A86" s="724">
        <v>7</v>
      </c>
      <c r="B86" s="831" t="s">
        <v>845</v>
      </c>
      <c r="C86" s="832"/>
      <c r="D86" s="832"/>
      <c r="E86" s="832"/>
      <c r="F86" s="833"/>
      <c r="G86" s="835"/>
      <c r="H86" s="835"/>
      <c r="I86" s="760"/>
      <c r="J86" s="760"/>
      <c r="K86" s="760"/>
      <c r="L86" s="760"/>
      <c r="M86" s="760"/>
      <c r="N86" s="815"/>
      <c r="O86" s="760"/>
      <c r="P86" s="760"/>
      <c r="Q86" s="760"/>
      <c r="R86" s="760"/>
      <c r="S86" s="760"/>
      <c r="T86" s="760"/>
      <c r="U86" s="760"/>
      <c r="V86" s="760"/>
      <c r="W86" s="760"/>
      <c r="X86" s="760"/>
      <c r="Y86" s="760"/>
      <c r="Z86" s="760"/>
      <c r="AA86" s="760"/>
      <c r="AB86" s="760"/>
      <c r="AC86" s="760"/>
      <c r="AD86" s="760"/>
      <c r="AE86" s="760"/>
      <c r="AF86" s="760"/>
      <c r="AG86" s="760"/>
      <c r="AH86" s="760"/>
      <c r="AI86" s="760"/>
      <c r="AJ86" s="760"/>
      <c r="AK86" s="760"/>
      <c r="AL86" s="760"/>
      <c r="AM86" s="760"/>
      <c r="AN86" s="760"/>
      <c r="AO86" s="760"/>
      <c r="AP86" s="760"/>
      <c r="AQ86" s="760"/>
      <c r="AR86" s="760"/>
      <c r="AS86" s="760"/>
      <c r="AT86" s="760"/>
      <c r="AU86" s="760"/>
      <c r="AV86" s="760"/>
      <c r="AW86" s="760"/>
      <c r="AX86" s="760"/>
      <c r="AY86" s="760"/>
      <c r="AZ86" s="760"/>
      <c r="BA86" s="760"/>
      <c r="BB86" s="760"/>
      <c r="BC86" s="760"/>
      <c r="BD86" s="760"/>
      <c r="BE86" s="760"/>
      <c r="BF86" s="760"/>
      <c r="BG86" s="760"/>
      <c r="BH86" s="760"/>
      <c r="BI86" s="760"/>
      <c r="BJ86" s="760"/>
      <c r="BK86" s="760"/>
      <c r="BL86" s="760"/>
      <c r="BM86" s="760"/>
      <c r="BN86" s="760"/>
      <c r="BO86" s="760"/>
      <c r="BP86" s="760"/>
      <c r="BQ86" s="760"/>
      <c r="BR86" s="760"/>
      <c r="BS86" s="760"/>
      <c r="BT86" s="760"/>
      <c r="BU86" s="760"/>
      <c r="BV86" s="760"/>
      <c r="BW86" s="760"/>
      <c r="BX86" s="760"/>
      <c r="BY86" s="760"/>
      <c r="BZ86" s="760"/>
      <c r="CA86" s="760"/>
    </row>
    <row r="87" spans="1:79" ht="35.25" customHeight="1">
      <c r="B87" s="1399" t="s">
        <v>846</v>
      </c>
      <c r="C87" s="1400"/>
      <c r="D87" s="1400"/>
      <c r="E87" s="1401"/>
      <c r="F87" s="833"/>
      <c r="G87" s="835"/>
      <c r="H87" s="835"/>
      <c r="I87" s="760"/>
      <c r="J87" s="760"/>
      <c r="K87" s="760"/>
      <c r="L87" s="760"/>
      <c r="M87" s="760"/>
      <c r="N87" s="815"/>
      <c r="O87" s="760"/>
      <c r="P87" s="760"/>
      <c r="Q87" s="760"/>
      <c r="R87" s="760"/>
      <c r="S87" s="760"/>
      <c r="T87" s="760"/>
      <c r="U87" s="760"/>
      <c r="V87" s="760"/>
      <c r="W87" s="760"/>
      <c r="X87" s="760"/>
      <c r="Y87" s="760"/>
      <c r="Z87" s="760"/>
      <c r="AA87" s="760"/>
      <c r="AB87" s="760"/>
      <c r="AC87" s="760"/>
      <c r="AD87" s="760"/>
      <c r="AE87" s="760"/>
      <c r="AF87" s="760"/>
      <c r="AG87" s="760"/>
      <c r="AH87" s="760"/>
      <c r="AI87" s="760"/>
      <c r="AJ87" s="760"/>
      <c r="AK87" s="760"/>
      <c r="AL87" s="760"/>
      <c r="AM87" s="760"/>
      <c r="AN87" s="760"/>
      <c r="AO87" s="760"/>
      <c r="AP87" s="760"/>
      <c r="AQ87" s="760"/>
      <c r="AR87" s="760"/>
      <c r="AS87" s="760"/>
      <c r="AT87" s="760"/>
      <c r="AU87" s="760"/>
      <c r="AV87" s="760"/>
      <c r="AW87" s="760"/>
      <c r="AX87" s="760"/>
      <c r="AY87" s="760"/>
      <c r="AZ87" s="760"/>
      <c r="BA87" s="760"/>
      <c r="BB87" s="760"/>
      <c r="BC87" s="760"/>
      <c r="BD87" s="760"/>
      <c r="BE87" s="760"/>
      <c r="BF87" s="760"/>
      <c r="BG87" s="760"/>
      <c r="BH87" s="760"/>
      <c r="BI87" s="760"/>
      <c r="BJ87" s="760"/>
      <c r="BK87" s="760"/>
      <c r="BL87" s="760"/>
      <c r="BM87" s="760"/>
      <c r="BN87" s="760"/>
      <c r="BO87" s="760"/>
      <c r="BP87" s="760"/>
      <c r="BQ87" s="760"/>
      <c r="BR87" s="760"/>
      <c r="BS87" s="760"/>
      <c r="BT87" s="760"/>
      <c r="BU87" s="760"/>
      <c r="BV87" s="760"/>
      <c r="BW87" s="760"/>
      <c r="BX87" s="760"/>
      <c r="BY87" s="760"/>
      <c r="BZ87" s="760"/>
      <c r="CA87" s="760"/>
    </row>
    <row r="88" spans="1:79" ht="16.5" customHeight="1" thickBot="1">
      <c r="B88" s="831" t="s">
        <v>842</v>
      </c>
      <c r="C88" s="836"/>
      <c r="F88" s="833"/>
      <c r="G88" s="835"/>
      <c r="H88" s="835"/>
      <c r="I88" s="760"/>
      <c r="J88" s="760"/>
      <c r="K88" s="760"/>
      <c r="L88" s="760"/>
      <c r="M88" s="760"/>
      <c r="N88" s="815"/>
      <c r="O88" s="760"/>
      <c r="P88" s="760"/>
      <c r="Q88" s="760"/>
      <c r="R88" s="760"/>
      <c r="S88" s="760"/>
      <c r="T88" s="760"/>
      <c r="U88" s="760"/>
      <c r="V88" s="760"/>
      <c r="W88" s="760"/>
      <c r="X88" s="760"/>
      <c r="Y88" s="760"/>
      <c r="Z88" s="760"/>
      <c r="AA88" s="760"/>
      <c r="AB88" s="760"/>
      <c r="AC88" s="760"/>
      <c r="AD88" s="760"/>
      <c r="AE88" s="760"/>
      <c r="AF88" s="760"/>
      <c r="AG88" s="760"/>
      <c r="AH88" s="760"/>
      <c r="AI88" s="760"/>
      <c r="AJ88" s="760"/>
      <c r="AK88" s="760"/>
      <c r="AL88" s="760"/>
      <c r="AM88" s="760"/>
      <c r="AN88" s="760"/>
      <c r="AO88" s="760"/>
      <c r="AP88" s="760"/>
      <c r="AQ88" s="760"/>
      <c r="AR88" s="760"/>
      <c r="AS88" s="760"/>
      <c r="AT88" s="760"/>
      <c r="AU88" s="760"/>
      <c r="AV88" s="760"/>
      <c r="AW88" s="760"/>
      <c r="AX88" s="760"/>
      <c r="AY88" s="760"/>
      <c r="AZ88" s="760"/>
      <c r="BA88" s="760"/>
      <c r="BB88" s="760"/>
      <c r="BC88" s="760"/>
      <c r="BD88" s="760"/>
      <c r="BE88" s="760"/>
      <c r="BF88" s="760"/>
      <c r="BG88" s="760"/>
      <c r="BH88" s="760"/>
      <c r="BI88" s="760"/>
      <c r="BJ88" s="760"/>
      <c r="BK88" s="760"/>
      <c r="BL88" s="760"/>
      <c r="BM88" s="760"/>
      <c r="BN88" s="760"/>
      <c r="BO88" s="760"/>
      <c r="BP88" s="760"/>
      <c r="BQ88" s="760"/>
      <c r="BR88" s="760"/>
      <c r="BS88" s="760"/>
      <c r="BT88" s="760"/>
      <c r="BU88" s="760"/>
      <c r="BV88" s="760"/>
      <c r="BW88" s="760"/>
      <c r="BX88" s="760"/>
      <c r="BY88" s="760"/>
      <c r="BZ88" s="760"/>
      <c r="CA88" s="760"/>
    </row>
    <row r="89" spans="1:79" ht="33.75" customHeight="1" thickBot="1">
      <c r="B89" s="872" t="s">
        <v>812</v>
      </c>
      <c r="C89" s="873" t="s">
        <v>813</v>
      </c>
      <c r="D89" s="873" t="s">
        <v>814</v>
      </c>
      <c r="E89" s="874" t="s">
        <v>815</v>
      </c>
      <c r="F89" s="1402" t="s">
        <v>816</v>
      </c>
      <c r="G89" s="864"/>
      <c r="H89" s="835"/>
      <c r="I89" s="760"/>
      <c r="J89" s="760"/>
      <c r="K89" s="760"/>
      <c r="L89" s="760"/>
      <c r="M89" s="760"/>
      <c r="N89" s="815"/>
      <c r="O89" s="760"/>
      <c r="P89" s="760"/>
      <c r="Q89" s="760"/>
      <c r="R89" s="760"/>
      <c r="S89" s="760"/>
      <c r="T89" s="760"/>
      <c r="U89" s="760"/>
      <c r="V89" s="760"/>
      <c r="W89" s="760"/>
      <c r="X89" s="760"/>
      <c r="Y89" s="760"/>
      <c r="Z89" s="760"/>
      <c r="AA89" s="760"/>
      <c r="AB89" s="760"/>
      <c r="AC89" s="760"/>
      <c r="AD89" s="760"/>
      <c r="AE89" s="760"/>
      <c r="AF89" s="760"/>
      <c r="AG89" s="760"/>
      <c r="AH89" s="760"/>
      <c r="AI89" s="760"/>
      <c r="AJ89" s="760"/>
      <c r="AK89" s="760"/>
      <c r="AL89" s="760"/>
      <c r="AM89" s="760"/>
      <c r="AN89" s="760"/>
      <c r="AO89" s="760"/>
      <c r="AP89" s="760"/>
      <c r="AQ89" s="760"/>
      <c r="AR89" s="760"/>
      <c r="AS89" s="760"/>
      <c r="AT89" s="760"/>
      <c r="AU89" s="760"/>
      <c r="AV89" s="760"/>
      <c r="AW89" s="760"/>
      <c r="AX89" s="760"/>
      <c r="AY89" s="760"/>
      <c r="AZ89" s="760"/>
      <c r="BA89" s="760"/>
      <c r="BB89" s="760"/>
      <c r="BC89" s="760"/>
      <c r="BD89" s="760"/>
      <c r="BE89" s="760"/>
      <c r="BF89" s="760"/>
      <c r="BG89" s="760"/>
      <c r="BH89" s="760"/>
      <c r="BI89" s="760"/>
      <c r="BJ89" s="760"/>
      <c r="BK89" s="760"/>
      <c r="BL89" s="760"/>
      <c r="BM89" s="760"/>
      <c r="BN89" s="760"/>
      <c r="BO89" s="760"/>
      <c r="BP89" s="760"/>
      <c r="BQ89" s="760"/>
      <c r="BR89" s="760"/>
      <c r="BS89" s="760"/>
      <c r="BT89" s="760"/>
      <c r="BU89" s="760"/>
      <c r="BV89" s="760"/>
      <c r="BW89" s="760"/>
      <c r="BX89" s="760"/>
      <c r="BY89" s="760"/>
      <c r="BZ89" s="760"/>
      <c r="CA89" s="760"/>
    </row>
    <row r="90" spans="1:79" ht="26.25" customHeight="1">
      <c r="B90" s="850" t="s">
        <v>847</v>
      </c>
      <c r="C90" s="1412" t="s">
        <v>848</v>
      </c>
      <c r="D90" s="1413"/>
      <c r="E90" s="875" t="s">
        <v>793</v>
      </c>
      <c r="F90" s="1403"/>
      <c r="G90" s="865"/>
      <c r="H90" s="865"/>
      <c r="I90" s="866"/>
      <c r="J90" s="760"/>
      <c r="K90" s="760"/>
      <c r="L90" s="760"/>
      <c r="M90" s="760"/>
      <c r="N90" s="815"/>
      <c r="O90" s="760"/>
      <c r="P90" s="760"/>
      <c r="Q90" s="760"/>
      <c r="R90" s="760"/>
      <c r="S90" s="760"/>
      <c r="T90" s="760"/>
      <c r="U90" s="760"/>
      <c r="V90" s="760"/>
      <c r="W90" s="760"/>
      <c r="X90" s="760"/>
      <c r="Y90" s="760"/>
      <c r="Z90" s="760"/>
      <c r="AA90" s="760"/>
      <c r="AB90" s="760"/>
      <c r="AC90" s="760"/>
      <c r="AD90" s="760"/>
      <c r="AE90" s="760"/>
      <c r="AF90" s="760"/>
      <c r="AG90" s="760"/>
      <c r="AH90" s="760"/>
      <c r="AI90" s="760"/>
      <c r="AJ90" s="760"/>
      <c r="AK90" s="760"/>
      <c r="AL90" s="760"/>
      <c r="AM90" s="760"/>
      <c r="AN90" s="760"/>
      <c r="AO90" s="760"/>
      <c r="AP90" s="760"/>
      <c r="AQ90" s="760"/>
      <c r="AR90" s="760"/>
      <c r="AS90" s="760"/>
      <c r="AT90" s="760"/>
      <c r="AU90" s="760"/>
      <c r="AV90" s="760"/>
      <c r="AW90" s="760"/>
      <c r="AX90" s="760"/>
      <c r="AY90" s="760"/>
      <c r="AZ90" s="760"/>
      <c r="BA90" s="760"/>
      <c r="BB90" s="760"/>
      <c r="BC90" s="760"/>
      <c r="BD90" s="760"/>
      <c r="BE90" s="760"/>
      <c r="BF90" s="760"/>
      <c r="BG90" s="760"/>
      <c r="BH90" s="760"/>
      <c r="BI90" s="760"/>
      <c r="BJ90" s="760"/>
      <c r="BK90" s="760"/>
      <c r="BL90" s="760"/>
      <c r="BM90" s="760"/>
      <c r="BN90" s="760"/>
      <c r="BO90" s="760"/>
      <c r="BP90" s="760"/>
      <c r="BQ90" s="760"/>
      <c r="BR90" s="760"/>
      <c r="BS90" s="760"/>
      <c r="BT90" s="760"/>
      <c r="BU90" s="760"/>
      <c r="BV90" s="760"/>
      <c r="BW90" s="760"/>
      <c r="BX90" s="760"/>
      <c r="BY90" s="760"/>
      <c r="BZ90" s="760"/>
      <c r="CA90" s="760"/>
    </row>
    <row r="91" spans="1:79" ht="27" customHeight="1" thickBot="1">
      <c r="B91" s="856" t="s">
        <v>849</v>
      </c>
      <c r="C91" s="876">
        <v>5</v>
      </c>
      <c r="D91" s="858">
        <v>1</v>
      </c>
      <c r="E91" s="859">
        <v>5</v>
      </c>
      <c r="F91" s="1404"/>
      <c r="G91" s="869"/>
      <c r="H91" s="869"/>
      <c r="I91" s="870"/>
      <c r="J91" s="760"/>
      <c r="K91" s="760"/>
      <c r="L91" s="760"/>
      <c r="M91" s="760"/>
      <c r="N91" s="815"/>
      <c r="O91" s="760"/>
      <c r="P91" s="760"/>
      <c r="Q91" s="760"/>
      <c r="R91" s="760"/>
      <c r="S91" s="760"/>
      <c r="T91" s="760"/>
      <c r="U91" s="760"/>
      <c r="V91" s="760"/>
      <c r="W91" s="760"/>
      <c r="X91" s="760"/>
      <c r="Y91" s="760"/>
      <c r="Z91" s="760"/>
      <c r="AA91" s="760"/>
      <c r="AB91" s="760"/>
      <c r="AC91" s="760"/>
      <c r="AD91" s="760"/>
      <c r="AE91" s="760"/>
      <c r="AF91" s="760"/>
      <c r="AG91" s="760"/>
      <c r="AH91" s="760"/>
      <c r="AI91" s="760"/>
      <c r="AJ91" s="760"/>
      <c r="AK91" s="760"/>
      <c r="AL91" s="760"/>
      <c r="AM91" s="760"/>
      <c r="AN91" s="760"/>
      <c r="AO91" s="760"/>
      <c r="AP91" s="760"/>
      <c r="AQ91" s="760"/>
      <c r="AR91" s="760"/>
      <c r="AS91" s="760"/>
      <c r="AT91" s="760"/>
      <c r="AU91" s="760"/>
      <c r="AV91" s="760"/>
      <c r="AW91" s="760"/>
      <c r="AX91" s="760"/>
      <c r="AY91" s="760"/>
      <c r="AZ91" s="760"/>
      <c r="BA91" s="760"/>
      <c r="BB91" s="760"/>
      <c r="BC91" s="760"/>
      <c r="BD91" s="760"/>
      <c r="BE91" s="760"/>
      <c r="BF91" s="760"/>
      <c r="BG91" s="760"/>
      <c r="BH91" s="760"/>
      <c r="BI91" s="760"/>
      <c r="BJ91" s="760"/>
      <c r="BK91" s="760"/>
      <c r="BL91" s="760"/>
      <c r="BM91" s="760"/>
      <c r="BN91" s="760"/>
      <c r="BO91" s="760"/>
      <c r="BP91" s="760"/>
      <c r="BQ91" s="760"/>
      <c r="BR91" s="760"/>
      <c r="BS91" s="760"/>
      <c r="BT91" s="760"/>
      <c r="BU91" s="760"/>
      <c r="BV91" s="760"/>
      <c r="BW91" s="760"/>
      <c r="BX91" s="760"/>
      <c r="BY91" s="760"/>
      <c r="BZ91" s="760"/>
      <c r="CA91" s="760"/>
    </row>
    <row r="92" spans="1:79" ht="8.25" customHeight="1">
      <c r="B92" s="831"/>
      <c r="C92" s="832"/>
      <c r="D92" s="832"/>
      <c r="E92" s="832"/>
      <c r="F92" s="877"/>
      <c r="G92" s="835"/>
      <c r="H92" s="835"/>
      <c r="I92" s="760"/>
      <c r="J92" s="760"/>
      <c r="K92" s="760"/>
      <c r="L92" s="760"/>
      <c r="M92" s="760"/>
      <c r="N92" s="815"/>
      <c r="O92" s="760"/>
      <c r="P92" s="760"/>
      <c r="Q92" s="760"/>
      <c r="R92" s="760"/>
      <c r="S92" s="760"/>
      <c r="T92" s="760"/>
      <c r="U92" s="760"/>
      <c r="V92" s="760"/>
      <c r="W92" s="760"/>
      <c r="X92" s="760"/>
      <c r="Y92" s="760"/>
      <c r="Z92" s="760"/>
      <c r="AA92" s="760"/>
      <c r="AB92" s="760"/>
      <c r="AC92" s="760"/>
      <c r="AD92" s="760"/>
      <c r="AE92" s="760"/>
      <c r="AF92" s="760"/>
      <c r="AG92" s="760"/>
      <c r="AH92" s="760"/>
      <c r="AI92" s="760"/>
      <c r="AJ92" s="760"/>
      <c r="AK92" s="760"/>
      <c r="AL92" s="760"/>
      <c r="AM92" s="760"/>
      <c r="AN92" s="760"/>
      <c r="AO92" s="760"/>
      <c r="AP92" s="760"/>
      <c r="AQ92" s="760"/>
      <c r="AR92" s="760"/>
      <c r="AS92" s="760"/>
      <c r="AT92" s="760"/>
      <c r="AU92" s="760"/>
      <c r="AV92" s="760"/>
      <c r="AW92" s="760"/>
      <c r="AX92" s="760"/>
      <c r="AY92" s="760"/>
      <c r="AZ92" s="760"/>
      <c r="BA92" s="760"/>
      <c r="BB92" s="760"/>
      <c r="BC92" s="760"/>
      <c r="BD92" s="760"/>
      <c r="BE92" s="760"/>
      <c r="BF92" s="760"/>
      <c r="BG92" s="760"/>
      <c r="BH92" s="760"/>
      <c r="BI92" s="760"/>
      <c r="BJ92" s="760"/>
      <c r="BK92" s="760"/>
      <c r="BL92" s="760"/>
      <c r="BM92" s="760"/>
      <c r="BN92" s="760"/>
      <c r="BO92" s="760"/>
      <c r="BP92" s="760"/>
      <c r="BQ92" s="760"/>
      <c r="BR92" s="760"/>
      <c r="BS92" s="760"/>
      <c r="BT92" s="760"/>
      <c r="BU92" s="760"/>
      <c r="BV92" s="760"/>
      <c r="BW92" s="760"/>
      <c r="BX92" s="760"/>
      <c r="BY92" s="760"/>
      <c r="BZ92" s="760"/>
      <c r="CA92" s="760"/>
    </row>
    <row r="93" spans="1:79" ht="18" customHeight="1">
      <c r="A93" s="724">
        <v>8</v>
      </c>
      <c r="B93" s="831" t="s">
        <v>850</v>
      </c>
      <c r="C93" s="832"/>
      <c r="D93" s="832"/>
      <c r="E93" s="832"/>
      <c r="F93" s="833"/>
      <c r="G93" s="835"/>
      <c r="H93" s="835"/>
      <c r="I93" s="760"/>
      <c r="J93" s="760"/>
      <c r="K93" s="760"/>
      <c r="L93" s="760"/>
      <c r="M93" s="760"/>
      <c r="N93" s="815"/>
      <c r="O93" s="760"/>
      <c r="P93" s="760"/>
      <c r="Q93" s="760"/>
      <c r="R93" s="760"/>
      <c r="S93" s="760"/>
      <c r="T93" s="760"/>
      <c r="U93" s="760"/>
      <c r="V93" s="760"/>
      <c r="W93" s="760"/>
      <c r="X93" s="760"/>
      <c r="Y93" s="760"/>
      <c r="Z93" s="760"/>
      <c r="AA93" s="760"/>
      <c r="AB93" s="760"/>
      <c r="AC93" s="760"/>
      <c r="AD93" s="760"/>
      <c r="AE93" s="760"/>
      <c r="AF93" s="760"/>
      <c r="AG93" s="760"/>
      <c r="AH93" s="760"/>
      <c r="AI93" s="760"/>
      <c r="AJ93" s="760"/>
      <c r="AK93" s="760"/>
      <c r="AL93" s="760"/>
      <c r="AM93" s="760"/>
      <c r="AN93" s="760"/>
      <c r="AO93" s="760"/>
      <c r="AP93" s="760"/>
      <c r="AQ93" s="760"/>
      <c r="AR93" s="760"/>
      <c r="AS93" s="760"/>
      <c r="AT93" s="760"/>
      <c r="AU93" s="760"/>
      <c r="AV93" s="760"/>
      <c r="AW93" s="760"/>
      <c r="AX93" s="760"/>
      <c r="AY93" s="760"/>
      <c r="AZ93" s="760"/>
      <c r="BA93" s="760"/>
      <c r="BB93" s="760"/>
      <c r="BC93" s="760"/>
      <c r="BD93" s="760"/>
      <c r="BE93" s="760"/>
      <c r="BF93" s="760"/>
      <c r="BG93" s="760"/>
      <c r="BH93" s="760"/>
      <c r="BI93" s="760"/>
      <c r="BJ93" s="760"/>
      <c r="BK93" s="760"/>
      <c r="BL93" s="760"/>
      <c r="BM93" s="760"/>
      <c r="BN93" s="760"/>
      <c r="BO93" s="760"/>
      <c r="BP93" s="760"/>
      <c r="BQ93" s="760"/>
      <c r="BR93" s="760"/>
      <c r="BS93" s="760"/>
      <c r="BT93" s="760"/>
      <c r="BU93" s="760"/>
      <c r="BV93" s="760"/>
      <c r="BW93" s="760"/>
      <c r="BX93" s="760"/>
      <c r="BY93" s="760"/>
      <c r="BZ93" s="760"/>
      <c r="CA93" s="760"/>
    </row>
    <row r="94" spans="1:79" ht="35.25" customHeight="1">
      <c r="B94" s="1399" t="s">
        <v>851</v>
      </c>
      <c r="C94" s="1400"/>
      <c r="D94" s="1400"/>
      <c r="E94" s="1401"/>
      <c r="F94" s="833"/>
      <c r="G94" s="835"/>
      <c r="H94" s="835"/>
      <c r="I94" s="760"/>
      <c r="J94" s="760"/>
      <c r="K94" s="760"/>
      <c r="L94" s="760"/>
      <c r="M94" s="760"/>
      <c r="N94" s="815"/>
      <c r="O94" s="760"/>
      <c r="P94" s="760"/>
      <c r="Q94" s="760"/>
      <c r="R94" s="760"/>
      <c r="S94" s="760"/>
      <c r="T94" s="760"/>
      <c r="U94" s="760"/>
      <c r="V94" s="760"/>
      <c r="W94" s="760"/>
      <c r="X94" s="760"/>
      <c r="Y94" s="760"/>
      <c r="Z94" s="760"/>
      <c r="AA94" s="760"/>
      <c r="AB94" s="760"/>
      <c r="AC94" s="760"/>
      <c r="AD94" s="760"/>
      <c r="AE94" s="760"/>
      <c r="AF94" s="760"/>
      <c r="AG94" s="760"/>
      <c r="AH94" s="760"/>
      <c r="AI94" s="760"/>
      <c r="AJ94" s="760"/>
      <c r="AK94" s="760"/>
      <c r="AL94" s="760"/>
      <c r="AM94" s="760"/>
      <c r="AN94" s="760"/>
      <c r="AO94" s="760"/>
      <c r="AP94" s="760"/>
      <c r="AQ94" s="760"/>
      <c r="AR94" s="760"/>
      <c r="AS94" s="760"/>
      <c r="AT94" s="760"/>
      <c r="AU94" s="760"/>
      <c r="AV94" s="760"/>
      <c r="AW94" s="760"/>
      <c r="AX94" s="760"/>
      <c r="AY94" s="760"/>
      <c r="AZ94" s="760"/>
      <c r="BA94" s="760"/>
      <c r="BB94" s="760"/>
      <c r="BC94" s="760"/>
      <c r="BD94" s="760"/>
      <c r="BE94" s="760"/>
      <c r="BF94" s="760"/>
      <c r="BG94" s="760"/>
      <c r="BH94" s="760"/>
      <c r="BI94" s="760"/>
      <c r="BJ94" s="760"/>
      <c r="BK94" s="760"/>
      <c r="BL94" s="760"/>
      <c r="BM94" s="760"/>
      <c r="BN94" s="760"/>
      <c r="BO94" s="760"/>
      <c r="BP94" s="760"/>
      <c r="BQ94" s="760"/>
      <c r="BR94" s="760"/>
      <c r="BS94" s="760"/>
      <c r="BT94" s="760"/>
      <c r="BU94" s="760"/>
      <c r="BV94" s="760"/>
      <c r="BW94" s="760"/>
      <c r="BX94" s="760"/>
      <c r="BY94" s="760"/>
      <c r="BZ94" s="760"/>
      <c r="CA94" s="760"/>
    </row>
    <row r="95" spans="1:79" ht="16.5" customHeight="1" thickBot="1">
      <c r="B95" s="831" t="s">
        <v>842</v>
      </c>
      <c r="C95" s="836"/>
      <c r="F95" s="833"/>
      <c r="G95" s="835"/>
      <c r="H95" s="835"/>
      <c r="I95" s="760"/>
      <c r="J95" s="760"/>
      <c r="K95" s="760"/>
      <c r="L95" s="760"/>
      <c r="M95" s="760"/>
      <c r="N95" s="815"/>
      <c r="O95" s="760"/>
      <c r="P95" s="760"/>
      <c r="Q95" s="760"/>
      <c r="R95" s="760"/>
      <c r="S95" s="760"/>
      <c r="T95" s="760"/>
      <c r="U95" s="760"/>
      <c r="V95" s="760"/>
      <c r="W95" s="760"/>
      <c r="X95" s="760"/>
      <c r="Y95" s="760"/>
      <c r="Z95" s="760"/>
      <c r="AA95" s="760"/>
      <c r="AB95" s="760"/>
      <c r="AC95" s="760"/>
      <c r="AD95" s="760"/>
      <c r="AE95" s="760"/>
      <c r="AF95" s="760"/>
      <c r="AG95" s="760"/>
      <c r="AH95" s="760"/>
      <c r="AI95" s="760"/>
      <c r="AJ95" s="760"/>
      <c r="AK95" s="760"/>
      <c r="AL95" s="760"/>
      <c r="AM95" s="760"/>
      <c r="AN95" s="760"/>
      <c r="AO95" s="760"/>
      <c r="AP95" s="760"/>
      <c r="AQ95" s="760"/>
      <c r="AR95" s="760"/>
      <c r="AS95" s="760"/>
      <c r="AT95" s="760"/>
      <c r="AU95" s="760"/>
      <c r="AV95" s="760"/>
      <c r="AW95" s="760"/>
      <c r="AX95" s="760"/>
      <c r="AY95" s="760"/>
      <c r="AZ95" s="760"/>
      <c r="BA95" s="760"/>
      <c r="BB95" s="760"/>
      <c r="BC95" s="760"/>
      <c r="BD95" s="760"/>
      <c r="BE95" s="760"/>
      <c r="BF95" s="760"/>
      <c r="BG95" s="760"/>
      <c r="BH95" s="760"/>
      <c r="BI95" s="760"/>
      <c r="BJ95" s="760"/>
      <c r="BK95" s="760"/>
      <c r="BL95" s="760"/>
      <c r="BM95" s="760"/>
      <c r="BN95" s="760"/>
      <c r="BO95" s="760"/>
      <c r="BP95" s="760"/>
      <c r="BQ95" s="760"/>
      <c r="BR95" s="760"/>
      <c r="BS95" s="760"/>
      <c r="BT95" s="760"/>
      <c r="BU95" s="760"/>
      <c r="BV95" s="760"/>
      <c r="BW95" s="760"/>
      <c r="BX95" s="760"/>
      <c r="BY95" s="760"/>
      <c r="BZ95" s="760"/>
      <c r="CA95" s="760"/>
    </row>
    <row r="96" spans="1:79" ht="33.75" customHeight="1" thickBot="1">
      <c r="B96" s="872" t="s">
        <v>812</v>
      </c>
      <c r="C96" s="873" t="s">
        <v>813</v>
      </c>
      <c r="D96" s="873" t="s">
        <v>814</v>
      </c>
      <c r="E96" s="874" t="s">
        <v>815</v>
      </c>
      <c r="F96" s="1402" t="s">
        <v>816</v>
      </c>
      <c r="G96" s="864"/>
      <c r="H96" s="835"/>
      <c r="I96" s="760"/>
      <c r="J96" s="760"/>
      <c r="K96" s="760"/>
      <c r="L96" s="760"/>
      <c r="M96" s="760"/>
      <c r="N96" s="815"/>
      <c r="O96" s="760"/>
      <c r="P96" s="760"/>
      <c r="Q96" s="760"/>
      <c r="R96" s="760"/>
      <c r="S96" s="760"/>
      <c r="T96" s="760"/>
      <c r="U96" s="760"/>
      <c r="V96" s="760"/>
      <c r="W96" s="760"/>
      <c r="X96" s="760"/>
      <c r="Y96" s="760"/>
      <c r="Z96" s="760"/>
      <c r="AA96" s="760"/>
      <c r="AB96" s="760"/>
      <c r="AC96" s="760"/>
      <c r="AD96" s="760"/>
      <c r="AE96" s="760"/>
      <c r="AF96" s="760"/>
      <c r="AG96" s="760"/>
      <c r="AH96" s="760"/>
      <c r="AI96" s="760"/>
      <c r="AJ96" s="760"/>
      <c r="AK96" s="760"/>
      <c r="AL96" s="760"/>
      <c r="AM96" s="760"/>
      <c r="AN96" s="760"/>
      <c r="AO96" s="760"/>
      <c r="AP96" s="760"/>
      <c r="AQ96" s="760"/>
      <c r="AR96" s="760"/>
      <c r="AS96" s="760"/>
      <c r="AT96" s="760"/>
      <c r="AU96" s="760"/>
      <c r="AV96" s="760"/>
      <c r="AW96" s="760"/>
      <c r="AX96" s="760"/>
      <c r="AY96" s="760"/>
      <c r="AZ96" s="760"/>
      <c r="BA96" s="760"/>
      <c r="BB96" s="760"/>
      <c r="BC96" s="760"/>
      <c r="BD96" s="760"/>
      <c r="BE96" s="760"/>
      <c r="BF96" s="760"/>
      <c r="BG96" s="760"/>
      <c r="BH96" s="760"/>
      <c r="BI96" s="760"/>
      <c r="BJ96" s="760"/>
      <c r="BK96" s="760"/>
      <c r="BL96" s="760"/>
      <c r="BM96" s="760"/>
      <c r="BN96" s="760"/>
      <c r="BO96" s="760"/>
      <c r="BP96" s="760"/>
      <c r="BQ96" s="760"/>
      <c r="BR96" s="760"/>
      <c r="BS96" s="760"/>
      <c r="BT96" s="760"/>
      <c r="BU96" s="760"/>
      <c r="BV96" s="760"/>
      <c r="BW96" s="760"/>
      <c r="BX96" s="760"/>
      <c r="BY96" s="760"/>
      <c r="BZ96" s="760"/>
      <c r="CA96" s="760"/>
    </row>
    <row r="97" spans="1:79" ht="26.25" customHeight="1">
      <c r="B97" s="850" t="s">
        <v>847</v>
      </c>
      <c r="C97" s="1412" t="s">
        <v>848</v>
      </c>
      <c r="D97" s="1413"/>
      <c r="E97" s="875" t="s">
        <v>793</v>
      </c>
      <c r="F97" s="1403"/>
      <c r="G97" s="865"/>
      <c r="H97" s="865"/>
      <c r="I97" s="866"/>
      <c r="J97" s="760"/>
      <c r="K97" s="760"/>
      <c r="L97" s="760"/>
      <c r="M97" s="760"/>
      <c r="N97" s="815"/>
      <c r="O97" s="760"/>
      <c r="P97" s="760"/>
      <c r="Q97" s="760"/>
      <c r="R97" s="760"/>
      <c r="S97" s="760"/>
      <c r="T97" s="760"/>
      <c r="U97" s="760"/>
      <c r="V97" s="760"/>
      <c r="W97" s="760"/>
      <c r="X97" s="760"/>
      <c r="Y97" s="760"/>
      <c r="Z97" s="760"/>
      <c r="AA97" s="760"/>
      <c r="AB97" s="760"/>
      <c r="AC97" s="760"/>
      <c r="AD97" s="760"/>
      <c r="AE97" s="760"/>
      <c r="AF97" s="760"/>
      <c r="AG97" s="760"/>
      <c r="AH97" s="760"/>
      <c r="AI97" s="760"/>
      <c r="AJ97" s="760"/>
      <c r="AK97" s="760"/>
      <c r="AL97" s="760"/>
      <c r="AM97" s="760"/>
      <c r="AN97" s="760"/>
      <c r="AO97" s="760"/>
      <c r="AP97" s="760"/>
      <c r="AQ97" s="760"/>
      <c r="AR97" s="760"/>
      <c r="AS97" s="760"/>
      <c r="AT97" s="760"/>
      <c r="AU97" s="760"/>
      <c r="AV97" s="760"/>
      <c r="AW97" s="760"/>
      <c r="AX97" s="760"/>
      <c r="AY97" s="760"/>
      <c r="AZ97" s="760"/>
      <c r="BA97" s="760"/>
      <c r="BB97" s="760"/>
      <c r="BC97" s="760"/>
      <c r="BD97" s="760"/>
      <c r="BE97" s="760"/>
      <c r="BF97" s="760"/>
      <c r="BG97" s="760"/>
      <c r="BH97" s="760"/>
      <c r="BI97" s="760"/>
      <c r="BJ97" s="760"/>
      <c r="BK97" s="760"/>
      <c r="BL97" s="760"/>
      <c r="BM97" s="760"/>
      <c r="BN97" s="760"/>
      <c r="BO97" s="760"/>
      <c r="BP97" s="760"/>
      <c r="BQ97" s="760"/>
      <c r="BR97" s="760"/>
      <c r="BS97" s="760"/>
      <c r="BT97" s="760"/>
      <c r="BU97" s="760"/>
      <c r="BV97" s="760"/>
      <c r="BW97" s="760"/>
      <c r="BX97" s="760"/>
      <c r="BY97" s="760"/>
      <c r="BZ97" s="760"/>
      <c r="CA97" s="760"/>
    </row>
    <row r="98" spans="1:79" ht="27" customHeight="1" thickBot="1">
      <c r="B98" s="856" t="s">
        <v>849</v>
      </c>
      <c r="C98" s="876">
        <v>5</v>
      </c>
      <c r="D98" s="858">
        <v>1</v>
      </c>
      <c r="E98" s="859">
        <v>5</v>
      </c>
      <c r="F98" s="1404"/>
      <c r="G98" s="869"/>
      <c r="H98" s="869"/>
      <c r="I98" s="870"/>
      <c r="J98" s="760"/>
      <c r="K98" s="760"/>
      <c r="L98" s="760"/>
      <c r="M98" s="760"/>
      <c r="N98" s="815"/>
      <c r="O98" s="760"/>
      <c r="P98" s="760"/>
      <c r="Q98" s="760"/>
      <c r="R98" s="760"/>
      <c r="S98" s="760"/>
      <c r="T98" s="760"/>
      <c r="U98" s="760"/>
      <c r="V98" s="760"/>
      <c r="W98" s="760"/>
      <c r="X98" s="760"/>
      <c r="Y98" s="760"/>
      <c r="Z98" s="760"/>
      <c r="AA98" s="760"/>
      <c r="AB98" s="760"/>
      <c r="AC98" s="760"/>
      <c r="AD98" s="760"/>
      <c r="AE98" s="760"/>
      <c r="AF98" s="760"/>
      <c r="AG98" s="760"/>
      <c r="AH98" s="760"/>
      <c r="AI98" s="760"/>
      <c r="AJ98" s="760"/>
      <c r="AK98" s="760"/>
      <c r="AL98" s="760"/>
      <c r="AM98" s="760"/>
      <c r="AN98" s="760"/>
      <c r="AO98" s="760"/>
      <c r="AP98" s="760"/>
      <c r="AQ98" s="760"/>
      <c r="AR98" s="760"/>
      <c r="AS98" s="760"/>
      <c r="AT98" s="760"/>
      <c r="AU98" s="760"/>
      <c r="AV98" s="760"/>
      <c r="AW98" s="760"/>
      <c r="AX98" s="760"/>
      <c r="AY98" s="760"/>
      <c r="AZ98" s="760"/>
      <c r="BA98" s="760"/>
      <c r="BB98" s="760"/>
      <c r="BC98" s="760"/>
      <c r="BD98" s="760"/>
      <c r="BE98" s="760"/>
      <c r="BF98" s="760"/>
      <c r="BG98" s="760"/>
      <c r="BH98" s="760"/>
      <c r="BI98" s="760"/>
      <c r="BJ98" s="760"/>
      <c r="BK98" s="760"/>
      <c r="BL98" s="760"/>
      <c r="BM98" s="760"/>
      <c r="BN98" s="760"/>
      <c r="BO98" s="760"/>
      <c r="BP98" s="760"/>
      <c r="BQ98" s="760"/>
      <c r="BR98" s="760"/>
      <c r="BS98" s="760"/>
      <c r="BT98" s="760"/>
      <c r="BU98" s="760"/>
      <c r="BV98" s="760"/>
      <c r="BW98" s="760"/>
      <c r="BX98" s="760"/>
      <c r="BY98" s="760"/>
      <c r="BZ98" s="760"/>
      <c r="CA98" s="760"/>
    </row>
    <row r="99" spans="1:79" ht="8.25" customHeight="1">
      <c r="B99" s="831"/>
      <c r="C99" s="832"/>
      <c r="D99" s="832"/>
      <c r="E99" s="832"/>
      <c r="F99" s="877"/>
      <c r="G99" s="835"/>
      <c r="H99" s="835"/>
      <c r="I99" s="760"/>
      <c r="J99" s="760"/>
      <c r="K99" s="760"/>
      <c r="L99" s="760"/>
      <c r="M99" s="760"/>
      <c r="N99" s="815"/>
      <c r="O99" s="760"/>
      <c r="P99" s="760"/>
      <c r="Q99" s="760"/>
      <c r="R99" s="760"/>
      <c r="S99" s="760"/>
      <c r="T99" s="760"/>
      <c r="U99" s="760"/>
      <c r="V99" s="760"/>
      <c r="W99" s="760"/>
      <c r="X99" s="760"/>
      <c r="Y99" s="760"/>
      <c r="Z99" s="760"/>
      <c r="AA99" s="760"/>
      <c r="AB99" s="760"/>
      <c r="AC99" s="760"/>
      <c r="AD99" s="760"/>
      <c r="AE99" s="760"/>
      <c r="AF99" s="760"/>
      <c r="AG99" s="760"/>
      <c r="AH99" s="760"/>
      <c r="AI99" s="760"/>
      <c r="AJ99" s="760"/>
      <c r="AK99" s="760"/>
      <c r="AL99" s="760"/>
      <c r="AM99" s="760"/>
      <c r="AN99" s="760"/>
      <c r="AO99" s="760"/>
      <c r="AP99" s="760"/>
      <c r="AQ99" s="760"/>
      <c r="AR99" s="760"/>
      <c r="AS99" s="760"/>
      <c r="AT99" s="760"/>
      <c r="AU99" s="760"/>
      <c r="AV99" s="760"/>
      <c r="AW99" s="760"/>
      <c r="AX99" s="760"/>
      <c r="AY99" s="760"/>
      <c r="AZ99" s="760"/>
      <c r="BA99" s="760"/>
      <c r="BB99" s="760"/>
      <c r="BC99" s="760"/>
      <c r="BD99" s="760"/>
      <c r="BE99" s="760"/>
      <c r="BF99" s="760"/>
      <c r="BG99" s="760"/>
      <c r="BH99" s="760"/>
      <c r="BI99" s="760"/>
      <c r="BJ99" s="760"/>
      <c r="BK99" s="760"/>
      <c r="BL99" s="760"/>
      <c r="BM99" s="760"/>
      <c r="BN99" s="760"/>
      <c r="BO99" s="760"/>
      <c r="BP99" s="760"/>
      <c r="BQ99" s="760"/>
      <c r="BR99" s="760"/>
      <c r="BS99" s="760"/>
      <c r="BT99" s="760"/>
      <c r="BU99" s="760"/>
      <c r="BV99" s="760"/>
      <c r="BW99" s="760"/>
      <c r="BX99" s="760"/>
      <c r="BY99" s="760"/>
      <c r="BZ99" s="760"/>
      <c r="CA99" s="760"/>
    </row>
    <row r="100" spans="1:79" ht="18" customHeight="1">
      <c r="A100" s="724">
        <v>9</v>
      </c>
      <c r="B100" s="831" t="s">
        <v>852</v>
      </c>
      <c r="C100" s="832"/>
      <c r="D100" s="832"/>
      <c r="E100" s="832"/>
      <c r="F100" s="878"/>
      <c r="G100" s="835"/>
      <c r="H100" s="835"/>
      <c r="I100" s="760"/>
      <c r="J100" s="760"/>
      <c r="K100" s="760"/>
      <c r="L100" s="760"/>
      <c r="M100" s="760"/>
      <c r="N100" s="815"/>
      <c r="O100" s="760"/>
      <c r="P100" s="760"/>
      <c r="Q100" s="760"/>
      <c r="R100" s="760"/>
      <c r="S100" s="760"/>
      <c r="T100" s="760"/>
      <c r="U100" s="760"/>
      <c r="V100" s="760"/>
      <c r="W100" s="760"/>
      <c r="X100" s="760"/>
      <c r="Y100" s="760"/>
      <c r="Z100" s="760"/>
      <c r="AA100" s="760"/>
      <c r="AB100" s="760"/>
      <c r="AC100" s="760"/>
      <c r="AD100" s="760"/>
      <c r="AE100" s="760"/>
      <c r="AF100" s="760"/>
      <c r="AG100" s="760"/>
      <c r="AH100" s="760"/>
      <c r="AI100" s="760"/>
      <c r="AJ100" s="760"/>
      <c r="AK100" s="760"/>
      <c r="AL100" s="760"/>
      <c r="AM100" s="760"/>
      <c r="AN100" s="760"/>
      <c r="AO100" s="760"/>
      <c r="AP100" s="760"/>
      <c r="AQ100" s="760"/>
      <c r="AR100" s="760"/>
      <c r="AS100" s="760"/>
      <c r="AT100" s="760"/>
      <c r="AU100" s="760"/>
      <c r="AV100" s="760"/>
      <c r="AW100" s="760"/>
      <c r="AX100" s="760"/>
      <c r="AY100" s="760"/>
      <c r="AZ100" s="760"/>
      <c r="BA100" s="760"/>
      <c r="BB100" s="760"/>
      <c r="BC100" s="760"/>
      <c r="BD100" s="760"/>
      <c r="BE100" s="760"/>
      <c r="BF100" s="760"/>
      <c r="BG100" s="760"/>
      <c r="BH100" s="760"/>
      <c r="BI100" s="760"/>
      <c r="BJ100" s="760"/>
      <c r="BK100" s="760"/>
      <c r="BL100" s="760"/>
      <c r="BM100" s="760"/>
      <c r="BN100" s="760"/>
      <c r="BO100" s="760"/>
      <c r="BP100" s="760"/>
      <c r="BQ100" s="760"/>
      <c r="BR100" s="760"/>
      <c r="BS100" s="760"/>
      <c r="BT100" s="760"/>
      <c r="BU100" s="760"/>
      <c r="BV100" s="760"/>
      <c r="BW100" s="760"/>
      <c r="BX100" s="760"/>
      <c r="BY100" s="760"/>
      <c r="BZ100" s="760"/>
      <c r="CA100" s="760"/>
    </row>
    <row r="101" spans="1:79" ht="35.25" customHeight="1">
      <c r="B101" s="1399" t="s">
        <v>853</v>
      </c>
      <c r="C101" s="1400"/>
      <c r="D101" s="1400"/>
      <c r="E101" s="1401"/>
      <c r="F101" s="878"/>
      <c r="G101" s="835"/>
      <c r="H101" s="835"/>
      <c r="I101" s="760"/>
      <c r="J101" s="760"/>
      <c r="K101" s="760"/>
      <c r="L101" s="760"/>
      <c r="M101" s="760"/>
      <c r="N101" s="815"/>
      <c r="O101" s="760"/>
      <c r="P101" s="760"/>
      <c r="Q101" s="760"/>
      <c r="R101" s="760"/>
      <c r="S101" s="760"/>
      <c r="T101" s="760"/>
      <c r="U101" s="760"/>
      <c r="V101" s="760"/>
      <c r="W101" s="760"/>
      <c r="X101" s="760"/>
      <c r="Y101" s="760"/>
      <c r="Z101" s="760"/>
      <c r="AA101" s="760"/>
      <c r="AB101" s="760"/>
      <c r="AC101" s="760"/>
      <c r="AD101" s="760"/>
      <c r="AE101" s="760"/>
      <c r="AF101" s="760"/>
      <c r="AG101" s="760"/>
      <c r="AH101" s="760"/>
      <c r="AI101" s="760"/>
      <c r="AJ101" s="760"/>
      <c r="AK101" s="760"/>
      <c r="AL101" s="760"/>
      <c r="AM101" s="760"/>
      <c r="AN101" s="760"/>
      <c r="AO101" s="760"/>
      <c r="AP101" s="760"/>
      <c r="AQ101" s="760"/>
      <c r="AR101" s="760"/>
      <c r="AS101" s="760"/>
      <c r="AT101" s="760"/>
      <c r="AU101" s="760"/>
      <c r="AV101" s="760"/>
      <c r="AW101" s="760"/>
      <c r="AX101" s="760"/>
      <c r="AY101" s="760"/>
      <c r="AZ101" s="760"/>
      <c r="BA101" s="760"/>
      <c r="BB101" s="760"/>
      <c r="BC101" s="760"/>
      <c r="BD101" s="760"/>
      <c r="BE101" s="760"/>
      <c r="BF101" s="760"/>
      <c r="BG101" s="760"/>
      <c r="BH101" s="760"/>
      <c r="BI101" s="760"/>
      <c r="BJ101" s="760"/>
      <c r="BK101" s="760"/>
      <c r="BL101" s="760"/>
      <c r="BM101" s="760"/>
      <c r="BN101" s="760"/>
      <c r="BO101" s="760"/>
      <c r="BP101" s="760"/>
      <c r="BQ101" s="760"/>
      <c r="BR101" s="760"/>
      <c r="BS101" s="760"/>
      <c r="BT101" s="760"/>
      <c r="BU101" s="760"/>
      <c r="BV101" s="760"/>
      <c r="BW101" s="760"/>
      <c r="BX101" s="760"/>
      <c r="BY101" s="760"/>
      <c r="BZ101" s="760"/>
      <c r="CA101" s="760"/>
    </row>
    <row r="102" spans="1:79" ht="16.5" customHeight="1" thickBot="1">
      <c r="B102" s="831" t="s">
        <v>842</v>
      </c>
      <c r="C102" s="836"/>
      <c r="F102" s="878"/>
      <c r="G102" s="835"/>
      <c r="H102" s="835"/>
      <c r="I102" s="760"/>
      <c r="J102" s="760"/>
      <c r="K102" s="760"/>
      <c r="L102" s="760"/>
      <c r="M102" s="760"/>
      <c r="N102" s="815"/>
      <c r="O102" s="760"/>
      <c r="P102" s="760"/>
      <c r="Q102" s="760"/>
      <c r="R102" s="760"/>
      <c r="S102" s="760"/>
      <c r="T102" s="760"/>
      <c r="U102" s="760"/>
      <c r="V102" s="760"/>
      <c r="W102" s="760"/>
      <c r="X102" s="760"/>
      <c r="Y102" s="760"/>
      <c r="Z102" s="760"/>
      <c r="AA102" s="760"/>
      <c r="AB102" s="760"/>
      <c r="AC102" s="760"/>
      <c r="AD102" s="760"/>
      <c r="AE102" s="760"/>
      <c r="AF102" s="760"/>
      <c r="AG102" s="760"/>
      <c r="AH102" s="760"/>
      <c r="AI102" s="760"/>
      <c r="AJ102" s="760"/>
      <c r="AK102" s="760"/>
      <c r="AL102" s="760"/>
      <c r="AM102" s="760"/>
      <c r="AN102" s="760"/>
      <c r="AO102" s="760"/>
      <c r="AP102" s="760"/>
      <c r="AQ102" s="760"/>
      <c r="AR102" s="760"/>
      <c r="AS102" s="760"/>
      <c r="AT102" s="760"/>
      <c r="AU102" s="760"/>
      <c r="AV102" s="760"/>
      <c r="AW102" s="760"/>
      <c r="AX102" s="760"/>
      <c r="AY102" s="760"/>
      <c r="AZ102" s="760"/>
      <c r="BA102" s="760"/>
      <c r="BB102" s="760"/>
      <c r="BC102" s="760"/>
      <c r="BD102" s="760"/>
      <c r="BE102" s="760"/>
      <c r="BF102" s="760"/>
      <c r="BG102" s="760"/>
      <c r="BH102" s="760"/>
      <c r="BI102" s="760"/>
      <c r="BJ102" s="760"/>
      <c r="BK102" s="760"/>
      <c r="BL102" s="760"/>
      <c r="BM102" s="760"/>
      <c r="BN102" s="760"/>
      <c r="BO102" s="760"/>
      <c r="BP102" s="760"/>
      <c r="BQ102" s="760"/>
      <c r="BR102" s="760"/>
      <c r="BS102" s="760"/>
      <c r="BT102" s="760"/>
      <c r="BU102" s="760"/>
      <c r="BV102" s="760"/>
      <c r="BW102" s="760"/>
      <c r="BX102" s="760"/>
      <c r="BY102" s="760"/>
      <c r="BZ102" s="760"/>
      <c r="CA102" s="760"/>
    </row>
    <row r="103" spans="1:79" ht="33.75" customHeight="1" thickBot="1">
      <c r="B103" s="837" t="s">
        <v>812</v>
      </c>
      <c r="C103" s="838" t="s">
        <v>813</v>
      </c>
      <c r="D103" s="838" t="s">
        <v>814</v>
      </c>
      <c r="E103" s="839" t="s">
        <v>815</v>
      </c>
      <c r="F103" s="1402" t="s">
        <v>816</v>
      </c>
      <c r="G103" s="864"/>
      <c r="H103" s="835"/>
      <c r="I103" s="760"/>
      <c r="J103" s="760"/>
      <c r="K103" s="760"/>
      <c r="L103" s="760"/>
      <c r="M103" s="760"/>
      <c r="N103" s="815"/>
      <c r="O103" s="760"/>
      <c r="P103" s="760"/>
      <c r="Q103" s="760"/>
      <c r="R103" s="760"/>
      <c r="S103" s="760"/>
      <c r="T103" s="760"/>
      <c r="U103" s="760"/>
      <c r="V103" s="760"/>
      <c r="W103" s="760"/>
      <c r="X103" s="760"/>
      <c r="Y103" s="760"/>
      <c r="Z103" s="760"/>
      <c r="AA103" s="760"/>
      <c r="AB103" s="760"/>
      <c r="AC103" s="760"/>
      <c r="AD103" s="760"/>
      <c r="AE103" s="760"/>
      <c r="AF103" s="760"/>
      <c r="AG103" s="760"/>
      <c r="AH103" s="760"/>
      <c r="AI103" s="760"/>
      <c r="AJ103" s="760"/>
      <c r="AK103" s="760"/>
      <c r="AL103" s="760"/>
      <c r="AM103" s="760"/>
      <c r="AN103" s="760"/>
      <c r="AO103" s="760"/>
      <c r="AP103" s="760"/>
      <c r="AQ103" s="760"/>
      <c r="AR103" s="760"/>
      <c r="AS103" s="760"/>
      <c r="AT103" s="760"/>
      <c r="AU103" s="760"/>
      <c r="AV103" s="760"/>
      <c r="AW103" s="760"/>
      <c r="AX103" s="760"/>
      <c r="AY103" s="760"/>
      <c r="AZ103" s="760"/>
      <c r="BA103" s="760"/>
      <c r="BB103" s="760"/>
      <c r="BC103" s="760"/>
      <c r="BD103" s="760"/>
      <c r="BE103" s="760"/>
      <c r="BF103" s="760"/>
      <c r="BG103" s="760"/>
      <c r="BH103" s="760"/>
      <c r="BI103" s="760"/>
      <c r="BJ103" s="760"/>
      <c r="BK103" s="760"/>
      <c r="BL103" s="760"/>
      <c r="BM103" s="760"/>
      <c r="BN103" s="760"/>
      <c r="BO103" s="760"/>
      <c r="BP103" s="760"/>
      <c r="BQ103" s="760"/>
      <c r="BR103" s="760"/>
      <c r="BS103" s="760"/>
      <c r="BT103" s="760"/>
      <c r="BU103" s="760"/>
      <c r="BV103" s="760"/>
      <c r="BW103" s="760"/>
      <c r="BX103" s="760"/>
      <c r="BY103" s="760"/>
      <c r="BZ103" s="760"/>
      <c r="CA103" s="760"/>
    </row>
    <row r="104" spans="1:79" ht="21" customHeight="1">
      <c r="B104" s="844" t="s">
        <v>854</v>
      </c>
      <c r="C104" s="845">
        <v>1</v>
      </c>
      <c r="D104" s="846">
        <v>2</v>
      </c>
      <c r="E104" s="847">
        <v>2</v>
      </c>
      <c r="F104" s="1403"/>
      <c r="G104" s="865"/>
      <c r="H104" s="865"/>
      <c r="I104" s="866"/>
      <c r="J104" s="760"/>
      <c r="K104" s="760"/>
      <c r="L104" s="760"/>
      <c r="M104" s="760"/>
      <c r="N104" s="815"/>
      <c r="O104" s="760"/>
      <c r="P104" s="760"/>
      <c r="Q104" s="760"/>
      <c r="R104" s="760"/>
      <c r="S104" s="760"/>
      <c r="T104" s="760"/>
      <c r="U104" s="760"/>
      <c r="V104" s="760"/>
      <c r="W104" s="760"/>
      <c r="X104" s="760"/>
      <c r="Y104" s="760"/>
      <c r="Z104" s="760"/>
      <c r="AA104" s="760"/>
      <c r="AB104" s="760"/>
      <c r="AC104" s="760"/>
      <c r="AD104" s="760"/>
      <c r="AE104" s="760"/>
      <c r="AF104" s="760"/>
      <c r="AG104" s="760"/>
      <c r="AH104" s="760"/>
      <c r="AI104" s="760"/>
      <c r="AJ104" s="760"/>
      <c r="AK104" s="760"/>
      <c r="AL104" s="760"/>
      <c r="AM104" s="760"/>
      <c r="AN104" s="760"/>
      <c r="AO104" s="760"/>
      <c r="AP104" s="760"/>
      <c r="AQ104" s="760"/>
      <c r="AR104" s="760"/>
      <c r="AS104" s="760"/>
      <c r="AT104" s="760"/>
      <c r="AU104" s="760"/>
      <c r="AV104" s="760"/>
      <c r="AW104" s="760"/>
      <c r="AX104" s="760"/>
      <c r="AY104" s="760"/>
      <c r="AZ104" s="760"/>
      <c r="BA104" s="760"/>
      <c r="BB104" s="760"/>
      <c r="BC104" s="760"/>
      <c r="BD104" s="760"/>
      <c r="BE104" s="760"/>
      <c r="BF104" s="760"/>
      <c r="BG104" s="760"/>
      <c r="BH104" s="760"/>
      <c r="BI104" s="760"/>
      <c r="BJ104" s="760"/>
      <c r="BK104" s="760"/>
      <c r="BL104" s="760"/>
      <c r="BM104" s="760"/>
      <c r="BN104" s="760"/>
      <c r="BO104" s="760"/>
      <c r="BP104" s="760"/>
      <c r="BQ104" s="760"/>
      <c r="BR104" s="760"/>
      <c r="BS104" s="760"/>
      <c r="BT104" s="760"/>
      <c r="BU104" s="760"/>
      <c r="BV104" s="760"/>
      <c r="BW104" s="760"/>
      <c r="BX104" s="760"/>
      <c r="BY104" s="760"/>
      <c r="BZ104" s="760"/>
      <c r="CA104" s="760"/>
    </row>
    <row r="105" spans="1:79" ht="20.25" customHeight="1">
      <c r="B105" s="850" t="s">
        <v>855</v>
      </c>
      <c r="C105" s="851">
        <v>2</v>
      </c>
      <c r="D105" s="852">
        <v>2</v>
      </c>
      <c r="E105" s="853">
        <v>4</v>
      </c>
      <c r="F105" s="1403"/>
      <c r="G105" s="867"/>
      <c r="H105" s="867"/>
      <c r="I105" s="868"/>
      <c r="J105" s="760"/>
      <c r="K105" s="760"/>
      <c r="L105" s="760"/>
      <c r="M105" s="760"/>
      <c r="N105" s="815"/>
      <c r="O105" s="760"/>
      <c r="P105" s="760"/>
      <c r="Q105" s="760"/>
      <c r="R105" s="760"/>
      <c r="S105" s="760"/>
      <c r="T105" s="760"/>
      <c r="U105" s="760"/>
      <c r="V105" s="760"/>
      <c r="W105" s="760"/>
      <c r="X105" s="760"/>
      <c r="Y105" s="760"/>
      <c r="Z105" s="760"/>
      <c r="AA105" s="760"/>
      <c r="AB105" s="760"/>
      <c r="AC105" s="760"/>
      <c r="AD105" s="760"/>
      <c r="AE105" s="760"/>
      <c r="AF105" s="760"/>
      <c r="AG105" s="760"/>
      <c r="AH105" s="760"/>
      <c r="AI105" s="760"/>
      <c r="AJ105" s="760"/>
      <c r="AK105" s="760"/>
      <c r="AL105" s="760"/>
      <c r="AM105" s="760"/>
      <c r="AN105" s="760"/>
      <c r="AO105" s="760"/>
      <c r="AP105" s="760"/>
      <c r="AQ105" s="760"/>
      <c r="AR105" s="760"/>
      <c r="AS105" s="760"/>
      <c r="AT105" s="760"/>
      <c r="AU105" s="760"/>
      <c r="AV105" s="760"/>
      <c r="AW105" s="760"/>
      <c r="AX105" s="760"/>
      <c r="AY105" s="760"/>
      <c r="AZ105" s="760"/>
      <c r="BA105" s="760"/>
      <c r="BB105" s="760"/>
      <c r="BC105" s="760"/>
      <c r="BD105" s="760"/>
      <c r="BE105" s="760"/>
      <c r="BF105" s="760"/>
      <c r="BG105" s="760"/>
      <c r="BH105" s="760"/>
      <c r="BI105" s="760"/>
      <c r="BJ105" s="760"/>
      <c r="BK105" s="760"/>
      <c r="BL105" s="760"/>
      <c r="BM105" s="760"/>
      <c r="BN105" s="760"/>
      <c r="BO105" s="760"/>
      <c r="BP105" s="760"/>
      <c r="BQ105" s="760"/>
      <c r="BR105" s="760"/>
      <c r="BS105" s="760"/>
      <c r="BT105" s="760"/>
      <c r="BU105" s="760"/>
      <c r="BV105" s="760"/>
      <c r="BW105" s="760"/>
      <c r="BX105" s="760"/>
      <c r="BY105" s="760"/>
      <c r="BZ105" s="760"/>
      <c r="CA105" s="760"/>
    </row>
    <row r="106" spans="1:79" ht="39" customHeight="1" thickBot="1">
      <c r="B106" s="856" t="s">
        <v>856</v>
      </c>
      <c r="C106" s="857">
        <v>3</v>
      </c>
      <c r="D106" s="858">
        <v>2</v>
      </c>
      <c r="E106" s="859">
        <v>6</v>
      </c>
      <c r="F106" s="1404"/>
      <c r="G106" s="869"/>
      <c r="H106" s="869"/>
      <c r="I106" s="870"/>
      <c r="J106" s="760"/>
      <c r="K106" s="760"/>
      <c r="L106" s="760"/>
      <c r="M106" s="760"/>
      <c r="N106" s="815"/>
      <c r="O106" s="760"/>
      <c r="P106" s="760"/>
      <c r="Q106" s="760"/>
      <c r="R106" s="760"/>
      <c r="S106" s="760"/>
      <c r="T106" s="760"/>
      <c r="U106" s="760"/>
      <c r="V106" s="760"/>
      <c r="W106" s="760"/>
      <c r="X106" s="760"/>
      <c r="Y106" s="760"/>
      <c r="Z106" s="760"/>
      <c r="AA106" s="760"/>
      <c r="AB106" s="760"/>
      <c r="AC106" s="760"/>
      <c r="AD106" s="760"/>
      <c r="AE106" s="760"/>
      <c r="AF106" s="760"/>
      <c r="AG106" s="760"/>
      <c r="AH106" s="760"/>
      <c r="AI106" s="760"/>
      <c r="AJ106" s="760"/>
      <c r="AK106" s="760"/>
      <c r="AL106" s="760"/>
      <c r="AM106" s="760"/>
      <c r="AN106" s="760"/>
      <c r="AO106" s="760"/>
      <c r="AP106" s="760"/>
      <c r="AQ106" s="760"/>
      <c r="AR106" s="760"/>
      <c r="AS106" s="760"/>
      <c r="AT106" s="760"/>
      <c r="AU106" s="760"/>
      <c r="AV106" s="760"/>
      <c r="AW106" s="760"/>
      <c r="AX106" s="760"/>
      <c r="AY106" s="760"/>
      <c r="AZ106" s="760"/>
      <c r="BA106" s="760"/>
      <c r="BB106" s="760"/>
      <c r="BC106" s="760"/>
      <c r="BD106" s="760"/>
      <c r="BE106" s="760"/>
      <c r="BF106" s="760"/>
      <c r="BG106" s="760"/>
      <c r="BH106" s="760"/>
      <c r="BI106" s="760"/>
      <c r="BJ106" s="760"/>
      <c r="BK106" s="760"/>
      <c r="BL106" s="760"/>
      <c r="BM106" s="760"/>
      <c r="BN106" s="760"/>
      <c r="BO106" s="760"/>
      <c r="BP106" s="760"/>
      <c r="BQ106" s="760"/>
      <c r="BR106" s="760"/>
      <c r="BS106" s="760"/>
      <c r="BT106" s="760"/>
      <c r="BU106" s="760"/>
      <c r="BV106" s="760"/>
      <c r="BW106" s="760"/>
      <c r="BX106" s="760"/>
      <c r="BY106" s="760"/>
      <c r="BZ106" s="760"/>
      <c r="CA106" s="760"/>
    </row>
    <row r="107" spans="1:79" ht="9" customHeight="1">
      <c r="B107" s="862"/>
      <c r="C107" s="863"/>
      <c r="D107" s="863"/>
      <c r="E107" s="863"/>
      <c r="F107" s="878"/>
      <c r="G107" s="835"/>
      <c r="H107" s="835"/>
      <c r="I107" s="760"/>
      <c r="J107" s="760"/>
      <c r="K107" s="760"/>
      <c r="L107" s="760"/>
      <c r="M107" s="760"/>
      <c r="N107" s="815"/>
      <c r="O107" s="760"/>
      <c r="P107" s="760"/>
      <c r="Q107" s="760"/>
      <c r="R107" s="760"/>
      <c r="S107" s="760"/>
      <c r="T107" s="760"/>
      <c r="U107" s="760"/>
      <c r="V107" s="760"/>
      <c r="W107" s="760"/>
      <c r="X107" s="760"/>
      <c r="Y107" s="760"/>
      <c r="Z107" s="760"/>
      <c r="AA107" s="760"/>
      <c r="AB107" s="760"/>
      <c r="AC107" s="760"/>
      <c r="AD107" s="760"/>
      <c r="AE107" s="760"/>
      <c r="AF107" s="760"/>
      <c r="AG107" s="760"/>
      <c r="AH107" s="760"/>
      <c r="AI107" s="760"/>
      <c r="AJ107" s="760"/>
      <c r="AK107" s="760"/>
      <c r="AL107" s="760"/>
      <c r="AM107" s="760"/>
      <c r="AN107" s="760"/>
      <c r="AO107" s="760"/>
      <c r="AP107" s="760"/>
      <c r="AQ107" s="760"/>
      <c r="AR107" s="760"/>
      <c r="AS107" s="760"/>
      <c r="AT107" s="760"/>
      <c r="AU107" s="760"/>
      <c r="AV107" s="760"/>
      <c r="AW107" s="760"/>
      <c r="AX107" s="760"/>
      <c r="AY107" s="760"/>
      <c r="AZ107" s="760"/>
      <c r="BA107" s="760"/>
      <c r="BB107" s="760"/>
      <c r="BC107" s="760"/>
      <c r="BD107" s="760"/>
      <c r="BE107" s="760"/>
      <c r="BF107" s="760"/>
      <c r="BG107" s="760"/>
      <c r="BH107" s="760"/>
      <c r="BI107" s="760"/>
      <c r="BJ107" s="760"/>
      <c r="BK107" s="760"/>
      <c r="BL107" s="760"/>
      <c r="BM107" s="760"/>
      <c r="BN107" s="760"/>
      <c r="BO107" s="760"/>
      <c r="BP107" s="760"/>
      <c r="BQ107" s="760"/>
      <c r="BR107" s="760"/>
      <c r="BS107" s="760"/>
      <c r="BT107" s="760"/>
      <c r="BU107" s="760"/>
      <c r="BV107" s="760"/>
      <c r="BW107" s="760"/>
      <c r="BX107" s="760"/>
      <c r="BY107" s="760"/>
      <c r="BZ107" s="760"/>
      <c r="CA107" s="760"/>
    </row>
    <row r="108" spans="1:79" ht="18" customHeight="1">
      <c r="A108" s="724">
        <v>10</v>
      </c>
      <c r="B108" s="831" t="s">
        <v>857</v>
      </c>
      <c r="C108" s="832"/>
      <c r="D108" s="832"/>
      <c r="E108" s="832"/>
      <c r="F108" s="878"/>
      <c r="G108" s="835"/>
      <c r="H108" s="835"/>
      <c r="I108" s="760"/>
      <c r="J108" s="760"/>
      <c r="K108" s="760"/>
      <c r="L108" s="760"/>
      <c r="M108" s="760"/>
      <c r="N108" s="815"/>
      <c r="O108" s="760"/>
      <c r="P108" s="760"/>
      <c r="Q108" s="760"/>
      <c r="R108" s="760"/>
      <c r="S108" s="760"/>
      <c r="T108" s="760"/>
      <c r="U108" s="760"/>
      <c r="V108" s="760"/>
      <c r="W108" s="760"/>
      <c r="X108" s="760"/>
      <c r="Y108" s="760"/>
      <c r="Z108" s="760"/>
      <c r="AA108" s="760"/>
      <c r="AB108" s="760"/>
      <c r="AC108" s="760"/>
      <c r="AD108" s="760"/>
      <c r="AE108" s="760"/>
      <c r="AF108" s="760"/>
      <c r="AG108" s="760"/>
      <c r="AH108" s="760"/>
      <c r="AI108" s="760"/>
      <c r="AJ108" s="760"/>
      <c r="AK108" s="760"/>
      <c r="AL108" s="760"/>
      <c r="AM108" s="760"/>
      <c r="AN108" s="760"/>
      <c r="AO108" s="760"/>
      <c r="AP108" s="760"/>
      <c r="AQ108" s="760"/>
      <c r="AR108" s="760"/>
      <c r="AS108" s="760"/>
      <c r="AT108" s="760"/>
      <c r="AU108" s="760"/>
      <c r="AV108" s="760"/>
      <c r="AW108" s="760"/>
      <c r="AX108" s="760"/>
      <c r="AY108" s="760"/>
      <c r="AZ108" s="760"/>
      <c r="BA108" s="760"/>
      <c r="BB108" s="760"/>
      <c r="BC108" s="760"/>
      <c r="BD108" s="760"/>
      <c r="BE108" s="760"/>
      <c r="BF108" s="760"/>
      <c r="BG108" s="760"/>
      <c r="BH108" s="760"/>
      <c r="BI108" s="760"/>
      <c r="BJ108" s="760"/>
      <c r="BK108" s="760"/>
      <c r="BL108" s="760"/>
      <c r="BM108" s="760"/>
      <c r="BN108" s="760"/>
      <c r="BO108" s="760"/>
      <c r="BP108" s="760"/>
      <c r="BQ108" s="760"/>
      <c r="BR108" s="760"/>
      <c r="BS108" s="760"/>
      <c r="BT108" s="760"/>
      <c r="BU108" s="760"/>
      <c r="BV108" s="760"/>
      <c r="BW108" s="760"/>
      <c r="BX108" s="760"/>
      <c r="BY108" s="760"/>
      <c r="BZ108" s="760"/>
      <c r="CA108" s="760"/>
    </row>
    <row r="109" spans="1:79" ht="35.25" customHeight="1">
      <c r="B109" s="1399" t="s">
        <v>858</v>
      </c>
      <c r="C109" s="1400"/>
      <c r="D109" s="1400"/>
      <c r="E109" s="1401"/>
      <c r="F109" s="878"/>
      <c r="G109" s="835"/>
      <c r="H109" s="835"/>
      <c r="I109" s="760"/>
      <c r="J109" s="760"/>
      <c r="K109" s="760"/>
      <c r="L109" s="760"/>
      <c r="M109" s="760"/>
      <c r="N109" s="815"/>
      <c r="O109" s="760"/>
      <c r="P109" s="760"/>
      <c r="Q109" s="760"/>
      <c r="R109" s="760"/>
      <c r="S109" s="760"/>
      <c r="T109" s="760"/>
      <c r="U109" s="760"/>
      <c r="V109" s="760"/>
      <c r="W109" s="760"/>
      <c r="X109" s="760"/>
      <c r="Y109" s="760"/>
      <c r="Z109" s="760"/>
      <c r="AA109" s="760"/>
      <c r="AB109" s="760"/>
      <c r="AC109" s="760"/>
      <c r="AD109" s="760"/>
      <c r="AE109" s="760"/>
      <c r="AF109" s="760"/>
      <c r="AG109" s="760"/>
      <c r="AH109" s="760"/>
      <c r="AI109" s="760"/>
      <c r="AJ109" s="760"/>
      <c r="AK109" s="760"/>
      <c r="AL109" s="760"/>
      <c r="AM109" s="760"/>
      <c r="AN109" s="760"/>
      <c r="AO109" s="760"/>
      <c r="AP109" s="760"/>
      <c r="AQ109" s="760"/>
      <c r="AR109" s="760"/>
      <c r="AS109" s="760"/>
      <c r="AT109" s="760"/>
      <c r="AU109" s="760"/>
      <c r="AV109" s="760"/>
      <c r="AW109" s="760"/>
      <c r="AX109" s="760"/>
      <c r="AY109" s="760"/>
      <c r="AZ109" s="760"/>
      <c r="BA109" s="760"/>
      <c r="BB109" s="760"/>
      <c r="BC109" s="760"/>
      <c r="BD109" s="760"/>
      <c r="BE109" s="760"/>
      <c r="BF109" s="760"/>
      <c r="BG109" s="760"/>
      <c r="BH109" s="760"/>
      <c r="BI109" s="760"/>
      <c r="BJ109" s="760"/>
      <c r="BK109" s="760"/>
      <c r="BL109" s="760"/>
      <c r="BM109" s="760"/>
      <c r="BN109" s="760"/>
      <c r="BO109" s="760"/>
      <c r="BP109" s="760"/>
      <c r="BQ109" s="760"/>
      <c r="BR109" s="760"/>
      <c r="BS109" s="760"/>
      <c r="BT109" s="760"/>
      <c r="BU109" s="760"/>
      <c r="BV109" s="760"/>
      <c r="BW109" s="760"/>
      <c r="BX109" s="760"/>
      <c r="BY109" s="760"/>
      <c r="BZ109" s="760"/>
      <c r="CA109" s="760"/>
    </row>
    <row r="110" spans="1:79" ht="16.5" customHeight="1" thickBot="1">
      <c r="B110" s="831" t="s">
        <v>842</v>
      </c>
      <c r="C110" s="836"/>
      <c r="F110" s="878"/>
      <c r="G110" s="835"/>
      <c r="H110" s="835"/>
      <c r="I110" s="760"/>
      <c r="J110" s="760"/>
      <c r="K110" s="760"/>
      <c r="L110" s="760"/>
      <c r="M110" s="760"/>
      <c r="N110" s="815"/>
      <c r="O110" s="760"/>
      <c r="P110" s="760"/>
      <c r="Q110" s="760"/>
      <c r="R110" s="760"/>
      <c r="S110" s="760"/>
      <c r="T110" s="760"/>
      <c r="U110" s="760"/>
      <c r="V110" s="760"/>
      <c r="W110" s="760"/>
      <c r="X110" s="760"/>
      <c r="Y110" s="760"/>
      <c r="Z110" s="760"/>
      <c r="AA110" s="760"/>
      <c r="AB110" s="760"/>
      <c r="AC110" s="760"/>
      <c r="AD110" s="760"/>
      <c r="AE110" s="760"/>
      <c r="AF110" s="760"/>
      <c r="AG110" s="760"/>
      <c r="AH110" s="760"/>
      <c r="AI110" s="760"/>
      <c r="AJ110" s="760"/>
      <c r="AK110" s="760"/>
      <c r="AL110" s="760"/>
      <c r="AM110" s="760"/>
      <c r="AN110" s="760"/>
      <c r="AO110" s="760"/>
      <c r="AP110" s="760"/>
      <c r="AQ110" s="760"/>
      <c r="AR110" s="760"/>
      <c r="AS110" s="760"/>
      <c r="AT110" s="760"/>
      <c r="AU110" s="760"/>
      <c r="AV110" s="760"/>
      <c r="AW110" s="760"/>
      <c r="AX110" s="760"/>
      <c r="AY110" s="760"/>
      <c r="AZ110" s="760"/>
      <c r="BA110" s="760"/>
      <c r="BB110" s="760"/>
      <c r="BC110" s="760"/>
      <c r="BD110" s="760"/>
      <c r="BE110" s="760"/>
      <c r="BF110" s="760"/>
      <c r="BG110" s="760"/>
      <c r="BH110" s="760"/>
      <c r="BI110" s="760"/>
      <c r="BJ110" s="760"/>
      <c r="BK110" s="760"/>
      <c r="BL110" s="760"/>
      <c r="BM110" s="760"/>
      <c r="BN110" s="760"/>
      <c r="BO110" s="760"/>
      <c r="BP110" s="760"/>
      <c r="BQ110" s="760"/>
      <c r="BR110" s="760"/>
      <c r="BS110" s="760"/>
      <c r="BT110" s="760"/>
      <c r="BU110" s="760"/>
      <c r="BV110" s="760"/>
      <c r="BW110" s="760"/>
      <c r="BX110" s="760"/>
      <c r="BY110" s="760"/>
      <c r="BZ110" s="760"/>
      <c r="CA110" s="760"/>
    </row>
    <row r="111" spans="1:79" ht="33.75" customHeight="1" thickBot="1">
      <c r="B111" s="872" t="s">
        <v>812</v>
      </c>
      <c r="C111" s="873" t="s">
        <v>813</v>
      </c>
      <c r="D111" s="873" t="s">
        <v>814</v>
      </c>
      <c r="E111" s="874" t="s">
        <v>815</v>
      </c>
      <c r="F111" s="1402" t="s">
        <v>816</v>
      </c>
      <c r="G111" s="864"/>
      <c r="H111" s="835"/>
      <c r="I111" s="760"/>
      <c r="J111" s="760"/>
      <c r="K111" s="760"/>
      <c r="L111" s="760"/>
      <c r="M111" s="760"/>
      <c r="N111" s="815"/>
      <c r="O111" s="760"/>
      <c r="P111" s="760"/>
      <c r="Q111" s="760"/>
      <c r="R111" s="760"/>
      <c r="S111" s="760"/>
      <c r="T111" s="760"/>
      <c r="U111" s="760"/>
      <c r="V111" s="760"/>
      <c r="W111" s="760"/>
      <c r="X111" s="760"/>
      <c r="Y111" s="760"/>
      <c r="Z111" s="760"/>
      <c r="AA111" s="760"/>
      <c r="AB111" s="760"/>
      <c r="AC111" s="760"/>
      <c r="AD111" s="760"/>
      <c r="AE111" s="760"/>
      <c r="AF111" s="760"/>
      <c r="AG111" s="760"/>
      <c r="AH111" s="760"/>
      <c r="AI111" s="760"/>
      <c r="AJ111" s="760"/>
      <c r="AK111" s="760"/>
      <c r="AL111" s="760"/>
      <c r="AM111" s="760"/>
      <c r="AN111" s="760"/>
      <c r="AO111" s="760"/>
      <c r="AP111" s="760"/>
      <c r="AQ111" s="760"/>
      <c r="AR111" s="760"/>
      <c r="AS111" s="760"/>
      <c r="AT111" s="760"/>
      <c r="AU111" s="760"/>
      <c r="AV111" s="760"/>
      <c r="AW111" s="760"/>
      <c r="AX111" s="760"/>
      <c r="AY111" s="760"/>
      <c r="AZ111" s="760"/>
      <c r="BA111" s="760"/>
      <c r="BB111" s="760"/>
      <c r="BC111" s="760"/>
      <c r="BD111" s="760"/>
      <c r="BE111" s="760"/>
      <c r="BF111" s="760"/>
      <c r="BG111" s="760"/>
      <c r="BH111" s="760"/>
      <c r="BI111" s="760"/>
      <c r="BJ111" s="760"/>
      <c r="BK111" s="760"/>
      <c r="BL111" s="760"/>
      <c r="BM111" s="760"/>
      <c r="BN111" s="760"/>
      <c r="BO111" s="760"/>
      <c r="BP111" s="760"/>
      <c r="BQ111" s="760"/>
      <c r="BR111" s="760"/>
      <c r="BS111" s="760"/>
      <c r="BT111" s="760"/>
      <c r="BU111" s="760"/>
      <c r="BV111" s="760"/>
      <c r="BW111" s="760"/>
      <c r="BX111" s="760"/>
      <c r="BY111" s="760"/>
      <c r="BZ111" s="760"/>
      <c r="CA111" s="760"/>
    </row>
    <row r="112" spans="1:79" ht="26.25" customHeight="1">
      <c r="B112" s="850" t="s">
        <v>847</v>
      </c>
      <c r="C112" s="1412" t="s">
        <v>848</v>
      </c>
      <c r="D112" s="1413"/>
      <c r="E112" s="875" t="s">
        <v>793</v>
      </c>
      <c r="F112" s="1403"/>
      <c r="G112" s="865"/>
      <c r="H112" s="865"/>
      <c r="I112" s="866"/>
      <c r="J112" s="760"/>
      <c r="K112" s="760"/>
      <c r="L112" s="760"/>
      <c r="M112" s="760"/>
      <c r="N112" s="815"/>
      <c r="O112" s="760"/>
      <c r="P112" s="760"/>
      <c r="Q112" s="760"/>
      <c r="R112" s="760"/>
      <c r="S112" s="760"/>
      <c r="T112" s="760"/>
      <c r="U112" s="760"/>
      <c r="V112" s="760"/>
      <c r="W112" s="760"/>
      <c r="X112" s="760"/>
      <c r="Y112" s="760"/>
      <c r="Z112" s="760"/>
      <c r="AA112" s="760"/>
      <c r="AB112" s="760"/>
      <c r="AC112" s="760"/>
      <c r="AD112" s="760"/>
      <c r="AE112" s="760"/>
      <c r="AF112" s="760"/>
      <c r="AG112" s="760"/>
      <c r="AH112" s="760"/>
      <c r="AI112" s="760"/>
      <c r="AJ112" s="760"/>
      <c r="AK112" s="760"/>
      <c r="AL112" s="760"/>
      <c r="AM112" s="760"/>
      <c r="AN112" s="760"/>
      <c r="AO112" s="760"/>
      <c r="AP112" s="760"/>
      <c r="AQ112" s="760"/>
      <c r="AR112" s="760"/>
      <c r="AS112" s="760"/>
      <c r="AT112" s="760"/>
      <c r="AU112" s="760"/>
      <c r="AV112" s="760"/>
      <c r="AW112" s="760"/>
      <c r="AX112" s="760"/>
      <c r="AY112" s="760"/>
      <c r="AZ112" s="760"/>
      <c r="BA112" s="760"/>
      <c r="BB112" s="760"/>
      <c r="BC112" s="760"/>
      <c r="BD112" s="760"/>
      <c r="BE112" s="760"/>
      <c r="BF112" s="760"/>
      <c r="BG112" s="760"/>
      <c r="BH112" s="760"/>
      <c r="BI112" s="760"/>
      <c r="BJ112" s="760"/>
      <c r="BK112" s="760"/>
      <c r="BL112" s="760"/>
      <c r="BM112" s="760"/>
      <c r="BN112" s="760"/>
      <c r="BO112" s="760"/>
      <c r="BP112" s="760"/>
      <c r="BQ112" s="760"/>
      <c r="BR112" s="760"/>
      <c r="BS112" s="760"/>
      <c r="BT112" s="760"/>
      <c r="BU112" s="760"/>
      <c r="BV112" s="760"/>
      <c r="BW112" s="760"/>
      <c r="BX112" s="760"/>
      <c r="BY112" s="760"/>
      <c r="BZ112" s="760"/>
      <c r="CA112" s="760"/>
    </row>
    <row r="113" spans="1:79" ht="27" customHeight="1" thickBot="1">
      <c r="B113" s="856" t="s">
        <v>849</v>
      </c>
      <c r="C113" s="876">
        <v>5</v>
      </c>
      <c r="D113" s="858">
        <v>1</v>
      </c>
      <c r="E113" s="859">
        <v>5</v>
      </c>
      <c r="F113" s="1404"/>
      <c r="G113" s="869"/>
      <c r="H113" s="869"/>
      <c r="I113" s="870"/>
      <c r="J113" s="760"/>
      <c r="K113" s="760"/>
      <c r="L113" s="760"/>
      <c r="M113" s="760"/>
      <c r="N113" s="815"/>
      <c r="O113" s="760"/>
      <c r="P113" s="760"/>
      <c r="Q113" s="760"/>
      <c r="R113" s="760"/>
      <c r="S113" s="760"/>
      <c r="T113" s="760"/>
      <c r="U113" s="760"/>
      <c r="V113" s="760"/>
      <c r="W113" s="760"/>
      <c r="X113" s="760"/>
      <c r="Y113" s="760"/>
      <c r="Z113" s="760"/>
      <c r="AA113" s="760"/>
      <c r="AB113" s="760"/>
      <c r="AC113" s="760"/>
      <c r="AD113" s="760"/>
      <c r="AE113" s="760"/>
      <c r="AF113" s="760"/>
      <c r="AG113" s="760"/>
      <c r="AH113" s="760"/>
      <c r="AI113" s="760"/>
      <c r="AJ113" s="760"/>
      <c r="AK113" s="760"/>
      <c r="AL113" s="760"/>
      <c r="AM113" s="760"/>
      <c r="AN113" s="760"/>
      <c r="AO113" s="760"/>
      <c r="AP113" s="760"/>
      <c r="AQ113" s="760"/>
      <c r="AR113" s="760"/>
      <c r="AS113" s="760"/>
      <c r="AT113" s="760"/>
      <c r="AU113" s="760"/>
      <c r="AV113" s="760"/>
      <c r="AW113" s="760"/>
      <c r="AX113" s="760"/>
      <c r="AY113" s="760"/>
      <c r="AZ113" s="760"/>
      <c r="BA113" s="760"/>
      <c r="BB113" s="760"/>
      <c r="BC113" s="760"/>
      <c r="BD113" s="760"/>
      <c r="BE113" s="760"/>
      <c r="BF113" s="760"/>
      <c r="BG113" s="760"/>
      <c r="BH113" s="760"/>
      <c r="BI113" s="760"/>
      <c r="BJ113" s="760"/>
      <c r="BK113" s="760"/>
      <c r="BL113" s="760"/>
      <c r="BM113" s="760"/>
      <c r="BN113" s="760"/>
      <c r="BO113" s="760"/>
      <c r="BP113" s="760"/>
      <c r="BQ113" s="760"/>
      <c r="BR113" s="760"/>
      <c r="BS113" s="760"/>
      <c r="BT113" s="760"/>
      <c r="BU113" s="760"/>
      <c r="BV113" s="760"/>
      <c r="BW113" s="760"/>
      <c r="BX113" s="760"/>
      <c r="BY113" s="760"/>
      <c r="BZ113" s="760"/>
      <c r="CA113" s="760"/>
    </row>
    <row r="114" spans="1:79" ht="8.25" customHeight="1">
      <c r="B114" s="831"/>
      <c r="C114" s="832"/>
      <c r="D114" s="832"/>
      <c r="E114" s="832"/>
      <c r="F114" s="832"/>
      <c r="G114" s="835"/>
      <c r="H114" s="835"/>
      <c r="I114" s="760"/>
      <c r="J114" s="760"/>
      <c r="K114" s="760"/>
      <c r="L114" s="760"/>
      <c r="M114" s="760"/>
      <c r="N114" s="815"/>
      <c r="O114" s="760"/>
      <c r="P114" s="760"/>
      <c r="Q114" s="760"/>
      <c r="R114" s="760"/>
      <c r="S114" s="760"/>
      <c r="T114" s="760"/>
      <c r="U114" s="760"/>
      <c r="V114" s="760"/>
      <c r="W114" s="760"/>
      <c r="X114" s="760"/>
      <c r="Y114" s="760"/>
      <c r="Z114" s="760"/>
      <c r="AA114" s="760"/>
      <c r="AB114" s="760"/>
      <c r="AC114" s="760"/>
      <c r="AD114" s="760"/>
      <c r="AE114" s="760"/>
      <c r="AF114" s="760"/>
      <c r="AG114" s="760"/>
      <c r="AH114" s="760"/>
      <c r="AI114" s="760"/>
      <c r="AJ114" s="760"/>
      <c r="AK114" s="760"/>
      <c r="AL114" s="760"/>
      <c r="AM114" s="760"/>
      <c r="AN114" s="760"/>
      <c r="AO114" s="760"/>
      <c r="AP114" s="760"/>
      <c r="AQ114" s="760"/>
      <c r="AR114" s="760"/>
      <c r="AS114" s="760"/>
      <c r="AT114" s="760"/>
      <c r="AU114" s="760"/>
      <c r="AV114" s="760"/>
      <c r="AW114" s="760"/>
      <c r="AX114" s="760"/>
      <c r="AY114" s="760"/>
      <c r="AZ114" s="760"/>
      <c r="BA114" s="760"/>
      <c r="BB114" s="760"/>
      <c r="BC114" s="760"/>
      <c r="BD114" s="760"/>
      <c r="BE114" s="760"/>
      <c r="BF114" s="760"/>
      <c r="BG114" s="760"/>
      <c r="BH114" s="760"/>
      <c r="BI114" s="760"/>
      <c r="BJ114" s="760"/>
      <c r="BK114" s="760"/>
      <c r="BL114" s="760"/>
      <c r="BM114" s="760"/>
      <c r="BN114" s="760"/>
      <c r="BO114" s="760"/>
      <c r="BP114" s="760"/>
      <c r="BQ114" s="760"/>
      <c r="BR114" s="760"/>
      <c r="BS114" s="760"/>
      <c r="BT114" s="760"/>
      <c r="BU114" s="760"/>
      <c r="BV114" s="760"/>
      <c r="BW114" s="760"/>
      <c r="BX114" s="760"/>
      <c r="BY114" s="760"/>
      <c r="BZ114" s="760"/>
      <c r="CA114" s="760"/>
    </row>
    <row r="115" spans="1:79" ht="18" customHeight="1">
      <c r="A115" s="724">
        <v>11</v>
      </c>
      <c r="B115" s="831" t="s">
        <v>859</v>
      </c>
      <c r="C115" s="832"/>
      <c r="D115" s="832"/>
      <c r="E115" s="832"/>
      <c r="F115" s="878"/>
      <c r="G115" s="835"/>
      <c r="H115" s="835"/>
      <c r="I115" s="760"/>
      <c r="J115" s="760"/>
      <c r="K115" s="760"/>
      <c r="L115" s="760"/>
      <c r="M115" s="760"/>
      <c r="N115" s="815"/>
      <c r="O115" s="760"/>
      <c r="P115" s="760"/>
      <c r="Q115" s="760"/>
      <c r="R115" s="760"/>
      <c r="S115" s="760"/>
      <c r="T115" s="760"/>
      <c r="U115" s="760"/>
      <c r="V115" s="760"/>
      <c r="W115" s="760"/>
      <c r="X115" s="760"/>
      <c r="Y115" s="760"/>
      <c r="Z115" s="760"/>
      <c r="AA115" s="760"/>
      <c r="AB115" s="760"/>
      <c r="AC115" s="760"/>
      <c r="AD115" s="760"/>
      <c r="AE115" s="760"/>
      <c r="AF115" s="760"/>
      <c r="AG115" s="760"/>
      <c r="AH115" s="760"/>
      <c r="AI115" s="760"/>
      <c r="AJ115" s="760"/>
      <c r="AK115" s="760"/>
      <c r="AL115" s="760"/>
      <c r="AM115" s="760"/>
      <c r="AN115" s="760"/>
      <c r="AO115" s="760"/>
      <c r="AP115" s="760"/>
      <c r="AQ115" s="760"/>
      <c r="AR115" s="760"/>
      <c r="AS115" s="760"/>
      <c r="AT115" s="760"/>
      <c r="AU115" s="760"/>
      <c r="AV115" s="760"/>
      <c r="AW115" s="760"/>
      <c r="AX115" s="760"/>
      <c r="AY115" s="760"/>
      <c r="AZ115" s="760"/>
      <c r="BA115" s="760"/>
      <c r="BB115" s="760"/>
      <c r="BC115" s="760"/>
      <c r="BD115" s="760"/>
      <c r="BE115" s="760"/>
      <c r="BF115" s="760"/>
      <c r="BG115" s="760"/>
      <c r="BH115" s="760"/>
      <c r="BI115" s="760"/>
      <c r="BJ115" s="760"/>
      <c r="BK115" s="760"/>
      <c r="BL115" s="760"/>
      <c r="BM115" s="760"/>
      <c r="BN115" s="760"/>
      <c r="BO115" s="760"/>
      <c r="BP115" s="760"/>
      <c r="BQ115" s="760"/>
      <c r="BR115" s="760"/>
      <c r="BS115" s="760"/>
      <c r="BT115" s="760"/>
      <c r="BU115" s="760"/>
      <c r="BV115" s="760"/>
      <c r="BW115" s="760"/>
      <c r="BX115" s="760"/>
      <c r="BY115" s="760"/>
      <c r="BZ115" s="760"/>
      <c r="CA115" s="760"/>
    </row>
    <row r="116" spans="1:79" ht="35.25" customHeight="1">
      <c r="B116" s="1399" t="s">
        <v>860</v>
      </c>
      <c r="C116" s="1400"/>
      <c r="D116" s="1400"/>
      <c r="E116" s="1401"/>
      <c r="F116" s="878"/>
      <c r="G116" s="835"/>
      <c r="H116" s="835"/>
      <c r="I116" s="760"/>
      <c r="J116" s="760"/>
      <c r="K116" s="760"/>
      <c r="L116" s="760"/>
      <c r="M116" s="760"/>
      <c r="N116" s="815"/>
      <c r="O116" s="760"/>
      <c r="P116" s="760"/>
      <c r="Q116" s="760"/>
      <c r="R116" s="760"/>
      <c r="S116" s="760"/>
      <c r="T116" s="760"/>
      <c r="U116" s="760"/>
      <c r="V116" s="760"/>
      <c r="W116" s="760"/>
      <c r="X116" s="760"/>
      <c r="Y116" s="760"/>
      <c r="Z116" s="760"/>
      <c r="AA116" s="760"/>
      <c r="AB116" s="760"/>
      <c r="AC116" s="760"/>
      <c r="AD116" s="760"/>
      <c r="AE116" s="760"/>
      <c r="AF116" s="760"/>
      <c r="AG116" s="760"/>
      <c r="AH116" s="760"/>
      <c r="AI116" s="760"/>
      <c r="AJ116" s="760"/>
      <c r="AK116" s="760"/>
      <c r="AL116" s="760"/>
      <c r="AM116" s="760"/>
      <c r="AN116" s="760"/>
      <c r="AO116" s="760"/>
      <c r="AP116" s="760"/>
      <c r="AQ116" s="760"/>
      <c r="AR116" s="760"/>
      <c r="AS116" s="760"/>
      <c r="AT116" s="760"/>
      <c r="AU116" s="760"/>
      <c r="AV116" s="760"/>
      <c r="AW116" s="760"/>
      <c r="AX116" s="760"/>
      <c r="AY116" s="760"/>
      <c r="AZ116" s="760"/>
      <c r="BA116" s="760"/>
      <c r="BB116" s="760"/>
      <c r="BC116" s="760"/>
      <c r="BD116" s="760"/>
      <c r="BE116" s="760"/>
      <c r="BF116" s="760"/>
      <c r="BG116" s="760"/>
      <c r="BH116" s="760"/>
      <c r="BI116" s="760"/>
      <c r="BJ116" s="760"/>
      <c r="BK116" s="760"/>
      <c r="BL116" s="760"/>
      <c r="BM116" s="760"/>
      <c r="BN116" s="760"/>
      <c r="BO116" s="760"/>
      <c r="BP116" s="760"/>
      <c r="BQ116" s="760"/>
      <c r="BR116" s="760"/>
      <c r="BS116" s="760"/>
      <c r="BT116" s="760"/>
      <c r="BU116" s="760"/>
      <c r="BV116" s="760"/>
      <c r="BW116" s="760"/>
      <c r="BX116" s="760"/>
      <c r="BY116" s="760"/>
      <c r="BZ116" s="760"/>
      <c r="CA116" s="760"/>
    </row>
    <row r="117" spans="1:79" ht="16.5" customHeight="1" thickBot="1">
      <c r="B117" s="831" t="s">
        <v>811</v>
      </c>
      <c r="C117" s="836"/>
      <c r="F117" s="878"/>
      <c r="G117" s="835"/>
      <c r="H117" s="835"/>
      <c r="I117" s="760"/>
      <c r="J117" s="760"/>
      <c r="K117" s="760"/>
      <c r="L117" s="760"/>
      <c r="M117" s="760"/>
      <c r="N117" s="815"/>
      <c r="O117" s="760"/>
      <c r="P117" s="760"/>
      <c r="Q117" s="760"/>
      <c r="R117" s="760"/>
      <c r="S117" s="760"/>
      <c r="T117" s="760"/>
      <c r="U117" s="760"/>
      <c r="V117" s="760"/>
      <c r="W117" s="760"/>
      <c r="X117" s="760"/>
      <c r="Y117" s="760"/>
      <c r="Z117" s="760"/>
      <c r="AA117" s="760"/>
      <c r="AB117" s="760"/>
      <c r="AC117" s="760"/>
      <c r="AD117" s="760"/>
      <c r="AE117" s="760"/>
      <c r="AF117" s="760"/>
      <c r="AG117" s="760"/>
      <c r="AH117" s="760"/>
      <c r="AI117" s="760"/>
      <c r="AJ117" s="760"/>
      <c r="AK117" s="760"/>
      <c r="AL117" s="760"/>
      <c r="AM117" s="760"/>
      <c r="AN117" s="760"/>
      <c r="AO117" s="760"/>
      <c r="AP117" s="760"/>
      <c r="AQ117" s="760"/>
      <c r="AR117" s="760"/>
      <c r="AS117" s="760"/>
      <c r="AT117" s="760"/>
      <c r="AU117" s="760"/>
      <c r="AV117" s="760"/>
      <c r="AW117" s="760"/>
      <c r="AX117" s="760"/>
      <c r="AY117" s="760"/>
      <c r="AZ117" s="760"/>
      <c r="BA117" s="760"/>
      <c r="BB117" s="760"/>
      <c r="BC117" s="760"/>
      <c r="BD117" s="760"/>
      <c r="BE117" s="760"/>
      <c r="BF117" s="760"/>
      <c r="BG117" s="760"/>
      <c r="BH117" s="760"/>
      <c r="BI117" s="760"/>
      <c r="BJ117" s="760"/>
      <c r="BK117" s="760"/>
      <c r="BL117" s="760"/>
      <c r="BM117" s="760"/>
      <c r="BN117" s="760"/>
      <c r="BO117" s="760"/>
      <c r="BP117" s="760"/>
      <c r="BQ117" s="760"/>
      <c r="BR117" s="760"/>
      <c r="BS117" s="760"/>
      <c r="BT117" s="760"/>
      <c r="BU117" s="760"/>
      <c r="BV117" s="760"/>
      <c r="BW117" s="760"/>
      <c r="BX117" s="760"/>
      <c r="BY117" s="760"/>
      <c r="BZ117" s="760"/>
      <c r="CA117" s="760"/>
    </row>
    <row r="118" spans="1:79" ht="33.75" customHeight="1" thickBot="1">
      <c r="B118" s="879" t="s">
        <v>812</v>
      </c>
      <c r="C118" s="880" t="s">
        <v>813</v>
      </c>
      <c r="D118" s="881" t="s">
        <v>814</v>
      </c>
      <c r="E118" s="882" t="s">
        <v>815</v>
      </c>
      <c r="F118" s="1402" t="s">
        <v>816</v>
      </c>
      <c r="G118" s="864"/>
      <c r="H118" s="835"/>
      <c r="I118" s="760"/>
      <c r="J118" s="760"/>
      <c r="K118" s="760"/>
      <c r="L118" s="760"/>
      <c r="M118" s="760"/>
      <c r="N118" s="815"/>
      <c r="O118" s="760"/>
      <c r="P118" s="760"/>
      <c r="Q118" s="760"/>
      <c r="R118" s="760"/>
      <c r="S118" s="760"/>
      <c r="T118" s="760"/>
      <c r="U118" s="760"/>
      <c r="V118" s="760"/>
      <c r="W118" s="760"/>
      <c r="X118" s="760"/>
      <c r="Y118" s="760"/>
      <c r="Z118" s="760"/>
      <c r="AA118" s="760"/>
      <c r="AB118" s="760"/>
      <c r="AC118" s="760"/>
      <c r="AD118" s="760"/>
      <c r="AE118" s="760"/>
      <c r="AF118" s="760"/>
      <c r="AG118" s="760"/>
      <c r="AH118" s="760"/>
      <c r="AI118" s="760"/>
      <c r="AJ118" s="760"/>
      <c r="AK118" s="760"/>
      <c r="AL118" s="760"/>
      <c r="AM118" s="760"/>
      <c r="AN118" s="760"/>
      <c r="AO118" s="760"/>
      <c r="AP118" s="760"/>
      <c r="AQ118" s="760"/>
      <c r="AR118" s="760"/>
      <c r="AS118" s="760"/>
      <c r="AT118" s="760"/>
      <c r="AU118" s="760"/>
      <c r="AV118" s="760"/>
      <c r="AW118" s="760"/>
      <c r="AX118" s="760"/>
      <c r="AY118" s="760"/>
      <c r="AZ118" s="760"/>
      <c r="BA118" s="760"/>
      <c r="BB118" s="760"/>
      <c r="BC118" s="760"/>
      <c r="BD118" s="760"/>
      <c r="BE118" s="760"/>
      <c r="BF118" s="760"/>
      <c r="BG118" s="760"/>
      <c r="BH118" s="760"/>
      <c r="BI118" s="760"/>
      <c r="BJ118" s="760"/>
      <c r="BK118" s="760"/>
      <c r="BL118" s="760"/>
      <c r="BM118" s="760"/>
      <c r="BN118" s="760"/>
      <c r="BO118" s="760"/>
      <c r="BP118" s="760"/>
      <c r="BQ118" s="760"/>
      <c r="BR118" s="760"/>
      <c r="BS118" s="760"/>
      <c r="BT118" s="760"/>
      <c r="BU118" s="760"/>
      <c r="BV118" s="760"/>
      <c r="BW118" s="760"/>
      <c r="BX118" s="760"/>
      <c r="BY118" s="760"/>
      <c r="BZ118" s="760"/>
      <c r="CA118" s="760"/>
    </row>
    <row r="119" spans="1:79" ht="39.950000000000003" customHeight="1" thickTop="1" thickBot="1">
      <c r="B119" s="883" t="s">
        <v>861</v>
      </c>
      <c r="C119" s="884">
        <v>1</v>
      </c>
      <c r="D119" s="885">
        <v>3</v>
      </c>
      <c r="E119" s="886">
        <v>3</v>
      </c>
      <c r="F119" s="1403"/>
      <c r="G119" s="865"/>
      <c r="H119" s="865"/>
      <c r="I119" s="866"/>
      <c r="J119" s="760"/>
      <c r="K119" s="760"/>
      <c r="L119" s="760"/>
      <c r="M119" s="760"/>
      <c r="N119" s="815"/>
      <c r="O119" s="760"/>
      <c r="P119" s="760"/>
      <c r="Q119" s="760"/>
      <c r="R119" s="760"/>
      <c r="S119" s="760"/>
      <c r="T119" s="760"/>
      <c r="U119" s="760"/>
      <c r="V119" s="760"/>
      <c r="W119" s="760"/>
      <c r="X119" s="760"/>
      <c r="Y119" s="760"/>
      <c r="Z119" s="760"/>
      <c r="AA119" s="760"/>
      <c r="AB119" s="760"/>
      <c r="AC119" s="760"/>
      <c r="AD119" s="760"/>
      <c r="AE119" s="760"/>
      <c r="AF119" s="760"/>
      <c r="AG119" s="760"/>
      <c r="AH119" s="760"/>
      <c r="AI119" s="760"/>
      <c r="AJ119" s="760"/>
      <c r="AK119" s="760"/>
      <c r="AL119" s="760"/>
      <c r="AM119" s="760"/>
      <c r="AN119" s="760"/>
      <c r="AO119" s="760"/>
      <c r="AP119" s="760"/>
      <c r="AQ119" s="760"/>
      <c r="AR119" s="760"/>
      <c r="AS119" s="760"/>
      <c r="AT119" s="760"/>
      <c r="AU119" s="760"/>
      <c r="AV119" s="760"/>
      <c r="AW119" s="760"/>
      <c r="AX119" s="760"/>
      <c r="AY119" s="760"/>
      <c r="AZ119" s="760"/>
      <c r="BA119" s="760"/>
      <c r="BB119" s="760"/>
      <c r="BC119" s="760"/>
      <c r="BD119" s="760"/>
      <c r="BE119" s="760"/>
      <c r="BF119" s="760"/>
      <c r="BG119" s="760"/>
      <c r="BH119" s="760"/>
      <c r="BI119" s="760"/>
      <c r="BJ119" s="760"/>
      <c r="BK119" s="760"/>
      <c r="BL119" s="760"/>
      <c r="BM119" s="760"/>
      <c r="BN119" s="760"/>
      <c r="BO119" s="760"/>
      <c r="BP119" s="760"/>
      <c r="BQ119" s="760"/>
      <c r="BR119" s="760"/>
      <c r="BS119" s="760"/>
      <c r="BT119" s="760"/>
      <c r="BU119" s="760"/>
      <c r="BV119" s="760"/>
      <c r="BW119" s="760"/>
      <c r="BX119" s="760"/>
      <c r="BY119" s="760"/>
      <c r="BZ119" s="760"/>
      <c r="CA119" s="760"/>
    </row>
    <row r="120" spans="1:79" ht="27" customHeight="1" thickBot="1">
      <c r="B120" s="887" t="s">
        <v>862</v>
      </c>
      <c r="C120" s="888">
        <v>2</v>
      </c>
      <c r="D120" s="889">
        <v>3</v>
      </c>
      <c r="E120" s="888">
        <v>6</v>
      </c>
      <c r="F120" s="1403"/>
      <c r="G120" s="867"/>
      <c r="H120" s="867"/>
      <c r="I120" s="868"/>
      <c r="J120" s="760"/>
      <c r="K120" s="760"/>
      <c r="L120" s="760"/>
      <c r="M120" s="760"/>
      <c r="N120" s="815"/>
      <c r="O120" s="760"/>
      <c r="P120" s="760"/>
      <c r="Q120" s="760"/>
      <c r="R120" s="760"/>
      <c r="S120" s="760"/>
      <c r="T120" s="760"/>
      <c r="U120" s="760"/>
      <c r="V120" s="760"/>
      <c r="W120" s="760"/>
      <c r="X120" s="760"/>
      <c r="Y120" s="760"/>
      <c r="Z120" s="760"/>
      <c r="AA120" s="760"/>
      <c r="AB120" s="760"/>
      <c r="AC120" s="760"/>
      <c r="AD120" s="760"/>
      <c r="AE120" s="760"/>
      <c r="AF120" s="760"/>
      <c r="AG120" s="760"/>
      <c r="AH120" s="760"/>
      <c r="AI120" s="760"/>
      <c r="AJ120" s="760"/>
      <c r="AK120" s="760"/>
      <c r="AL120" s="760"/>
      <c r="AM120" s="760"/>
      <c r="AN120" s="760"/>
      <c r="AO120" s="760"/>
      <c r="AP120" s="760"/>
      <c r="AQ120" s="760"/>
      <c r="AR120" s="760"/>
      <c r="AS120" s="760"/>
      <c r="AT120" s="760"/>
      <c r="AU120" s="760"/>
      <c r="AV120" s="760"/>
      <c r="AW120" s="760"/>
      <c r="AX120" s="760"/>
      <c r="AY120" s="760"/>
      <c r="AZ120" s="760"/>
      <c r="BA120" s="760"/>
      <c r="BB120" s="760"/>
      <c r="BC120" s="760"/>
      <c r="BD120" s="760"/>
      <c r="BE120" s="760"/>
      <c r="BF120" s="760"/>
      <c r="BG120" s="760"/>
      <c r="BH120" s="760"/>
      <c r="BI120" s="760"/>
      <c r="BJ120" s="760"/>
      <c r="BK120" s="760"/>
      <c r="BL120" s="760"/>
      <c r="BM120" s="760"/>
      <c r="BN120" s="760"/>
      <c r="BO120" s="760"/>
      <c r="BP120" s="760"/>
      <c r="BQ120" s="760"/>
      <c r="BR120" s="760"/>
      <c r="BS120" s="760"/>
      <c r="BT120" s="760"/>
      <c r="BU120" s="760"/>
      <c r="BV120" s="760"/>
      <c r="BW120" s="760"/>
      <c r="BX120" s="760"/>
      <c r="BY120" s="760"/>
      <c r="BZ120" s="760"/>
      <c r="CA120" s="760"/>
    </row>
    <row r="121" spans="1:79" ht="27" customHeight="1" thickBot="1">
      <c r="B121" s="887" t="s">
        <v>863</v>
      </c>
      <c r="C121" s="890">
        <v>3</v>
      </c>
      <c r="D121" s="891">
        <v>3</v>
      </c>
      <c r="E121" s="890">
        <v>9</v>
      </c>
      <c r="F121" s="1404"/>
      <c r="G121" s="869"/>
      <c r="H121" s="869"/>
      <c r="I121" s="870"/>
      <c r="J121" s="760"/>
      <c r="K121" s="760"/>
      <c r="L121" s="760"/>
      <c r="M121" s="760"/>
      <c r="N121" s="815"/>
      <c r="O121" s="760"/>
      <c r="P121" s="760"/>
      <c r="Q121" s="760"/>
      <c r="R121" s="760"/>
      <c r="S121" s="760"/>
      <c r="T121" s="760"/>
      <c r="U121" s="760"/>
      <c r="V121" s="760"/>
      <c r="W121" s="760"/>
      <c r="X121" s="760"/>
      <c r="Y121" s="760"/>
      <c r="Z121" s="760"/>
      <c r="AA121" s="760"/>
      <c r="AB121" s="760"/>
      <c r="AC121" s="760"/>
      <c r="AD121" s="760"/>
      <c r="AE121" s="760"/>
      <c r="AF121" s="760"/>
      <c r="AG121" s="760"/>
      <c r="AH121" s="760"/>
      <c r="AI121" s="760"/>
      <c r="AJ121" s="760"/>
      <c r="AK121" s="760"/>
      <c r="AL121" s="760"/>
      <c r="AM121" s="760"/>
      <c r="AN121" s="760"/>
      <c r="AO121" s="760"/>
      <c r="AP121" s="760"/>
      <c r="AQ121" s="760"/>
      <c r="AR121" s="760"/>
      <c r="AS121" s="760"/>
      <c r="AT121" s="760"/>
      <c r="AU121" s="760"/>
      <c r="AV121" s="760"/>
      <c r="AW121" s="760"/>
      <c r="AX121" s="760"/>
      <c r="AY121" s="760"/>
      <c r="AZ121" s="760"/>
      <c r="BA121" s="760"/>
      <c r="BB121" s="760"/>
      <c r="BC121" s="760"/>
      <c r="BD121" s="760"/>
      <c r="BE121" s="760"/>
      <c r="BF121" s="760"/>
      <c r="BG121" s="760"/>
      <c r="BH121" s="760"/>
      <c r="BI121" s="760"/>
      <c r="BJ121" s="760"/>
      <c r="BK121" s="760"/>
      <c r="BL121" s="760"/>
      <c r="BM121" s="760"/>
      <c r="BN121" s="760"/>
      <c r="BO121" s="760"/>
      <c r="BP121" s="760"/>
      <c r="BQ121" s="760"/>
      <c r="BR121" s="760"/>
      <c r="BS121" s="760"/>
      <c r="BT121" s="760"/>
      <c r="BU121" s="760"/>
      <c r="BV121" s="760"/>
      <c r="BW121" s="760"/>
      <c r="BX121" s="760"/>
      <c r="BY121" s="760"/>
      <c r="BZ121" s="760"/>
      <c r="CA121" s="760"/>
    </row>
    <row r="122" spans="1:79" ht="9" customHeight="1">
      <c r="B122" s="862"/>
      <c r="C122" s="877"/>
      <c r="D122" s="877"/>
      <c r="E122" s="877"/>
      <c r="F122" s="878"/>
      <c r="G122" s="835"/>
      <c r="H122" s="835"/>
      <c r="I122" s="760"/>
      <c r="J122" s="760"/>
      <c r="K122" s="760"/>
      <c r="L122" s="760"/>
      <c r="M122" s="760"/>
      <c r="N122" s="815"/>
      <c r="O122" s="760"/>
      <c r="P122" s="760"/>
      <c r="Q122" s="760"/>
      <c r="R122" s="760"/>
      <c r="S122" s="760"/>
      <c r="T122" s="760"/>
      <c r="U122" s="760"/>
      <c r="V122" s="760"/>
      <c r="W122" s="760"/>
      <c r="X122" s="760"/>
      <c r="Y122" s="760"/>
      <c r="Z122" s="760"/>
      <c r="AA122" s="760"/>
      <c r="AB122" s="760"/>
      <c r="AC122" s="760"/>
      <c r="AD122" s="760"/>
      <c r="AE122" s="760"/>
      <c r="AF122" s="760"/>
      <c r="AG122" s="760"/>
      <c r="AH122" s="760"/>
      <c r="AI122" s="760"/>
      <c r="AJ122" s="760"/>
      <c r="AK122" s="760"/>
      <c r="AL122" s="760"/>
      <c r="AM122" s="760"/>
      <c r="AN122" s="760"/>
      <c r="AO122" s="760"/>
      <c r="AP122" s="760"/>
      <c r="AQ122" s="760"/>
      <c r="AR122" s="760"/>
      <c r="AS122" s="760"/>
      <c r="AT122" s="760"/>
      <c r="AU122" s="760"/>
      <c r="AV122" s="760"/>
      <c r="AW122" s="760"/>
      <c r="AX122" s="760"/>
      <c r="AY122" s="760"/>
      <c r="AZ122" s="760"/>
      <c r="BA122" s="760"/>
      <c r="BB122" s="760"/>
      <c r="BC122" s="760"/>
      <c r="BD122" s="760"/>
      <c r="BE122" s="760"/>
      <c r="BF122" s="760"/>
      <c r="BG122" s="760"/>
      <c r="BH122" s="760"/>
      <c r="BI122" s="760"/>
      <c r="BJ122" s="760"/>
      <c r="BK122" s="760"/>
      <c r="BL122" s="760"/>
      <c r="BM122" s="760"/>
      <c r="BN122" s="760"/>
      <c r="BO122" s="760"/>
      <c r="BP122" s="760"/>
      <c r="BQ122" s="760"/>
      <c r="BR122" s="760"/>
      <c r="BS122" s="760"/>
      <c r="BT122" s="760"/>
      <c r="BU122" s="760"/>
      <c r="BV122" s="760"/>
      <c r="BW122" s="760"/>
      <c r="BX122" s="760"/>
      <c r="BY122" s="760"/>
      <c r="BZ122" s="760"/>
      <c r="CA122" s="760"/>
    </row>
    <row r="123" spans="1:79" ht="18" customHeight="1">
      <c r="A123" s="724">
        <v>12</v>
      </c>
      <c r="B123" s="831" t="s">
        <v>864</v>
      </c>
      <c r="C123" s="832"/>
      <c r="D123" s="832"/>
      <c r="E123" s="832"/>
      <c r="F123" s="878"/>
      <c r="G123" s="835"/>
      <c r="H123" s="835"/>
      <c r="I123" s="760"/>
      <c r="J123" s="760"/>
      <c r="K123" s="760"/>
      <c r="L123" s="760"/>
      <c r="M123" s="760"/>
      <c r="N123" s="815"/>
      <c r="O123" s="760"/>
      <c r="P123" s="760"/>
      <c r="Q123" s="760"/>
      <c r="R123" s="760"/>
      <c r="S123" s="760"/>
      <c r="T123" s="760"/>
      <c r="U123" s="760"/>
      <c r="V123" s="760"/>
      <c r="W123" s="760"/>
      <c r="X123" s="760"/>
      <c r="Y123" s="760"/>
      <c r="Z123" s="760"/>
      <c r="AA123" s="760"/>
      <c r="AB123" s="760"/>
      <c r="AC123" s="760"/>
      <c r="AD123" s="760"/>
      <c r="AE123" s="760"/>
      <c r="AF123" s="760"/>
      <c r="AG123" s="760"/>
      <c r="AH123" s="760"/>
      <c r="AI123" s="760"/>
      <c r="AJ123" s="760"/>
      <c r="AK123" s="760"/>
      <c r="AL123" s="760"/>
      <c r="AM123" s="760"/>
      <c r="AN123" s="760"/>
      <c r="AO123" s="760"/>
      <c r="AP123" s="760"/>
      <c r="AQ123" s="760"/>
      <c r="AR123" s="760"/>
      <c r="AS123" s="760"/>
      <c r="AT123" s="760"/>
      <c r="AU123" s="760"/>
      <c r="AV123" s="760"/>
      <c r="AW123" s="760"/>
      <c r="AX123" s="760"/>
      <c r="AY123" s="760"/>
      <c r="AZ123" s="760"/>
      <c r="BA123" s="760"/>
      <c r="BB123" s="760"/>
      <c r="BC123" s="760"/>
      <c r="BD123" s="760"/>
      <c r="BE123" s="760"/>
      <c r="BF123" s="760"/>
      <c r="BG123" s="760"/>
      <c r="BH123" s="760"/>
      <c r="BI123" s="760"/>
      <c r="BJ123" s="760"/>
      <c r="BK123" s="760"/>
      <c r="BL123" s="760"/>
      <c r="BM123" s="760"/>
      <c r="BN123" s="760"/>
      <c r="BO123" s="760"/>
      <c r="BP123" s="760"/>
      <c r="BQ123" s="760"/>
      <c r="BR123" s="760"/>
      <c r="BS123" s="760"/>
      <c r="BT123" s="760"/>
      <c r="BU123" s="760"/>
      <c r="BV123" s="760"/>
      <c r="BW123" s="760"/>
      <c r="BX123" s="760"/>
      <c r="BY123" s="760"/>
      <c r="BZ123" s="760"/>
      <c r="CA123" s="760"/>
    </row>
    <row r="124" spans="1:79" ht="35.25" customHeight="1">
      <c r="B124" s="1399" t="s">
        <v>865</v>
      </c>
      <c r="C124" s="1400"/>
      <c r="D124" s="1400"/>
      <c r="E124" s="1401"/>
      <c r="F124" s="878"/>
      <c r="G124" s="835"/>
      <c r="H124" s="835"/>
      <c r="I124" s="760"/>
      <c r="J124" s="760"/>
      <c r="K124" s="760"/>
      <c r="L124" s="760"/>
      <c r="M124" s="760"/>
      <c r="N124" s="815"/>
      <c r="O124" s="760"/>
      <c r="P124" s="760"/>
      <c r="Q124" s="760"/>
      <c r="R124" s="760"/>
      <c r="S124" s="760"/>
      <c r="T124" s="760"/>
      <c r="U124" s="760"/>
      <c r="V124" s="760"/>
      <c r="W124" s="760"/>
      <c r="X124" s="760"/>
      <c r="Y124" s="760"/>
      <c r="Z124" s="760"/>
      <c r="AA124" s="760"/>
      <c r="AB124" s="760"/>
      <c r="AC124" s="760"/>
      <c r="AD124" s="760"/>
      <c r="AE124" s="760"/>
      <c r="AF124" s="760"/>
      <c r="AG124" s="760"/>
      <c r="AH124" s="760"/>
      <c r="AI124" s="760"/>
      <c r="AJ124" s="760"/>
      <c r="AK124" s="760"/>
      <c r="AL124" s="760"/>
      <c r="AM124" s="760"/>
      <c r="AN124" s="760"/>
      <c r="AO124" s="760"/>
      <c r="AP124" s="760"/>
      <c r="AQ124" s="760"/>
      <c r="AR124" s="760"/>
      <c r="AS124" s="760"/>
      <c r="AT124" s="760"/>
      <c r="AU124" s="760"/>
      <c r="AV124" s="760"/>
      <c r="AW124" s="760"/>
      <c r="AX124" s="760"/>
      <c r="AY124" s="760"/>
      <c r="AZ124" s="760"/>
      <c r="BA124" s="760"/>
      <c r="BB124" s="760"/>
      <c r="BC124" s="760"/>
      <c r="BD124" s="760"/>
      <c r="BE124" s="760"/>
      <c r="BF124" s="760"/>
      <c r="BG124" s="760"/>
      <c r="BH124" s="760"/>
      <c r="BI124" s="760"/>
      <c r="BJ124" s="760"/>
      <c r="BK124" s="760"/>
      <c r="BL124" s="760"/>
      <c r="BM124" s="760"/>
      <c r="BN124" s="760"/>
      <c r="BO124" s="760"/>
      <c r="BP124" s="760"/>
      <c r="BQ124" s="760"/>
      <c r="BR124" s="760"/>
      <c r="BS124" s="760"/>
      <c r="BT124" s="760"/>
      <c r="BU124" s="760"/>
      <c r="BV124" s="760"/>
      <c r="BW124" s="760"/>
      <c r="BX124" s="760"/>
      <c r="BY124" s="760"/>
      <c r="BZ124" s="760"/>
      <c r="CA124" s="760"/>
    </row>
    <row r="125" spans="1:79" ht="16.5" customHeight="1" thickBot="1">
      <c r="B125" s="831" t="s">
        <v>811</v>
      </c>
      <c r="C125" s="836"/>
      <c r="F125" s="878"/>
      <c r="G125" s="835"/>
      <c r="H125" s="835"/>
      <c r="I125" s="760"/>
      <c r="J125" s="760"/>
      <c r="K125" s="760"/>
      <c r="L125" s="760"/>
      <c r="M125" s="760"/>
      <c r="N125" s="815"/>
      <c r="O125" s="760"/>
      <c r="P125" s="760"/>
      <c r="Q125" s="760"/>
      <c r="R125" s="760"/>
      <c r="S125" s="760"/>
      <c r="T125" s="760"/>
      <c r="U125" s="760"/>
      <c r="V125" s="760"/>
      <c r="W125" s="760"/>
      <c r="X125" s="760"/>
      <c r="Y125" s="760"/>
      <c r="Z125" s="760"/>
      <c r="AA125" s="760"/>
      <c r="AB125" s="760"/>
      <c r="AC125" s="760"/>
      <c r="AD125" s="760"/>
      <c r="AE125" s="760"/>
      <c r="AF125" s="760"/>
      <c r="AG125" s="760"/>
      <c r="AH125" s="760"/>
      <c r="AI125" s="760"/>
      <c r="AJ125" s="760"/>
      <c r="AK125" s="760"/>
      <c r="AL125" s="760"/>
      <c r="AM125" s="760"/>
      <c r="AN125" s="760"/>
      <c r="AO125" s="760"/>
      <c r="AP125" s="760"/>
      <c r="AQ125" s="760"/>
      <c r="AR125" s="760"/>
      <c r="AS125" s="760"/>
      <c r="AT125" s="760"/>
      <c r="AU125" s="760"/>
      <c r="AV125" s="760"/>
      <c r="AW125" s="760"/>
      <c r="AX125" s="760"/>
      <c r="AY125" s="760"/>
      <c r="AZ125" s="760"/>
      <c r="BA125" s="760"/>
      <c r="BB125" s="760"/>
      <c r="BC125" s="760"/>
      <c r="BD125" s="760"/>
      <c r="BE125" s="760"/>
      <c r="BF125" s="760"/>
      <c r="BG125" s="760"/>
      <c r="BH125" s="760"/>
      <c r="BI125" s="760"/>
      <c r="BJ125" s="760"/>
      <c r="BK125" s="760"/>
      <c r="BL125" s="760"/>
      <c r="BM125" s="760"/>
      <c r="BN125" s="760"/>
      <c r="BO125" s="760"/>
      <c r="BP125" s="760"/>
      <c r="BQ125" s="760"/>
      <c r="BR125" s="760"/>
      <c r="BS125" s="760"/>
      <c r="BT125" s="760"/>
      <c r="BU125" s="760"/>
      <c r="BV125" s="760"/>
      <c r="BW125" s="760"/>
      <c r="BX125" s="760"/>
      <c r="BY125" s="760"/>
      <c r="BZ125" s="760"/>
      <c r="CA125" s="760"/>
    </row>
    <row r="126" spans="1:79" ht="33.75" customHeight="1" thickBot="1">
      <c r="B126" s="879" t="s">
        <v>812</v>
      </c>
      <c r="C126" s="880" t="s">
        <v>813</v>
      </c>
      <c r="D126" s="881" t="s">
        <v>814</v>
      </c>
      <c r="E126" s="882" t="s">
        <v>815</v>
      </c>
      <c r="F126" s="1402" t="s">
        <v>816</v>
      </c>
      <c r="G126" s="864"/>
      <c r="H126" s="835"/>
      <c r="I126" s="760"/>
      <c r="J126" s="760"/>
      <c r="K126" s="760"/>
      <c r="L126" s="760"/>
      <c r="M126" s="760"/>
      <c r="N126" s="815"/>
      <c r="O126" s="760"/>
      <c r="P126" s="760"/>
      <c r="Q126" s="760"/>
      <c r="R126" s="760"/>
      <c r="S126" s="760"/>
      <c r="T126" s="760"/>
      <c r="U126" s="760"/>
      <c r="V126" s="760"/>
      <c r="W126" s="760"/>
      <c r="X126" s="760"/>
      <c r="Y126" s="760"/>
      <c r="Z126" s="760"/>
      <c r="AA126" s="760"/>
      <c r="AB126" s="760"/>
      <c r="AC126" s="760"/>
      <c r="AD126" s="760"/>
      <c r="AE126" s="760"/>
      <c r="AF126" s="760"/>
      <c r="AG126" s="760"/>
      <c r="AH126" s="760"/>
      <c r="AI126" s="760"/>
      <c r="AJ126" s="760"/>
      <c r="AK126" s="760"/>
      <c r="AL126" s="760"/>
      <c r="AM126" s="760"/>
      <c r="AN126" s="760"/>
      <c r="AO126" s="760"/>
      <c r="AP126" s="760"/>
      <c r="AQ126" s="760"/>
      <c r="AR126" s="760"/>
      <c r="AS126" s="760"/>
      <c r="AT126" s="760"/>
      <c r="AU126" s="760"/>
      <c r="AV126" s="760"/>
      <c r="AW126" s="760"/>
      <c r="AX126" s="760"/>
      <c r="AY126" s="760"/>
      <c r="AZ126" s="760"/>
      <c r="BA126" s="760"/>
      <c r="BB126" s="760"/>
      <c r="BC126" s="760"/>
      <c r="BD126" s="760"/>
      <c r="BE126" s="760"/>
      <c r="BF126" s="760"/>
      <c r="BG126" s="760"/>
      <c r="BH126" s="760"/>
      <c r="BI126" s="760"/>
      <c r="BJ126" s="760"/>
      <c r="BK126" s="760"/>
      <c r="BL126" s="760"/>
      <c r="BM126" s="760"/>
      <c r="BN126" s="760"/>
      <c r="BO126" s="760"/>
      <c r="BP126" s="760"/>
      <c r="BQ126" s="760"/>
      <c r="BR126" s="760"/>
      <c r="BS126" s="760"/>
      <c r="BT126" s="760"/>
      <c r="BU126" s="760"/>
      <c r="BV126" s="760"/>
      <c r="BW126" s="760"/>
      <c r="BX126" s="760"/>
      <c r="BY126" s="760"/>
      <c r="BZ126" s="760"/>
      <c r="CA126" s="760"/>
    </row>
    <row r="127" spans="1:79" ht="27.75" customHeight="1" thickTop="1" thickBot="1">
      <c r="B127" s="883" t="s">
        <v>818</v>
      </c>
      <c r="C127" s="884">
        <v>1</v>
      </c>
      <c r="D127" s="885">
        <v>2</v>
      </c>
      <c r="E127" s="886">
        <f>C127*D127</f>
        <v>2</v>
      </c>
      <c r="F127" s="1403"/>
      <c r="G127" s="865"/>
      <c r="H127" s="865"/>
      <c r="I127" s="866"/>
      <c r="J127" s="760"/>
      <c r="K127" s="760"/>
      <c r="L127" s="760"/>
      <c r="M127" s="760"/>
      <c r="N127" s="815"/>
      <c r="O127" s="760"/>
      <c r="P127" s="760"/>
      <c r="Q127" s="760"/>
      <c r="R127" s="760"/>
      <c r="S127" s="760"/>
      <c r="T127" s="760"/>
      <c r="U127" s="760"/>
      <c r="V127" s="760"/>
      <c r="W127" s="760"/>
      <c r="X127" s="760"/>
      <c r="Y127" s="760"/>
      <c r="Z127" s="760"/>
      <c r="AA127" s="760"/>
      <c r="AB127" s="760"/>
      <c r="AC127" s="760"/>
      <c r="AD127" s="760"/>
      <c r="AE127" s="760"/>
      <c r="AF127" s="760"/>
      <c r="AG127" s="760"/>
      <c r="AH127" s="760"/>
      <c r="AI127" s="760"/>
      <c r="AJ127" s="760"/>
      <c r="AK127" s="760"/>
      <c r="AL127" s="760"/>
      <c r="AM127" s="760"/>
      <c r="AN127" s="760"/>
      <c r="AO127" s="760"/>
      <c r="AP127" s="760"/>
      <c r="AQ127" s="760"/>
      <c r="AR127" s="760"/>
      <c r="AS127" s="760"/>
      <c r="AT127" s="760"/>
      <c r="AU127" s="760"/>
      <c r="AV127" s="760"/>
      <c r="AW127" s="760"/>
      <c r="AX127" s="760"/>
      <c r="AY127" s="760"/>
      <c r="AZ127" s="760"/>
      <c r="BA127" s="760"/>
      <c r="BB127" s="760"/>
      <c r="BC127" s="760"/>
      <c r="BD127" s="760"/>
      <c r="BE127" s="760"/>
      <c r="BF127" s="760"/>
      <c r="BG127" s="760"/>
      <c r="BH127" s="760"/>
      <c r="BI127" s="760"/>
      <c r="BJ127" s="760"/>
      <c r="BK127" s="760"/>
      <c r="BL127" s="760"/>
      <c r="BM127" s="760"/>
      <c r="BN127" s="760"/>
      <c r="BO127" s="760"/>
      <c r="BP127" s="760"/>
      <c r="BQ127" s="760"/>
      <c r="BR127" s="760"/>
      <c r="BS127" s="760"/>
      <c r="BT127" s="760"/>
      <c r="BU127" s="760"/>
      <c r="BV127" s="760"/>
      <c r="BW127" s="760"/>
      <c r="BX127" s="760"/>
      <c r="BY127" s="760"/>
      <c r="BZ127" s="760"/>
      <c r="CA127" s="760"/>
    </row>
    <row r="128" spans="1:79" ht="39" customHeight="1" thickBot="1">
      <c r="B128" s="887" t="s">
        <v>866</v>
      </c>
      <c r="C128" s="888">
        <v>2</v>
      </c>
      <c r="D128" s="889">
        <v>2</v>
      </c>
      <c r="E128" s="888">
        <f>C128*D128</f>
        <v>4</v>
      </c>
      <c r="F128" s="1403"/>
      <c r="G128" s="867"/>
      <c r="H128" s="867"/>
      <c r="I128" s="868"/>
      <c r="J128" s="760"/>
      <c r="K128" s="760"/>
      <c r="L128" s="760"/>
      <c r="M128" s="760"/>
      <c r="N128" s="815"/>
      <c r="O128" s="760"/>
      <c r="P128" s="760"/>
      <c r="Q128" s="760"/>
      <c r="R128" s="760"/>
      <c r="S128" s="760"/>
      <c r="T128" s="760"/>
      <c r="U128" s="760"/>
      <c r="V128" s="760"/>
      <c r="W128" s="760"/>
      <c r="X128" s="760"/>
      <c r="Y128" s="760"/>
      <c r="Z128" s="760"/>
      <c r="AA128" s="760"/>
      <c r="AB128" s="760"/>
      <c r="AC128" s="760"/>
      <c r="AD128" s="760"/>
      <c r="AE128" s="760"/>
      <c r="AF128" s="760"/>
      <c r="AG128" s="760"/>
      <c r="AH128" s="760"/>
      <c r="AI128" s="760"/>
      <c r="AJ128" s="760"/>
      <c r="AK128" s="760"/>
      <c r="AL128" s="760"/>
      <c r="AM128" s="760"/>
      <c r="AN128" s="760"/>
      <c r="AO128" s="760"/>
      <c r="AP128" s="760"/>
      <c r="AQ128" s="760"/>
      <c r="AR128" s="760"/>
      <c r="AS128" s="760"/>
      <c r="AT128" s="760"/>
      <c r="AU128" s="760"/>
      <c r="AV128" s="760"/>
      <c r="AW128" s="760"/>
      <c r="AX128" s="760"/>
      <c r="AY128" s="760"/>
      <c r="AZ128" s="760"/>
      <c r="BA128" s="760"/>
      <c r="BB128" s="760"/>
      <c r="BC128" s="760"/>
      <c r="BD128" s="760"/>
      <c r="BE128" s="760"/>
      <c r="BF128" s="760"/>
      <c r="BG128" s="760"/>
      <c r="BH128" s="760"/>
      <c r="BI128" s="760"/>
      <c r="BJ128" s="760"/>
      <c r="BK128" s="760"/>
      <c r="BL128" s="760"/>
      <c r="BM128" s="760"/>
      <c r="BN128" s="760"/>
      <c r="BO128" s="760"/>
      <c r="BP128" s="760"/>
      <c r="BQ128" s="760"/>
      <c r="BR128" s="760"/>
      <c r="BS128" s="760"/>
      <c r="BT128" s="760"/>
      <c r="BU128" s="760"/>
      <c r="BV128" s="760"/>
      <c r="BW128" s="760"/>
      <c r="BX128" s="760"/>
      <c r="BY128" s="760"/>
      <c r="BZ128" s="760"/>
      <c r="CA128" s="760"/>
    </row>
    <row r="129" spans="1:79" ht="48.95" customHeight="1" thickBot="1">
      <c r="B129" s="887" t="s">
        <v>867</v>
      </c>
      <c r="C129" s="890">
        <v>3</v>
      </c>
      <c r="D129" s="891">
        <v>2</v>
      </c>
      <c r="E129" s="890">
        <f>C129*D129</f>
        <v>6</v>
      </c>
      <c r="F129" s="1404"/>
      <c r="G129" s="869"/>
      <c r="H129" s="869"/>
      <c r="I129" s="870"/>
      <c r="J129" s="760"/>
      <c r="K129" s="760"/>
      <c r="L129" s="760"/>
      <c r="M129" s="760"/>
      <c r="N129" s="815"/>
      <c r="O129" s="760"/>
      <c r="P129" s="760"/>
      <c r="Q129" s="760"/>
      <c r="R129" s="760"/>
      <c r="S129" s="760"/>
      <c r="T129" s="760"/>
      <c r="U129" s="760"/>
      <c r="V129" s="760"/>
      <c r="W129" s="760"/>
      <c r="X129" s="760"/>
      <c r="Y129" s="760"/>
      <c r="Z129" s="760"/>
      <c r="AA129" s="760"/>
      <c r="AB129" s="760"/>
      <c r="AC129" s="760"/>
      <c r="AD129" s="760"/>
      <c r="AE129" s="760"/>
      <c r="AF129" s="760"/>
      <c r="AG129" s="760"/>
      <c r="AH129" s="760"/>
      <c r="AI129" s="760"/>
      <c r="AJ129" s="760"/>
      <c r="AK129" s="760"/>
      <c r="AL129" s="760"/>
      <c r="AM129" s="760"/>
      <c r="AN129" s="760"/>
      <c r="AO129" s="760"/>
      <c r="AP129" s="760"/>
      <c r="AQ129" s="760"/>
      <c r="AR129" s="760"/>
      <c r="AS129" s="760"/>
      <c r="AT129" s="760"/>
      <c r="AU129" s="760"/>
      <c r="AV129" s="760"/>
      <c r="AW129" s="760"/>
      <c r="AX129" s="760"/>
      <c r="AY129" s="760"/>
      <c r="AZ129" s="760"/>
      <c r="BA129" s="760"/>
      <c r="BB129" s="760"/>
      <c r="BC129" s="760"/>
      <c r="BD129" s="760"/>
      <c r="BE129" s="760"/>
      <c r="BF129" s="760"/>
      <c r="BG129" s="760"/>
      <c r="BH129" s="760"/>
      <c r="BI129" s="760"/>
      <c r="BJ129" s="760"/>
      <c r="BK129" s="760"/>
      <c r="BL129" s="760"/>
      <c r="BM129" s="760"/>
      <c r="BN129" s="760"/>
      <c r="BO129" s="760"/>
      <c r="BP129" s="760"/>
      <c r="BQ129" s="760"/>
      <c r="BR129" s="760"/>
      <c r="BS129" s="760"/>
      <c r="BT129" s="760"/>
      <c r="BU129" s="760"/>
      <c r="BV129" s="760"/>
      <c r="BW129" s="760"/>
      <c r="BX129" s="760"/>
      <c r="BY129" s="760"/>
      <c r="BZ129" s="760"/>
      <c r="CA129" s="760"/>
    </row>
    <row r="130" spans="1:79" ht="9" customHeight="1">
      <c r="B130" s="862"/>
      <c r="C130" s="877"/>
      <c r="D130" s="877"/>
      <c r="E130" s="877"/>
      <c r="F130" s="878"/>
      <c r="G130" s="835"/>
      <c r="H130" s="835"/>
      <c r="I130" s="760"/>
      <c r="J130" s="760"/>
      <c r="K130" s="760"/>
      <c r="L130" s="760"/>
      <c r="M130" s="760"/>
      <c r="N130" s="815"/>
      <c r="O130" s="760"/>
      <c r="P130" s="760"/>
      <c r="Q130" s="760"/>
      <c r="R130" s="760"/>
      <c r="S130" s="760"/>
      <c r="T130" s="760"/>
      <c r="U130" s="760"/>
      <c r="V130" s="760"/>
      <c r="W130" s="760"/>
      <c r="X130" s="760"/>
      <c r="Y130" s="760"/>
      <c r="Z130" s="760"/>
      <c r="AA130" s="760"/>
      <c r="AB130" s="760"/>
      <c r="AC130" s="760"/>
      <c r="AD130" s="760"/>
      <c r="AE130" s="760"/>
      <c r="AF130" s="760"/>
      <c r="AG130" s="760"/>
      <c r="AH130" s="760"/>
      <c r="AI130" s="760"/>
      <c r="AJ130" s="760"/>
      <c r="AK130" s="760"/>
      <c r="AL130" s="760"/>
      <c r="AM130" s="760"/>
      <c r="AN130" s="760"/>
      <c r="AO130" s="760"/>
      <c r="AP130" s="760"/>
      <c r="AQ130" s="760"/>
      <c r="AR130" s="760"/>
      <c r="AS130" s="760"/>
      <c r="AT130" s="760"/>
      <c r="AU130" s="760"/>
      <c r="AV130" s="760"/>
      <c r="AW130" s="760"/>
      <c r="AX130" s="760"/>
      <c r="AY130" s="760"/>
      <c r="AZ130" s="760"/>
      <c r="BA130" s="760"/>
      <c r="BB130" s="760"/>
      <c r="BC130" s="760"/>
      <c r="BD130" s="760"/>
      <c r="BE130" s="760"/>
      <c r="BF130" s="760"/>
      <c r="BG130" s="760"/>
      <c r="BH130" s="760"/>
      <c r="BI130" s="760"/>
      <c r="BJ130" s="760"/>
      <c r="BK130" s="760"/>
      <c r="BL130" s="760"/>
      <c r="BM130" s="760"/>
      <c r="BN130" s="760"/>
      <c r="BO130" s="760"/>
      <c r="BP130" s="760"/>
      <c r="BQ130" s="760"/>
      <c r="BR130" s="760"/>
      <c r="BS130" s="760"/>
      <c r="BT130" s="760"/>
      <c r="BU130" s="760"/>
      <c r="BV130" s="760"/>
      <c r="BW130" s="760"/>
      <c r="BX130" s="760"/>
      <c r="BY130" s="760"/>
      <c r="BZ130" s="760"/>
      <c r="CA130" s="760"/>
    </row>
    <row r="131" spans="1:79" ht="18" customHeight="1">
      <c r="A131" s="724">
        <v>13</v>
      </c>
      <c r="B131" s="831" t="s">
        <v>868</v>
      </c>
      <c r="C131" s="832"/>
      <c r="D131" s="832"/>
      <c r="E131" s="832"/>
      <c r="F131" s="878"/>
      <c r="G131" s="835"/>
      <c r="H131" s="835"/>
      <c r="I131" s="760"/>
      <c r="J131" s="760"/>
      <c r="K131" s="760"/>
      <c r="L131" s="760"/>
      <c r="M131" s="760"/>
      <c r="N131" s="815"/>
      <c r="O131" s="760"/>
      <c r="P131" s="760"/>
      <c r="Q131" s="760"/>
      <c r="R131" s="760"/>
      <c r="S131" s="760"/>
      <c r="T131" s="760"/>
      <c r="U131" s="760"/>
      <c r="V131" s="760"/>
      <c r="W131" s="760"/>
      <c r="X131" s="760"/>
      <c r="Y131" s="760"/>
      <c r="Z131" s="760"/>
      <c r="AA131" s="760"/>
      <c r="AB131" s="760"/>
      <c r="AC131" s="760"/>
      <c r="AD131" s="760"/>
      <c r="AE131" s="760"/>
      <c r="AF131" s="760"/>
      <c r="AG131" s="760"/>
      <c r="AH131" s="760"/>
      <c r="AI131" s="760"/>
      <c r="AJ131" s="760"/>
      <c r="AK131" s="760"/>
      <c r="AL131" s="760"/>
      <c r="AM131" s="760"/>
      <c r="AN131" s="760"/>
      <c r="AO131" s="760"/>
      <c r="AP131" s="760"/>
      <c r="AQ131" s="760"/>
      <c r="AR131" s="760"/>
      <c r="AS131" s="760"/>
      <c r="AT131" s="760"/>
      <c r="AU131" s="760"/>
      <c r="AV131" s="760"/>
      <c r="AW131" s="760"/>
      <c r="AX131" s="760"/>
      <c r="AY131" s="760"/>
      <c r="AZ131" s="760"/>
      <c r="BA131" s="760"/>
      <c r="BB131" s="760"/>
      <c r="BC131" s="760"/>
      <c r="BD131" s="760"/>
      <c r="BE131" s="760"/>
      <c r="BF131" s="760"/>
      <c r="BG131" s="760"/>
      <c r="BH131" s="760"/>
      <c r="BI131" s="760"/>
      <c r="BJ131" s="760"/>
      <c r="BK131" s="760"/>
      <c r="BL131" s="760"/>
      <c r="BM131" s="760"/>
      <c r="BN131" s="760"/>
      <c r="BO131" s="760"/>
      <c r="BP131" s="760"/>
      <c r="BQ131" s="760"/>
      <c r="BR131" s="760"/>
      <c r="BS131" s="760"/>
      <c r="BT131" s="760"/>
      <c r="BU131" s="760"/>
      <c r="BV131" s="760"/>
      <c r="BW131" s="760"/>
      <c r="BX131" s="760"/>
      <c r="BY131" s="760"/>
      <c r="BZ131" s="760"/>
      <c r="CA131" s="760"/>
    </row>
    <row r="132" spans="1:79" ht="35.25" customHeight="1">
      <c r="B132" s="1399" t="s">
        <v>869</v>
      </c>
      <c r="C132" s="1400"/>
      <c r="D132" s="1400"/>
      <c r="E132" s="1401"/>
      <c r="F132" s="878"/>
      <c r="G132" s="835"/>
      <c r="H132" s="835"/>
      <c r="I132" s="760"/>
      <c r="J132" s="760"/>
      <c r="K132" s="760"/>
      <c r="L132" s="760"/>
      <c r="M132" s="760"/>
      <c r="N132" s="815"/>
      <c r="O132" s="760"/>
      <c r="P132" s="760"/>
      <c r="Q132" s="760"/>
      <c r="R132" s="760"/>
      <c r="S132" s="760"/>
      <c r="T132" s="760"/>
      <c r="U132" s="760"/>
      <c r="V132" s="760"/>
      <c r="W132" s="760"/>
      <c r="X132" s="760"/>
      <c r="Y132" s="760"/>
      <c r="Z132" s="760"/>
      <c r="AA132" s="760"/>
      <c r="AB132" s="760"/>
      <c r="AC132" s="760"/>
      <c r="AD132" s="760"/>
      <c r="AE132" s="760"/>
      <c r="AF132" s="760"/>
      <c r="AG132" s="760"/>
      <c r="AH132" s="760"/>
      <c r="AI132" s="760"/>
      <c r="AJ132" s="760"/>
      <c r="AK132" s="760"/>
      <c r="AL132" s="760"/>
      <c r="AM132" s="760"/>
      <c r="AN132" s="760"/>
      <c r="AO132" s="760"/>
      <c r="AP132" s="760"/>
      <c r="AQ132" s="760"/>
      <c r="AR132" s="760"/>
      <c r="AS132" s="760"/>
      <c r="AT132" s="760"/>
      <c r="AU132" s="760"/>
      <c r="AV132" s="760"/>
      <c r="AW132" s="760"/>
      <c r="AX132" s="760"/>
      <c r="AY132" s="760"/>
      <c r="AZ132" s="760"/>
      <c r="BA132" s="760"/>
      <c r="BB132" s="760"/>
      <c r="BC132" s="760"/>
      <c r="BD132" s="760"/>
      <c r="BE132" s="760"/>
      <c r="BF132" s="760"/>
      <c r="BG132" s="760"/>
      <c r="BH132" s="760"/>
      <c r="BI132" s="760"/>
      <c r="BJ132" s="760"/>
      <c r="BK132" s="760"/>
      <c r="BL132" s="760"/>
      <c r="BM132" s="760"/>
      <c r="BN132" s="760"/>
      <c r="BO132" s="760"/>
      <c r="BP132" s="760"/>
      <c r="BQ132" s="760"/>
      <c r="BR132" s="760"/>
      <c r="BS132" s="760"/>
      <c r="BT132" s="760"/>
      <c r="BU132" s="760"/>
      <c r="BV132" s="760"/>
      <c r="BW132" s="760"/>
      <c r="BX132" s="760"/>
      <c r="BY132" s="760"/>
      <c r="BZ132" s="760"/>
      <c r="CA132" s="760"/>
    </row>
    <row r="133" spans="1:79" ht="16.5" customHeight="1" thickBot="1">
      <c r="B133" s="831" t="s">
        <v>811</v>
      </c>
      <c r="C133" s="836"/>
      <c r="F133" s="878"/>
      <c r="G133" s="835"/>
      <c r="H133" s="835"/>
      <c r="I133" s="760"/>
      <c r="J133" s="760"/>
      <c r="K133" s="760"/>
      <c r="L133" s="760"/>
      <c r="M133" s="760"/>
      <c r="N133" s="815"/>
      <c r="O133" s="760"/>
      <c r="P133" s="760"/>
      <c r="Q133" s="760"/>
      <c r="R133" s="760"/>
      <c r="S133" s="760"/>
      <c r="T133" s="760"/>
      <c r="U133" s="760"/>
      <c r="V133" s="760"/>
      <c r="W133" s="760"/>
      <c r="X133" s="760"/>
      <c r="Y133" s="760"/>
      <c r="Z133" s="760"/>
      <c r="AA133" s="760"/>
      <c r="AB133" s="760"/>
      <c r="AC133" s="760"/>
      <c r="AD133" s="760"/>
      <c r="AE133" s="760"/>
      <c r="AF133" s="760"/>
      <c r="AG133" s="760"/>
      <c r="AH133" s="760"/>
      <c r="AI133" s="760"/>
      <c r="AJ133" s="760"/>
      <c r="AK133" s="760"/>
      <c r="AL133" s="760"/>
      <c r="AM133" s="760"/>
      <c r="AN133" s="760"/>
      <c r="AO133" s="760"/>
      <c r="AP133" s="760"/>
      <c r="AQ133" s="760"/>
      <c r="AR133" s="760"/>
      <c r="AS133" s="760"/>
      <c r="AT133" s="760"/>
      <c r="AU133" s="760"/>
      <c r="AV133" s="760"/>
      <c r="AW133" s="760"/>
      <c r="AX133" s="760"/>
      <c r="AY133" s="760"/>
      <c r="AZ133" s="760"/>
      <c r="BA133" s="760"/>
      <c r="BB133" s="760"/>
      <c r="BC133" s="760"/>
      <c r="BD133" s="760"/>
      <c r="BE133" s="760"/>
      <c r="BF133" s="760"/>
      <c r="BG133" s="760"/>
      <c r="BH133" s="760"/>
      <c r="BI133" s="760"/>
      <c r="BJ133" s="760"/>
      <c r="BK133" s="760"/>
      <c r="BL133" s="760"/>
      <c r="BM133" s="760"/>
      <c r="BN133" s="760"/>
      <c r="BO133" s="760"/>
      <c r="BP133" s="760"/>
      <c r="BQ133" s="760"/>
      <c r="BR133" s="760"/>
      <c r="BS133" s="760"/>
      <c r="BT133" s="760"/>
      <c r="BU133" s="760"/>
      <c r="BV133" s="760"/>
      <c r="BW133" s="760"/>
      <c r="BX133" s="760"/>
      <c r="BY133" s="760"/>
      <c r="BZ133" s="760"/>
      <c r="CA133" s="760"/>
    </row>
    <row r="134" spans="1:79" ht="33.75" customHeight="1" thickBot="1">
      <c r="B134" s="879" t="s">
        <v>812</v>
      </c>
      <c r="C134" s="880" t="s">
        <v>813</v>
      </c>
      <c r="D134" s="881" t="s">
        <v>814</v>
      </c>
      <c r="E134" s="882" t="s">
        <v>815</v>
      </c>
      <c r="F134" s="1402" t="s">
        <v>816</v>
      </c>
      <c r="G134" s="864"/>
      <c r="H134" s="835"/>
      <c r="I134" s="760"/>
      <c r="J134" s="760"/>
      <c r="K134" s="760"/>
      <c r="L134" s="760"/>
      <c r="M134" s="760"/>
      <c r="N134" s="815"/>
      <c r="O134" s="760"/>
      <c r="P134" s="760"/>
      <c r="Q134" s="760"/>
      <c r="R134" s="760"/>
      <c r="S134" s="760"/>
      <c r="T134" s="760"/>
      <c r="U134" s="760"/>
      <c r="V134" s="760"/>
      <c r="W134" s="760"/>
      <c r="X134" s="760"/>
      <c r="Y134" s="760"/>
      <c r="Z134" s="760"/>
      <c r="AA134" s="760"/>
      <c r="AB134" s="760"/>
      <c r="AC134" s="760"/>
      <c r="AD134" s="760"/>
      <c r="AE134" s="760"/>
      <c r="AF134" s="760"/>
      <c r="AG134" s="760"/>
      <c r="AH134" s="760"/>
      <c r="AI134" s="760"/>
      <c r="AJ134" s="760"/>
      <c r="AK134" s="760"/>
      <c r="AL134" s="760"/>
      <c r="AM134" s="760"/>
      <c r="AN134" s="760"/>
      <c r="AO134" s="760"/>
      <c r="AP134" s="760"/>
      <c r="AQ134" s="760"/>
      <c r="AR134" s="760"/>
      <c r="AS134" s="760"/>
      <c r="AT134" s="760"/>
      <c r="AU134" s="760"/>
      <c r="AV134" s="760"/>
      <c r="AW134" s="760"/>
      <c r="AX134" s="760"/>
      <c r="AY134" s="760"/>
      <c r="AZ134" s="760"/>
      <c r="BA134" s="760"/>
      <c r="BB134" s="760"/>
      <c r="BC134" s="760"/>
      <c r="BD134" s="760"/>
      <c r="BE134" s="760"/>
      <c r="BF134" s="760"/>
      <c r="BG134" s="760"/>
      <c r="BH134" s="760"/>
      <c r="BI134" s="760"/>
      <c r="BJ134" s="760"/>
      <c r="BK134" s="760"/>
      <c r="BL134" s="760"/>
      <c r="BM134" s="760"/>
      <c r="BN134" s="760"/>
      <c r="BO134" s="760"/>
      <c r="BP134" s="760"/>
      <c r="BQ134" s="760"/>
      <c r="BR134" s="760"/>
      <c r="BS134" s="760"/>
      <c r="BT134" s="760"/>
      <c r="BU134" s="760"/>
      <c r="BV134" s="760"/>
      <c r="BW134" s="760"/>
      <c r="BX134" s="760"/>
      <c r="BY134" s="760"/>
      <c r="BZ134" s="760"/>
      <c r="CA134" s="760"/>
    </row>
    <row r="135" spans="1:79" ht="50.1" customHeight="1" thickTop="1" thickBot="1">
      <c r="B135" s="883" t="s">
        <v>870</v>
      </c>
      <c r="C135" s="884">
        <v>0</v>
      </c>
      <c r="D135" s="885">
        <v>2</v>
      </c>
      <c r="E135" s="886">
        <v>0</v>
      </c>
      <c r="F135" s="1403"/>
      <c r="G135" s="865"/>
      <c r="H135" s="865"/>
      <c r="I135" s="866"/>
      <c r="J135" s="760"/>
      <c r="K135" s="760"/>
      <c r="L135" s="760"/>
      <c r="M135" s="760"/>
      <c r="N135" s="815"/>
      <c r="O135" s="760"/>
      <c r="P135" s="760"/>
      <c r="Q135" s="760"/>
      <c r="R135" s="760"/>
      <c r="S135" s="760"/>
      <c r="T135" s="760"/>
      <c r="U135" s="760"/>
      <c r="V135" s="760"/>
      <c r="W135" s="760"/>
      <c r="X135" s="760"/>
      <c r="Y135" s="760"/>
      <c r="Z135" s="760"/>
      <c r="AA135" s="760"/>
      <c r="AB135" s="760"/>
      <c r="AC135" s="760"/>
      <c r="AD135" s="760"/>
      <c r="AE135" s="760"/>
      <c r="AF135" s="760"/>
      <c r="AG135" s="760"/>
      <c r="AH135" s="760"/>
      <c r="AI135" s="760"/>
      <c r="AJ135" s="760"/>
      <c r="AK135" s="760"/>
      <c r="AL135" s="760"/>
      <c r="AM135" s="760"/>
      <c r="AN135" s="760"/>
      <c r="AO135" s="760"/>
      <c r="AP135" s="760"/>
      <c r="AQ135" s="760"/>
      <c r="AR135" s="760"/>
      <c r="AS135" s="760"/>
      <c r="AT135" s="760"/>
      <c r="AU135" s="760"/>
      <c r="AV135" s="760"/>
      <c r="AW135" s="760"/>
      <c r="AX135" s="760"/>
      <c r="AY135" s="760"/>
      <c r="AZ135" s="760"/>
      <c r="BA135" s="760"/>
      <c r="BB135" s="760"/>
      <c r="BC135" s="760"/>
      <c r="BD135" s="760"/>
      <c r="BE135" s="760"/>
      <c r="BF135" s="760"/>
      <c r="BG135" s="760"/>
      <c r="BH135" s="760"/>
      <c r="BI135" s="760"/>
      <c r="BJ135" s="760"/>
      <c r="BK135" s="760"/>
      <c r="BL135" s="760"/>
      <c r="BM135" s="760"/>
      <c r="BN135" s="760"/>
      <c r="BO135" s="760"/>
      <c r="BP135" s="760"/>
      <c r="BQ135" s="760"/>
      <c r="BR135" s="760"/>
      <c r="BS135" s="760"/>
      <c r="BT135" s="760"/>
      <c r="BU135" s="760"/>
      <c r="BV135" s="760"/>
      <c r="BW135" s="760"/>
      <c r="BX135" s="760"/>
      <c r="BY135" s="760"/>
      <c r="BZ135" s="760"/>
      <c r="CA135" s="760"/>
    </row>
    <row r="136" spans="1:79" ht="39.950000000000003" customHeight="1" thickBot="1">
      <c r="B136" s="887" t="s">
        <v>871</v>
      </c>
      <c r="C136" s="888">
        <v>1</v>
      </c>
      <c r="D136" s="889">
        <v>2</v>
      </c>
      <c r="E136" s="888">
        <v>2</v>
      </c>
      <c r="F136" s="1403"/>
      <c r="G136" s="867"/>
      <c r="H136" s="867"/>
      <c r="I136" s="868"/>
      <c r="J136" s="760"/>
      <c r="K136" s="760"/>
      <c r="L136" s="760"/>
      <c r="M136" s="760"/>
      <c r="N136" s="815"/>
      <c r="O136" s="760"/>
      <c r="P136" s="760"/>
      <c r="Q136" s="760"/>
      <c r="R136" s="760"/>
      <c r="S136" s="760"/>
      <c r="T136" s="760"/>
      <c r="U136" s="760"/>
      <c r="V136" s="760"/>
      <c r="W136" s="760"/>
      <c r="X136" s="760"/>
      <c r="Y136" s="760"/>
      <c r="Z136" s="760"/>
      <c r="AA136" s="760"/>
      <c r="AB136" s="760"/>
      <c r="AC136" s="760"/>
      <c r="AD136" s="760"/>
      <c r="AE136" s="760"/>
      <c r="AF136" s="760"/>
      <c r="AG136" s="760"/>
      <c r="AH136" s="760"/>
      <c r="AI136" s="760"/>
      <c r="AJ136" s="760"/>
      <c r="AK136" s="760"/>
      <c r="AL136" s="760"/>
      <c r="AM136" s="760"/>
      <c r="AN136" s="760"/>
      <c r="AO136" s="760"/>
      <c r="AP136" s="760"/>
      <c r="AQ136" s="760"/>
      <c r="AR136" s="760"/>
      <c r="AS136" s="760"/>
      <c r="AT136" s="760"/>
      <c r="AU136" s="760"/>
      <c r="AV136" s="760"/>
      <c r="AW136" s="760"/>
      <c r="AX136" s="760"/>
      <c r="AY136" s="760"/>
      <c r="AZ136" s="760"/>
      <c r="BA136" s="760"/>
      <c r="BB136" s="760"/>
      <c r="BC136" s="760"/>
      <c r="BD136" s="760"/>
      <c r="BE136" s="760"/>
      <c r="BF136" s="760"/>
      <c r="BG136" s="760"/>
      <c r="BH136" s="760"/>
      <c r="BI136" s="760"/>
      <c r="BJ136" s="760"/>
      <c r="BK136" s="760"/>
      <c r="BL136" s="760"/>
      <c r="BM136" s="760"/>
      <c r="BN136" s="760"/>
      <c r="BO136" s="760"/>
      <c r="BP136" s="760"/>
      <c r="BQ136" s="760"/>
      <c r="BR136" s="760"/>
      <c r="BS136" s="760"/>
      <c r="BT136" s="760"/>
      <c r="BU136" s="760"/>
      <c r="BV136" s="760"/>
      <c r="BW136" s="760"/>
      <c r="BX136" s="760"/>
      <c r="BY136" s="760"/>
      <c r="BZ136" s="760"/>
      <c r="CA136" s="760"/>
    </row>
    <row r="137" spans="1:79" ht="44.45" customHeight="1" thickBot="1">
      <c r="B137" s="887" t="s">
        <v>872</v>
      </c>
      <c r="C137" s="890">
        <v>2</v>
      </c>
      <c r="D137" s="891">
        <v>2</v>
      </c>
      <c r="E137" s="890">
        <v>4</v>
      </c>
      <c r="F137" s="1404"/>
      <c r="G137" s="869"/>
      <c r="H137" s="869"/>
      <c r="I137" s="870"/>
      <c r="J137" s="760"/>
      <c r="K137" s="760"/>
      <c r="L137" s="760"/>
      <c r="M137" s="760"/>
      <c r="N137" s="815"/>
      <c r="O137" s="760"/>
      <c r="P137" s="760"/>
      <c r="Q137" s="760"/>
      <c r="R137" s="760"/>
      <c r="S137" s="760"/>
      <c r="T137" s="760"/>
      <c r="U137" s="760"/>
      <c r="V137" s="760"/>
      <c r="W137" s="760"/>
      <c r="X137" s="760"/>
      <c r="Y137" s="760"/>
      <c r="Z137" s="760"/>
      <c r="AA137" s="760"/>
      <c r="AB137" s="760"/>
      <c r="AC137" s="760"/>
      <c r="AD137" s="760"/>
      <c r="AE137" s="760"/>
      <c r="AF137" s="760"/>
      <c r="AG137" s="760"/>
      <c r="AH137" s="760"/>
      <c r="AI137" s="760"/>
      <c r="AJ137" s="760"/>
      <c r="AK137" s="760"/>
      <c r="AL137" s="760"/>
      <c r="AM137" s="760"/>
      <c r="AN137" s="760"/>
      <c r="AO137" s="760"/>
      <c r="AP137" s="760"/>
      <c r="AQ137" s="760"/>
      <c r="AR137" s="760"/>
      <c r="AS137" s="760"/>
      <c r="AT137" s="760"/>
      <c r="AU137" s="760"/>
      <c r="AV137" s="760"/>
      <c r="AW137" s="760"/>
      <c r="AX137" s="760"/>
      <c r="AY137" s="760"/>
      <c r="AZ137" s="760"/>
      <c r="BA137" s="760"/>
      <c r="BB137" s="760"/>
      <c r="BC137" s="760"/>
      <c r="BD137" s="760"/>
      <c r="BE137" s="760"/>
      <c r="BF137" s="760"/>
      <c r="BG137" s="760"/>
      <c r="BH137" s="760"/>
      <c r="BI137" s="760"/>
      <c r="BJ137" s="760"/>
      <c r="BK137" s="760"/>
      <c r="BL137" s="760"/>
      <c r="BM137" s="760"/>
      <c r="BN137" s="760"/>
      <c r="BO137" s="760"/>
      <c r="BP137" s="760"/>
      <c r="BQ137" s="760"/>
      <c r="BR137" s="760"/>
      <c r="BS137" s="760"/>
      <c r="BT137" s="760"/>
      <c r="BU137" s="760"/>
      <c r="BV137" s="760"/>
      <c r="BW137" s="760"/>
      <c r="BX137" s="760"/>
      <c r="BY137" s="760"/>
      <c r="BZ137" s="760"/>
      <c r="CA137" s="760"/>
    </row>
    <row r="138" spans="1:79" ht="9" customHeight="1">
      <c r="B138" s="862"/>
      <c r="C138" s="877"/>
      <c r="D138" s="877"/>
      <c r="E138" s="877"/>
      <c r="F138" s="878"/>
      <c r="G138" s="835"/>
      <c r="H138" s="835"/>
      <c r="I138" s="760"/>
      <c r="J138" s="760"/>
      <c r="K138" s="760"/>
      <c r="L138" s="760"/>
      <c r="M138" s="760"/>
      <c r="N138" s="815"/>
      <c r="O138" s="760"/>
      <c r="P138" s="760"/>
      <c r="Q138" s="760"/>
      <c r="R138" s="760"/>
      <c r="S138" s="760"/>
      <c r="T138" s="760"/>
      <c r="U138" s="760"/>
      <c r="V138" s="760"/>
      <c r="W138" s="760"/>
      <c r="X138" s="760"/>
      <c r="Y138" s="760"/>
      <c r="Z138" s="760"/>
      <c r="AA138" s="760"/>
      <c r="AB138" s="760"/>
      <c r="AC138" s="760"/>
      <c r="AD138" s="760"/>
      <c r="AE138" s="760"/>
      <c r="AF138" s="760"/>
      <c r="AG138" s="760"/>
      <c r="AH138" s="760"/>
      <c r="AI138" s="760"/>
      <c r="AJ138" s="760"/>
      <c r="AK138" s="760"/>
      <c r="AL138" s="760"/>
      <c r="AM138" s="760"/>
      <c r="AN138" s="760"/>
      <c r="AO138" s="760"/>
      <c r="AP138" s="760"/>
      <c r="AQ138" s="760"/>
      <c r="AR138" s="760"/>
      <c r="AS138" s="760"/>
      <c r="AT138" s="760"/>
      <c r="AU138" s="760"/>
      <c r="AV138" s="760"/>
      <c r="AW138" s="760"/>
      <c r="AX138" s="760"/>
      <c r="AY138" s="760"/>
      <c r="AZ138" s="760"/>
      <c r="BA138" s="760"/>
      <c r="BB138" s="760"/>
      <c r="BC138" s="760"/>
      <c r="BD138" s="760"/>
      <c r="BE138" s="760"/>
      <c r="BF138" s="760"/>
      <c r="BG138" s="760"/>
      <c r="BH138" s="760"/>
      <c r="BI138" s="760"/>
      <c r="BJ138" s="760"/>
      <c r="BK138" s="760"/>
      <c r="BL138" s="760"/>
      <c r="BM138" s="760"/>
      <c r="BN138" s="760"/>
      <c r="BO138" s="760"/>
      <c r="BP138" s="760"/>
      <c r="BQ138" s="760"/>
      <c r="BR138" s="760"/>
      <c r="BS138" s="760"/>
      <c r="BT138" s="760"/>
      <c r="BU138" s="760"/>
      <c r="BV138" s="760"/>
      <c r="BW138" s="760"/>
      <c r="BX138" s="760"/>
      <c r="BY138" s="760"/>
      <c r="BZ138" s="760"/>
      <c r="CA138" s="760"/>
    </row>
    <row r="139" spans="1:79" ht="11.1" customHeight="1">
      <c r="F139" s="878"/>
      <c r="I139" s="760"/>
      <c r="J139" s="760"/>
      <c r="K139" s="760"/>
      <c r="L139" s="760"/>
      <c r="M139" s="760"/>
      <c r="N139" s="815"/>
      <c r="O139" s="760"/>
      <c r="P139" s="760"/>
      <c r="Q139" s="760"/>
      <c r="R139" s="760"/>
      <c r="S139" s="760"/>
      <c r="T139" s="760"/>
      <c r="U139" s="760"/>
      <c r="V139" s="760"/>
      <c r="W139" s="760"/>
      <c r="X139" s="760"/>
      <c r="Y139" s="760"/>
      <c r="Z139" s="760"/>
      <c r="AA139" s="760"/>
      <c r="AB139" s="760"/>
      <c r="AC139" s="760"/>
      <c r="AD139" s="760"/>
      <c r="AE139" s="760"/>
      <c r="AF139" s="760"/>
      <c r="AG139" s="760"/>
      <c r="AH139" s="760"/>
      <c r="AI139" s="760"/>
      <c r="AJ139" s="760"/>
      <c r="AK139" s="760"/>
      <c r="AL139" s="760"/>
      <c r="AM139" s="760"/>
      <c r="AN139" s="760"/>
      <c r="AO139" s="760"/>
      <c r="AP139" s="760"/>
      <c r="AQ139" s="760"/>
      <c r="AR139" s="760"/>
      <c r="AS139" s="760"/>
      <c r="AT139" s="760"/>
      <c r="AU139" s="760"/>
      <c r="AV139" s="760"/>
      <c r="AW139" s="760"/>
      <c r="AX139" s="760"/>
      <c r="AY139" s="760"/>
      <c r="AZ139" s="760"/>
      <c r="BA139" s="760"/>
      <c r="BB139" s="760"/>
      <c r="BC139" s="760"/>
      <c r="BD139" s="760"/>
      <c r="BE139" s="760"/>
      <c r="BF139" s="760"/>
      <c r="BG139" s="760"/>
      <c r="BH139" s="760"/>
      <c r="BI139" s="760"/>
      <c r="BJ139" s="760"/>
      <c r="BK139" s="760"/>
      <c r="BL139" s="760"/>
      <c r="BM139" s="760"/>
      <c r="BN139" s="760"/>
      <c r="BO139" s="760"/>
      <c r="BP139" s="760"/>
      <c r="BQ139" s="760"/>
      <c r="BR139" s="760"/>
      <c r="BS139" s="760"/>
      <c r="BT139" s="760"/>
      <c r="BU139" s="760"/>
      <c r="BV139" s="760"/>
      <c r="BW139" s="760"/>
      <c r="BX139" s="760"/>
      <c r="BY139" s="760"/>
      <c r="BZ139" s="760"/>
      <c r="CA139" s="760"/>
    </row>
    <row r="140" spans="1:79" ht="12" customHeight="1" thickBot="1">
      <c r="F140" s="878"/>
      <c r="I140" s="727"/>
      <c r="J140" s="760"/>
      <c r="K140" s="760"/>
      <c r="L140" s="760"/>
      <c r="M140" s="760"/>
      <c r="N140" s="815"/>
      <c r="O140" s="760"/>
      <c r="P140" s="760"/>
      <c r="Q140" s="760"/>
      <c r="R140" s="760"/>
      <c r="S140" s="760"/>
      <c r="T140" s="760"/>
      <c r="U140" s="760"/>
      <c r="V140" s="760"/>
      <c r="W140" s="760"/>
      <c r="X140" s="760"/>
      <c r="Y140" s="760"/>
      <c r="Z140" s="760"/>
      <c r="AA140" s="760"/>
      <c r="AB140" s="760"/>
      <c r="AC140" s="760"/>
      <c r="AD140" s="760"/>
      <c r="AE140" s="760"/>
      <c r="AF140" s="760"/>
      <c r="AG140" s="760"/>
      <c r="AH140" s="760"/>
      <c r="AI140" s="760"/>
      <c r="AJ140" s="760"/>
      <c r="AK140" s="760"/>
      <c r="AL140" s="760"/>
      <c r="AM140" s="760"/>
      <c r="AN140" s="760"/>
      <c r="AO140" s="760"/>
      <c r="AP140" s="760"/>
      <c r="AQ140" s="760"/>
      <c r="AR140" s="760"/>
      <c r="AS140" s="760"/>
      <c r="AT140" s="760"/>
      <c r="AU140" s="760"/>
      <c r="AV140" s="760"/>
      <c r="AW140" s="760"/>
      <c r="AX140" s="760"/>
      <c r="AY140" s="760"/>
      <c r="AZ140" s="760"/>
      <c r="BA140" s="760"/>
      <c r="BB140" s="760"/>
      <c r="BC140" s="760"/>
      <c r="BD140" s="760"/>
      <c r="BE140" s="760"/>
      <c r="BF140" s="760"/>
      <c r="BG140" s="760"/>
      <c r="BH140" s="760"/>
      <c r="BI140" s="760"/>
      <c r="BJ140" s="760"/>
      <c r="BK140" s="760"/>
      <c r="BL140" s="760"/>
      <c r="BM140" s="760"/>
      <c r="BN140" s="760"/>
      <c r="BO140" s="760"/>
      <c r="BP140" s="760"/>
      <c r="BQ140" s="760"/>
      <c r="BR140" s="760"/>
      <c r="BS140" s="760"/>
      <c r="BT140" s="760"/>
      <c r="BU140" s="760"/>
      <c r="BV140" s="760"/>
      <c r="BW140" s="760"/>
      <c r="BX140" s="760"/>
      <c r="BY140" s="760"/>
      <c r="BZ140" s="760"/>
      <c r="CA140" s="760"/>
    </row>
    <row r="141" spans="1:79" s="823" customFormat="1" ht="23.25" customHeight="1" thickBot="1">
      <c r="A141" s="819"/>
      <c r="B141" s="1406"/>
      <c r="C141" s="1407"/>
      <c r="D141" s="1407"/>
      <c r="E141" s="1408"/>
      <c r="F141" s="820" t="s">
        <v>805</v>
      </c>
      <c r="G141" s="821"/>
      <c r="H141" s="820" t="s">
        <v>806</v>
      </c>
      <c r="I141" s="822"/>
      <c r="J141" s="760"/>
      <c r="K141" s="760"/>
      <c r="L141" s="760"/>
      <c r="M141" s="760"/>
      <c r="N141" s="815"/>
      <c r="O141" s="760"/>
      <c r="P141" s="760"/>
      <c r="Q141" s="760"/>
      <c r="R141" s="760"/>
      <c r="S141" s="760"/>
      <c r="T141" s="760"/>
      <c r="U141" s="760"/>
      <c r="V141" s="760"/>
      <c r="W141" s="760"/>
      <c r="X141" s="760"/>
      <c r="Y141" s="760"/>
      <c r="Z141" s="760"/>
      <c r="AA141" s="760"/>
      <c r="AB141" s="760"/>
      <c r="AC141" s="760"/>
      <c r="AD141" s="760"/>
      <c r="AE141" s="760"/>
      <c r="AF141" s="760"/>
      <c r="AG141" s="760"/>
      <c r="AH141" s="760"/>
      <c r="AI141" s="760"/>
      <c r="AJ141" s="760"/>
      <c r="AK141" s="760"/>
      <c r="AL141" s="760"/>
      <c r="AM141" s="760"/>
      <c r="AN141" s="760"/>
      <c r="AO141" s="760"/>
      <c r="AP141" s="760"/>
      <c r="AQ141" s="760"/>
      <c r="AR141" s="760"/>
      <c r="AS141" s="760"/>
      <c r="AT141" s="760"/>
      <c r="AU141" s="760"/>
      <c r="AV141" s="760"/>
      <c r="AW141" s="760"/>
      <c r="AX141" s="760"/>
      <c r="AY141" s="760"/>
      <c r="AZ141" s="760"/>
      <c r="BA141" s="760"/>
      <c r="BB141" s="760"/>
      <c r="BC141" s="760"/>
      <c r="BD141" s="760"/>
      <c r="BE141" s="760"/>
      <c r="BF141" s="760"/>
      <c r="BG141" s="760"/>
      <c r="BH141" s="760"/>
      <c r="BI141" s="760"/>
      <c r="BJ141" s="760"/>
      <c r="BK141" s="760"/>
      <c r="BL141" s="760"/>
      <c r="BM141" s="760"/>
      <c r="BN141" s="760"/>
      <c r="BO141" s="760"/>
      <c r="BP141" s="760"/>
      <c r="BQ141" s="760"/>
      <c r="BR141" s="760"/>
      <c r="BS141" s="760"/>
      <c r="BT141" s="760"/>
      <c r="BU141" s="760"/>
      <c r="BV141" s="760"/>
      <c r="BW141" s="760"/>
      <c r="BX141" s="760"/>
      <c r="BY141" s="760"/>
      <c r="BZ141" s="760"/>
      <c r="CA141" s="760"/>
    </row>
    <row r="142" spans="1:79" ht="39.950000000000003" customHeight="1" thickBot="1">
      <c r="B142" s="824" t="s">
        <v>873</v>
      </c>
      <c r="C142" s="825" t="s">
        <v>874</v>
      </c>
      <c r="D142" s="825"/>
      <c r="E142" s="826"/>
      <c r="F142" s="827">
        <v>6</v>
      </c>
      <c r="G142" s="828"/>
      <c r="H142" s="829">
        <v>18</v>
      </c>
      <c r="I142" s="830">
        <f>SUM(G147,G155,G163)</f>
        <v>0</v>
      </c>
      <c r="J142" s="760"/>
      <c r="K142" s="760"/>
      <c r="L142" s="760"/>
      <c r="M142" s="760"/>
      <c r="N142" s="815"/>
      <c r="O142" s="760"/>
      <c r="P142" s="760"/>
      <c r="Q142" s="760"/>
      <c r="R142" s="760"/>
      <c r="S142" s="760"/>
      <c r="T142" s="760"/>
      <c r="U142" s="760"/>
      <c r="V142" s="760"/>
      <c r="W142" s="760"/>
      <c r="X142" s="760"/>
      <c r="Y142" s="760"/>
      <c r="Z142" s="760"/>
      <c r="AA142" s="760"/>
      <c r="AB142" s="760"/>
      <c r="AC142" s="760"/>
      <c r="AD142" s="760"/>
      <c r="AE142" s="760"/>
      <c r="AF142" s="760"/>
      <c r="AG142" s="760"/>
      <c r="AH142" s="760"/>
      <c r="AI142" s="760"/>
      <c r="AJ142" s="760"/>
      <c r="AK142" s="760"/>
      <c r="AL142" s="760"/>
      <c r="AM142" s="760"/>
      <c r="AN142" s="760"/>
      <c r="AO142" s="760"/>
      <c r="AP142" s="760"/>
      <c r="AQ142" s="760"/>
      <c r="AR142" s="760"/>
      <c r="AS142" s="760"/>
      <c r="AT142" s="760"/>
      <c r="AU142" s="760"/>
      <c r="AV142" s="760"/>
      <c r="AW142" s="760"/>
      <c r="AX142" s="760"/>
      <c r="AY142" s="760"/>
      <c r="AZ142" s="760"/>
      <c r="BA142" s="760"/>
      <c r="BB142" s="760"/>
      <c r="BC142" s="760"/>
      <c r="BD142" s="760"/>
      <c r="BE142" s="760"/>
      <c r="BF142" s="760"/>
      <c r="BG142" s="760"/>
      <c r="BH142" s="760"/>
      <c r="BI142" s="760"/>
      <c r="BJ142" s="760"/>
      <c r="BK142" s="760"/>
      <c r="BL142" s="760"/>
      <c r="BM142" s="760"/>
      <c r="BN142" s="760"/>
      <c r="BO142" s="760"/>
      <c r="BP142" s="760"/>
      <c r="BQ142" s="760"/>
      <c r="BR142" s="760"/>
      <c r="BS142" s="760"/>
      <c r="BT142" s="760"/>
      <c r="BU142" s="760"/>
      <c r="BV142" s="760"/>
      <c r="BW142" s="760"/>
      <c r="BX142" s="760"/>
      <c r="BY142" s="760"/>
      <c r="BZ142" s="760"/>
      <c r="CA142" s="760"/>
    </row>
    <row r="143" spans="1:79" ht="6.75" customHeight="1">
      <c r="B143" s="831"/>
      <c r="C143" s="832"/>
      <c r="D143" s="832"/>
      <c r="E143" s="832"/>
      <c r="F143" s="878"/>
      <c r="G143" s="834"/>
      <c r="H143" s="834"/>
      <c r="I143" s="760"/>
      <c r="J143" s="760"/>
      <c r="K143" s="760"/>
      <c r="L143" s="760"/>
      <c r="M143" s="760"/>
      <c r="N143" s="815"/>
      <c r="O143" s="760"/>
      <c r="P143" s="760"/>
      <c r="Q143" s="760"/>
      <c r="R143" s="760"/>
      <c r="S143" s="760"/>
      <c r="T143" s="760"/>
      <c r="U143" s="760"/>
      <c r="V143" s="760"/>
      <c r="W143" s="760"/>
      <c r="X143" s="760"/>
      <c r="Y143" s="760"/>
      <c r="Z143" s="760"/>
      <c r="AA143" s="760"/>
      <c r="AB143" s="760"/>
      <c r="AC143" s="760"/>
      <c r="AD143" s="760"/>
      <c r="AE143" s="760"/>
      <c r="AF143" s="760"/>
      <c r="AG143" s="760"/>
      <c r="AH143" s="760"/>
      <c r="AI143" s="760"/>
      <c r="AJ143" s="760"/>
      <c r="AK143" s="760"/>
      <c r="AL143" s="760"/>
      <c r="AM143" s="760"/>
      <c r="AN143" s="760"/>
      <c r="AO143" s="760"/>
      <c r="AP143" s="760"/>
      <c r="AQ143" s="760"/>
      <c r="AR143" s="760"/>
      <c r="AS143" s="760"/>
      <c r="AT143" s="760"/>
      <c r="AU143" s="760"/>
      <c r="AV143" s="760"/>
      <c r="AW143" s="760"/>
      <c r="AX143" s="760"/>
      <c r="AY143" s="760"/>
      <c r="AZ143" s="760"/>
      <c r="BA143" s="760"/>
      <c r="BB143" s="760"/>
      <c r="BC143" s="760"/>
      <c r="BD143" s="760"/>
      <c r="BE143" s="760"/>
      <c r="BF143" s="760"/>
      <c r="BG143" s="760"/>
      <c r="BH143" s="760"/>
      <c r="BI143" s="760"/>
      <c r="BJ143" s="760"/>
      <c r="BK143" s="760"/>
      <c r="BL143" s="760"/>
      <c r="BM143" s="760"/>
      <c r="BN143" s="760"/>
      <c r="BO143" s="760"/>
      <c r="BP143" s="760"/>
      <c r="BQ143" s="760"/>
      <c r="BR143" s="760"/>
      <c r="BS143" s="760"/>
      <c r="BT143" s="760"/>
      <c r="BU143" s="760"/>
      <c r="BV143" s="760"/>
      <c r="BW143" s="760"/>
      <c r="BX143" s="760"/>
      <c r="BY143" s="760"/>
      <c r="BZ143" s="760"/>
      <c r="CA143" s="760"/>
    </row>
    <row r="144" spans="1:79" ht="18" customHeight="1">
      <c r="A144" s="724">
        <v>14</v>
      </c>
      <c r="B144" s="831" t="s">
        <v>875</v>
      </c>
      <c r="C144" s="832"/>
      <c r="D144" s="832"/>
      <c r="E144" s="832"/>
      <c r="F144" s="878"/>
      <c r="G144" s="835"/>
      <c r="H144" s="835"/>
      <c r="I144" s="760"/>
      <c r="J144" s="760"/>
      <c r="K144" s="760"/>
      <c r="L144" s="760"/>
      <c r="M144" s="760"/>
      <c r="N144" s="815"/>
      <c r="O144" s="760"/>
      <c r="P144" s="760"/>
      <c r="Q144" s="760"/>
      <c r="R144" s="760"/>
      <c r="S144" s="760"/>
      <c r="T144" s="760"/>
      <c r="U144" s="760"/>
      <c r="V144" s="760"/>
      <c r="W144" s="760"/>
      <c r="X144" s="760"/>
      <c r="Y144" s="760"/>
      <c r="Z144" s="760"/>
      <c r="AA144" s="760"/>
      <c r="AB144" s="760"/>
      <c r="AC144" s="760"/>
      <c r="AD144" s="760"/>
      <c r="AE144" s="760"/>
      <c r="AF144" s="760"/>
      <c r="AG144" s="760"/>
      <c r="AH144" s="760"/>
      <c r="AI144" s="760"/>
      <c r="AJ144" s="760"/>
      <c r="AK144" s="760"/>
      <c r="AL144" s="760"/>
      <c r="AM144" s="760"/>
      <c r="AN144" s="760"/>
      <c r="AO144" s="760"/>
      <c r="AP144" s="760"/>
      <c r="AQ144" s="760"/>
      <c r="AR144" s="760"/>
      <c r="AS144" s="760"/>
      <c r="AT144" s="760"/>
      <c r="AU144" s="760"/>
      <c r="AV144" s="760"/>
      <c r="AW144" s="760"/>
      <c r="AX144" s="760"/>
      <c r="AY144" s="760"/>
      <c r="AZ144" s="760"/>
      <c r="BA144" s="760"/>
      <c r="BB144" s="760"/>
      <c r="BC144" s="760"/>
      <c r="BD144" s="760"/>
      <c r="BE144" s="760"/>
      <c r="BF144" s="760"/>
      <c r="BG144" s="760"/>
      <c r="BH144" s="760"/>
      <c r="BI144" s="760"/>
      <c r="BJ144" s="760"/>
      <c r="BK144" s="760"/>
      <c r="BL144" s="760"/>
      <c r="BM144" s="760"/>
      <c r="BN144" s="760"/>
      <c r="BO144" s="760"/>
      <c r="BP144" s="760"/>
      <c r="BQ144" s="760"/>
      <c r="BR144" s="760"/>
      <c r="BS144" s="760"/>
      <c r="BT144" s="760"/>
      <c r="BU144" s="760"/>
      <c r="BV144" s="760"/>
      <c r="BW144" s="760"/>
      <c r="BX144" s="760"/>
      <c r="BY144" s="760"/>
      <c r="BZ144" s="760"/>
      <c r="CA144" s="760"/>
    </row>
    <row r="145" spans="1:79" ht="35.25" customHeight="1">
      <c r="B145" s="1399" t="s">
        <v>876</v>
      </c>
      <c r="C145" s="1400"/>
      <c r="D145" s="1400"/>
      <c r="E145" s="1401"/>
      <c r="F145" s="878"/>
      <c r="G145" s="835"/>
      <c r="H145" s="835"/>
      <c r="I145" s="760"/>
      <c r="J145" s="760"/>
      <c r="K145" s="760"/>
      <c r="L145" s="760"/>
      <c r="M145" s="760"/>
      <c r="N145" s="815"/>
      <c r="O145" s="760"/>
      <c r="P145" s="760"/>
      <c r="Q145" s="760"/>
      <c r="R145" s="760"/>
      <c r="S145" s="760"/>
      <c r="T145" s="760"/>
      <c r="U145" s="760"/>
      <c r="V145" s="760"/>
      <c r="W145" s="760"/>
      <c r="X145" s="760"/>
      <c r="Y145" s="760"/>
      <c r="Z145" s="760"/>
      <c r="AA145" s="760"/>
      <c r="AB145" s="760"/>
      <c r="AC145" s="760"/>
      <c r="AD145" s="760"/>
      <c r="AE145" s="760"/>
      <c r="AF145" s="760"/>
      <c r="AG145" s="760"/>
      <c r="AH145" s="760"/>
      <c r="AI145" s="760"/>
      <c r="AJ145" s="760"/>
      <c r="AK145" s="760"/>
      <c r="AL145" s="760"/>
      <c r="AM145" s="760"/>
      <c r="AN145" s="760"/>
      <c r="AO145" s="760"/>
      <c r="AP145" s="760"/>
      <c r="AQ145" s="760"/>
      <c r="AR145" s="760"/>
      <c r="AS145" s="760"/>
      <c r="AT145" s="760"/>
      <c r="AU145" s="760"/>
      <c r="AV145" s="760"/>
      <c r="AW145" s="760"/>
      <c r="AX145" s="760"/>
      <c r="AY145" s="760"/>
      <c r="AZ145" s="760"/>
      <c r="BA145" s="760"/>
      <c r="BB145" s="760"/>
      <c r="BC145" s="760"/>
      <c r="BD145" s="760"/>
      <c r="BE145" s="760"/>
      <c r="BF145" s="760"/>
      <c r="BG145" s="760"/>
      <c r="BH145" s="760"/>
      <c r="BI145" s="760"/>
      <c r="BJ145" s="760"/>
      <c r="BK145" s="760"/>
      <c r="BL145" s="760"/>
      <c r="BM145" s="760"/>
      <c r="BN145" s="760"/>
      <c r="BO145" s="760"/>
      <c r="BP145" s="760"/>
      <c r="BQ145" s="760"/>
      <c r="BR145" s="760"/>
      <c r="BS145" s="760"/>
      <c r="BT145" s="760"/>
      <c r="BU145" s="760"/>
      <c r="BV145" s="760"/>
      <c r="BW145" s="760"/>
      <c r="BX145" s="760"/>
      <c r="BY145" s="760"/>
      <c r="BZ145" s="760"/>
      <c r="CA145" s="760"/>
    </row>
    <row r="146" spans="1:79" ht="16.5" customHeight="1" thickBot="1">
      <c r="B146" s="831" t="s">
        <v>811</v>
      </c>
      <c r="C146" s="836"/>
      <c r="F146" s="878"/>
      <c r="G146" s="835"/>
      <c r="H146" s="835"/>
      <c r="I146" s="760"/>
      <c r="J146" s="760"/>
      <c r="K146" s="760"/>
      <c r="L146" s="760"/>
      <c r="M146" s="760"/>
      <c r="N146" s="815"/>
      <c r="O146" s="760"/>
      <c r="P146" s="760"/>
      <c r="Q146" s="760"/>
      <c r="R146" s="760"/>
      <c r="S146" s="760"/>
      <c r="T146" s="760"/>
      <c r="U146" s="760"/>
      <c r="V146" s="760"/>
      <c r="W146" s="760"/>
      <c r="X146" s="760"/>
      <c r="Y146" s="760"/>
      <c r="Z146" s="760"/>
      <c r="AA146" s="760"/>
      <c r="AB146" s="760"/>
      <c r="AC146" s="760"/>
      <c r="AD146" s="760"/>
      <c r="AE146" s="760"/>
      <c r="AF146" s="760"/>
      <c r="AG146" s="760"/>
      <c r="AH146" s="760"/>
      <c r="AI146" s="760"/>
      <c r="AJ146" s="760"/>
      <c r="AK146" s="760"/>
      <c r="AL146" s="760"/>
      <c r="AM146" s="760"/>
      <c r="AN146" s="760"/>
      <c r="AO146" s="760"/>
      <c r="AP146" s="760"/>
      <c r="AQ146" s="760"/>
      <c r="AR146" s="760"/>
      <c r="AS146" s="760"/>
      <c r="AT146" s="760"/>
      <c r="AU146" s="760"/>
      <c r="AV146" s="760"/>
      <c r="AW146" s="760"/>
      <c r="AX146" s="760"/>
      <c r="AY146" s="760"/>
      <c r="AZ146" s="760"/>
      <c r="BA146" s="760"/>
      <c r="BB146" s="760"/>
      <c r="BC146" s="760"/>
      <c r="BD146" s="760"/>
      <c r="BE146" s="760"/>
      <c r="BF146" s="760"/>
      <c r="BG146" s="760"/>
      <c r="BH146" s="760"/>
      <c r="BI146" s="760"/>
      <c r="BJ146" s="760"/>
      <c r="BK146" s="760"/>
      <c r="BL146" s="760"/>
      <c r="BM146" s="760"/>
      <c r="BN146" s="760"/>
      <c r="BO146" s="760"/>
      <c r="BP146" s="760"/>
      <c r="BQ146" s="760"/>
      <c r="BR146" s="760"/>
      <c r="BS146" s="760"/>
      <c r="BT146" s="760"/>
      <c r="BU146" s="760"/>
      <c r="BV146" s="760"/>
      <c r="BW146" s="760"/>
      <c r="BX146" s="760"/>
      <c r="BY146" s="760"/>
      <c r="BZ146" s="760"/>
      <c r="CA146" s="760"/>
    </row>
    <row r="147" spans="1:79" ht="33.75" customHeight="1" thickBot="1">
      <c r="B147" s="837" t="s">
        <v>812</v>
      </c>
      <c r="C147" s="838" t="s">
        <v>813</v>
      </c>
      <c r="D147" s="838" t="s">
        <v>814</v>
      </c>
      <c r="E147" s="839" t="s">
        <v>815</v>
      </c>
      <c r="F147" s="1402" t="s">
        <v>816</v>
      </c>
      <c r="G147" s="864"/>
      <c r="H147" s="835"/>
      <c r="I147" s="760"/>
      <c r="J147" s="760"/>
      <c r="K147" s="760"/>
      <c r="L147" s="760"/>
      <c r="M147" s="760"/>
      <c r="N147" s="815"/>
      <c r="O147" s="760"/>
      <c r="P147" s="760"/>
      <c r="Q147" s="760"/>
      <c r="R147" s="760"/>
      <c r="S147" s="760"/>
      <c r="T147" s="760"/>
      <c r="U147" s="760"/>
      <c r="V147" s="760"/>
      <c r="W147" s="760"/>
      <c r="X147" s="760"/>
      <c r="Y147" s="760"/>
      <c r="Z147" s="760"/>
      <c r="AA147" s="760"/>
      <c r="AB147" s="760"/>
      <c r="AC147" s="760"/>
      <c r="AD147" s="760"/>
      <c r="AE147" s="760"/>
      <c r="AF147" s="760"/>
      <c r="AG147" s="760"/>
      <c r="AH147" s="760"/>
      <c r="AI147" s="760"/>
      <c r="AJ147" s="760"/>
      <c r="AK147" s="760"/>
      <c r="AL147" s="760"/>
      <c r="AM147" s="760"/>
      <c r="AN147" s="760"/>
      <c r="AO147" s="760"/>
      <c r="AP147" s="760"/>
      <c r="AQ147" s="760"/>
      <c r="AR147" s="760"/>
      <c r="AS147" s="760"/>
      <c r="AT147" s="760"/>
      <c r="AU147" s="760"/>
      <c r="AV147" s="760"/>
      <c r="AW147" s="760"/>
      <c r="AX147" s="760"/>
      <c r="AY147" s="760"/>
      <c r="AZ147" s="760"/>
      <c r="BA147" s="760"/>
      <c r="BB147" s="760"/>
      <c r="BC147" s="760"/>
      <c r="BD147" s="760"/>
      <c r="BE147" s="760"/>
      <c r="BF147" s="760"/>
      <c r="BG147" s="760"/>
      <c r="BH147" s="760"/>
      <c r="BI147" s="760"/>
      <c r="BJ147" s="760"/>
      <c r="BK147" s="760"/>
      <c r="BL147" s="760"/>
      <c r="BM147" s="760"/>
      <c r="BN147" s="760"/>
      <c r="BO147" s="760"/>
      <c r="BP147" s="760"/>
      <c r="BQ147" s="760"/>
      <c r="BR147" s="760"/>
      <c r="BS147" s="760"/>
      <c r="BT147" s="760"/>
      <c r="BU147" s="760"/>
      <c r="BV147" s="760"/>
      <c r="BW147" s="760"/>
      <c r="BX147" s="760"/>
      <c r="BY147" s="760"/>
      <c r="BZ147" s="760"/>
      <c r="CA147" s="760"/>
    </row>
    <row r="148" spans="1:79" ht="26.45" customHeight="1">
      <c r="B148" s="844" t="s">
        <v>877</v>
      </c>
      <c r="C148" s="845">
        <v>1</v>
      </c>
      <c r="D148" s="846">
        <v>2</v>
      </c>
      <c r="E148" s="847">
        <v>2</v>
      </c>
      <c r="F148" s="1403"/>
      <c r="G148" s="865"/>
      <c r="H148" s="865"/>
      <c r="I148" s="866"/>
      <c r="J148" s="760"/>
      <c r="K148" s="760"/>
      <c r="L148" s="760"/>
      <c r="M148" s="760"/>
      <c r="N148" s="815"/>
      <c r="O148" s="760"/>
      <c r="P148" s="760"/>
      <c r="Q148" s="760"/>
      <c r="R148" s="760"/>
      <c r="S148" s="760"/>
      <c r="T148" s="760"/>
      <c r="U148" s="760"/>
      <c r="V148" s="760"/>
      <c r="W148" s="760"/>
      <c r="X148" s="760"/>
      <c r="Y148" s="760"/>
      <c r="Z148" s="760"/>
      <c r="AA148" s="760"/>
      <c r="AB148" s="760"/>
      <c r="AC148" s="760"/>
      <c r="AD148" s="760"/>
      <c r="AE148" s="760"/>
      <c r="AF148" s="760"/>
      <c r="AG148" s="760"/>
      <c r="AH148" s="760"/>
      <c r="AI148" s="760"/>
      <c r="AJ148" s="760"/>
      <c r="AK148" s="760"/>
      <c r="AL148" s="760"/>
      <c r="AM148" s="760"/>
      <c r="AN148" s="760"/>
      <c r="AO148" s="760"/>
      <c r="AP148" s="760"/>
      <c r="AQ148" s="760"/>
      <c r="AR148" s="760"/>
      <c r="AS148" s="760"/>
      <c r="AT148" s="760"/>
      <c r="AU148" s="760"/>
      <c r="AV148" s="760"/>
      <c r="AW148" s="760"/>
      <c r="AX148" s="760"/>
      <c r="AY148" s="760"/>
      <c r="AZ148" s="760"/>
      <c r="BA148" s="760"/>
      <c r="BB148" s="760"/>
      <c r="BC148" s="760"/>
      <c r="BD148" s="760"/>
      <c r="BE148" s="760"/>
      <c r="BF148" s="760"/>
      <c r="BG148" s="760"/>
      <c r="BH148" s="760"/>
      <c r="BI148" s="760"/>
      <c r="BJ148" s="760"/>
      <c r="BK148" s="760"/>
      <c r="BL148" s="760"/>
      <c r="BM148" s="760"/>
      <c r="BN148" s="760"/>
      <c r="BO148" s="760"/>
      <c r="BP148" s="760"/>
      <c r="BQ148" s="760"/>
      <c r="BR148" s="760"/>
      <c r="BS148" s="760"/>
      <c r="BT148" s="760"/>
      <c r="BU148" s="760"/>
      <c r="BV148" s="760"/>
      <c r="BW148" s="760"/>
      <c r="BX148" s="760"/>
      <c r="BY148" s="760"/>
      <c r="BZ148" s="760"/>
      <c r="CA148" s="760"/>
    </row>
    <row r="149" spans="1:79" ht="25.5" customHeight="1">
      <c r="B149" s="850" t="s">
        <v>878</v>
      </c>
      <c r="C149" s="851">
        <v>2</v>
      </c>
      <c r="D149" s="852">
        <v>2</v>
      </c>
      <c r="E149" s="853">
        <v>4</v>
      </c>
      <c r="F149" s="1403"/>
      <c r="G149" s="867"/>
      <c r="H149" s="867"/>
      <c r="I149" s="868"/>
      <c r="J149" s="760"/>
      <c r="K149" s="760"/>
      <c r="L149" s="760"/>
      <c r="M149" s="760"/>
      <c r="N149" s="815"/>
      <c r="O149" s="760"/>
      <c r="P149" s="760"/>
      <c r="Q149" s="760"/>
      <c r="R149" s="760"/>
      <c r="S149" s="760"/>
      <c r="T149" s="760"/>
      <c r="U149" s="760"/>
      <c r="V149" s="760"/>
      <c r="W149" s="760"/>
      <c r="X149" s="760"/>
      <c r="Y149" s="760"/>
      <c r="Z149" s="760"/>
      <c r="AA149" s="760"/>
      <c r="AB149" s="760"/>
      <c r="AC149" s="760"/>
      <c r="AD149" s="760"/>
      <c r="AE149" s="760"/>
      <c r="AF149" s="760"/>
      <c r="AG149" s="760"/>
      <c r="AH149" s="760"/>
      <c r="AI149" s="760"/>
      <c r="AJ149" s="760"/>
      <c r="AK149" s="760"/>
      <c r="AL149" s="760"/>
      <c r="AM149" s="760"/>
      <c r="AN149" s="760"/>
      <c r="AO149" s="760"/>
      <c r="AP149" s="760"/>
      <c r="AQ149" s="760"/>
      <c r="AR149" s="760"/>
      <c r="AS149" s="760"/>
      <c r="AT149" s="760"/>
      <c r="AU149" s="760"/>
      <c r="AV149" s="760"/>
      <c r="AW149" s="760"/>
      <c r="AX149" s="760"/>
      <c r="AY149" s="760"/>
      <c r="AZ149" s="760"/>
      <c r="BA149" s="760"/>
      <c r="BB149" s="760"/>
      <c r="BC149" s="760"/>
      <c r="BD149" s="760"/>
      <c r="BE149" s="760"/>
      <c r="BF149" s="760"/>
      <c r="BG149" s="760"/>
      <c r="BH149" s="760"/>
      <c r="BI149" s="760"/>
      <c r="BJ149" s="760"/>
      <c r="BK149" s="760"/>
      <c r="BL149" s="760"/>
      <c r="BM149" s="760"/>
      <c r="BN149" s="760"/>
      <c r="BO149" s="760"/>
      <c r="BP149" s="760"/>
      <c r="BQ149" s="760"/>
      <c r="BR149" s="760"/>
      <c r="BS149" s="760"/>
      <c r="BT149" s="760"/>
      <c r="BU149" s="760"/>
      <c r="BV149" s="760"/>
      <c r="BW149" s="760"/>
      <c r="BX149" s="760"/>
      <c r="BY149" s="760"/>
      <c r="BZ149" s="760"/>
      <c r="CA149" s="760"/>
    </row>
    <row r="150" spans="1:79" ht="41.45" customHeight="1" thickBot="1">
      <c r="B150" s="856" t="s">
        <v>879</v>
      </c>
      <c r="C150" s="857">
        <v>3</v>
      </c>
      <c r="D150" s="858">
        <v>2</v>
      </c>
      <c r="E150" s="859">
        <v>6</v>
      </c>
      <c r="F150" s="1404"/>
      <c r="G150" s="869"/>
      <c r="H150" s="869"/>
      <c r="I150" s="870"/>
      <c r="J150" s="760"/>
      <c r="K150" s="760"/>
      <c r="L150" s="760"/>
      <c r="M150" s="760"/>
      <c r="N150" s="815"/>
      <c r="O150" s="760"/>
      <c r="P150" s="760"/>
      <c r="Q150" s="760"/>
      <c r="R150" s="760"/>
      <c r="S150" s="760"/>
      <c r="T150" s="760"/>
      <c r="U150" s="760"/>
      <c r="V150" s="760"/>
      <c r="W150" s="760"/>
      <c r="X150" s="760"/>
      <c r="Y150" s="760"/>
      <c r="Z150" s="760"/>
      <c r="AA150" s="760"/>
      <c r="AB150" s="760"/>
      <c r="AC150" s="760"/>
      <c r="AD150" s="760"/>
      <c r="AE150" s="760"/>
      <c r="AF150" s="760"/>
      <c r="AG150" s="760"/>
      <c r="AH150" s="760"/>
      <c r="AI150" s="760"/>
      <c r="AJ150" s="760"/>
      <c r="AK150" s="760"/>
      <c r="AL150" s="760"/>
      <c r="AM150" s="760"/>
      <c r="AN150" s="760"/>
      <c r="AO150" s="760"/>
      <c r="AP150" s="760"/>
      <c r="AQ150" s="760"/>
      <c r="AR150" s="760"/>
      <c r="AS150" s="760"/>
      <c r="AT150" s="760"/>
      <c r="AU150" s="760"/>
      <c r="AV150" s="760"/>
      <c r="AW150" s="760"/>
      <c r="AX150" s="760"/>
      <c r="AY150" s="760"/>
      <c r="AZ150" s="760"/>
      <c r="BA150" s="760"/>
      <c r="BB150" s="760"/>
      <c r="BC150" s="760"/>
      <c r="BD150" s="760"/>
      <c r="BE150" s="760"/>
      <c r="BF150" s="760"/>
      <c r="BG150" s="760"/>
      <c r="BH150" s="760"/>
      <c r="BI150" s="760"/>
      <c r="BJ150" s="760"/>
      <c r="BK150" s="760"/>
      <c r="BL150" s="760"/>
      <c r="BM150" s="760"/>
      <c r="BN150" s="760"/>
      <c r="BO150" s="760"/>
      <c r="BP150" s="760"/>
      <c r="BQ150" s="760"/>
      <c r="BR150" s="760"/>
      <c r="BS150" s="760"/>
      <c r="BT150" s="760"/>
      <c r="BU150" s="760"/>
      <c r="BV150" s="760"/>
      <c r="BW150" s="760"/>
      <c r="BX150" s="760"/>
      <c r="BY150" s="760"/>
      <c r="BZ150" s="760"/>
      <c r="CA150" s="760"/>
    </row>
    <row r="151" spans="1:79" ht="9" customHeight="1">
      <c r="B151" s="862"/>
      <c r="C151" s="863"/>
      <c r="D151" s="863"/>
      <c r="E151" s="863"/>
      <c r="F151" s="878"/>
      <c r="G151" s="835"/>
      <c r="H151" s="835"/>
      <c r="I151" s="760"/>
      <c r="J151" s="760"/>
      <c r="K151" s="760"/>
      <c r="L151" s="760"/>
      <c r="M151" s="760"/>
      <c r="N151" s="815"/>
      <c r="O151" s="760"/>
      <c r="P151" s="760"/>
      <c r="Q151" s="760"/>
      <c r="R151" s="760"/>
      <c r="S151" s="760"/>
      <c r="T151" s="760"/>
      <c r="U151" s="760"/>
      <c r="V151" s="760"/>
      <c r="W151" s="760"/>
      <c r="X151" s="760"/>
      <c r="Y151" s="760"/>
      <c r="Z151" s="760"/>
      <c r="AA151" s="760"/>
      <c r="AB151" s="760"/>
      <c r="AC151" s="760"/>
      <c r="AD151" s="760"/>
      <c r="AE151" s="760"/>
      <c r="AF151" s="760"/>
      <c r="AG151" s="760"/>
      <c r="AH151" s="760"/>
      <c r="AI151" s="760"/>
      <c r="AJ151" s="760"/>
      <c r="AK151" s="760"/>
      <c r="AL151" s="760"/>
      <c r="AM151" s="760"/>
      <c r="AN151" s="760"/>
      <c r="AO151" s="760"/>
      <c r="AP151" s="760"/>
      <c r="AQ151" s="760"/>
      <c r="AR151" s="760"/>
      <c r="AS151" s="760"/>
      <c r="AT151" s="760"/>
      <c r="AU151" s="760"/>
      <c r="AV151" s="760"/>
      <c r="AW151" s="760"/>
      <c r="AX151" s="760"/>
      <c r="AY151" s="760"/>
      <c r="AZ151" s="760"/>
      <c r="BA151" s="760"/>
      <c r="BB151" s="760"/>
      <c r="BC151" s="760"/>
      <c r="BD151" s="760"/>
      <c r="BE151" s="760"/>
      <c r="BF151" s="760"/>
      <c r="BG151" s="760"/>
      <c r="BH151" s="760"/>
      <c r="BI151" s="760"/>
      <c r="BJ151" s="760"/>
      <c r="BK151" s="760"/>
      <c r="BL151" s="760"/>
      <c r="BM151" s="760"/>
      <c r="BN151" s="760"/>
      <c r="BO151" s="760"/>
      <c r="BP151" s="760"/>
      <c r="BQ151" s="760"/>
      <c r="BR151" s="760"/>
      <c r="BS151" s="760"/>
      <c r="BT151" s="760"/>
      <c r="BU151" s="760"/>
      <c r="BV151" s="760"/>
      <c r="BW151" s="760"/>
      <c r="BX151" s="760"/>
      <c r="BY151" s="760"/>
      <c r="BZ151" s="760"/>
      <c r="CA151" s="760"/>
    </row>
    <row r="152" spans="1:79" ht="18" customHeight="1">
      <c r="A152" s="724">
        <v>15</v>
      </c>
      <c r="B152" s="831" t="s">
        <v>880</v>
      </c>
      <c r="C152" s="832"/>
      <c r="D152" s="832"/>
      <c r="E152" s="832"/>
      <c r="F152" s="878"/>
      <c r="G152" s="835"/>
      <c r="H152" s="835"/>
      <c r="I152" s="760"/>
      <c r="J152" s="760"/>
      <c r="K152" s="760"/>
      <c r="L152" s="760"/>
      <c r="M152" s="760"/>
      <c r="N152" s="815"/>
      <c r="O152" s="760"/>
      <c r="P152" s="760"/>
      <c r="Q152" s="760"/>
      <c r="R152" s="760"/>
      <c r="S152" s="760"/>
      <c r="T152" s="760"/>
      <c r="U152" s="760"/>
      <c r="V152" s="760"/>
      <c r="W152" s="760"/>
      <c r="X152" s="760"/>
      <c r="Y152" s="760"/>
      <c r="Z152" s="760"/>
      <c r="AA152" s="760"/>
      <c r="AB152" s="760"/>
      <c r="AC152" s="760"/>
      <c r="AD152" s="760"/>
      <c r="AE152" s="760"/>
      <c r="AF152" s="760"/>
      <c r="AG152" s="760"/>
      <c r="AH152" s="760"/>
      <c r="AI152" s="760"/>
      <c r="AJ152" s="760"/>
      <c r="AK152" s="760"/>
      <c r="AL152" s="760"/>
      <c r="AM152" s="760"/>
      <c r="AN152" s="760"/>
      <c r="AO152" s="760"/>
      <c r="AP152" s="760"/>
      <c r="AQ152" s="760"/>
      <c r="AR152" s="760"/>
      <c r="AS152" s="760"/>
      <c r="AT152" s="760"/>
      <c r="AU152" s="760"/>
      <c r="AV152" s="760"/>
      <c r="AW152" s="760"/>
      <c r="AX152" s="760"/>
      <c r="AY152" s="760"/>
      <c r="AZ152" s="760"/>
      <c r="BA152" s="760"/>
      <c r="BB152" s="760"/>
      <c r="BC152" s="760"/>
      <c r="BD152" s="760"/>
      <c r="BE152" s="760"/>
      <c r="BF152" s="760"/>
      <c r="BG152" s="760"/>
      <c r="BH152" s="760"/>
      <c r="BI152" s="760"/>
      <c r="BJ152" s="760"/>
      <c r="BK152" s="760"/>
      <c r="BL152" s="760"/>
      <c r="BM152" s="760"/>
      <c r="BN152" s="760"/>
      <c r="BO152" s="760"/>
      <c r="BP152" s="760"/>
      <c r="BQ152" s="760"/>
      <c r="BR152" s="760"/>
      <c r="BS152" s="760"/>
      <c r="BT152" s="760"/>
      <c r="BU152" s="760"/>
      <c r="BV152" s="760"/>
      <c r="BW152" s="760"/>
      <c r="BX152" s="760"/>
      <c r="BY152" s="760"/>
      <c r="BZ152" s="760"/>
      <c r="CA152" s="760"/>
    </row>
    <row r="153" spans="1:79" ht="35.25" customHeight="1">
      <c r="B153" s="1399" t="s">
        <v>881</v>
      </c>
      <c r="C153" s="1400"/>
      <c r="D153" s="1400"/>
      <c r="E153" s="1401"/>
      <c r="F153" s="878"/>
      <c r="G153" s="835"/>
      <c r="H153" s="835"/>
      <c r="I153" s="760"/>
      <c r="J153" s="760"/>
      <c r="K153" s="760"/>
      <c r="L153" s="760"/>
      <c r="M153" s="760"/>
      <c r="N153" s="815"/>
      <c r="O153" s="760"/>
      <c r="P153" s="760"/>
      <c r="Q153" s="760"/>
      <c r="R153" s="760"/>
      <c r="S153" s="760"/>
      <c r="T153" s="760"/>
      <c r="U153" s="760"/>
      <c r="V153" s="760"/>
      <c r="W153" s="760"/>
      <c r="X153" s="760"/>
      <c r="Y153" s="760"/>
      <c r="Z153" s="760"/>
      <c r="AA153" s="760"/>
      <c r="AB153" s="760"/>
      <c r="AC153" s="760"/>
      <c r="AD153" s="760"/>
      <c r="AE153" s="760"/>
      <c r="AF153" s="760"/>
      <c r="AG153" s="760"/>
      <c r="AH153" s="760"/>
      <c r="AI153" s="760"/>
      <c r="AJ153" s="760"/>
      <c r="AK153" s="760"/>
      <c r="AL153" s="760"/>
      <c r="AM153" s="760"/>
      <c r="AN153" s="760"/>
      <c r="AO153" s="760"/>
      <c r="AP153" s="760"/>
      <c r="AQ153" s="760"/>
      <c r="AR153" s="760"/>
      <c r="AS153" s="760"/>
      <c r="AT153" s="760"/>
      <c r="AU153" s="760"/>
      <c r="AV153" s="760"/>
      <c r="AW153" s="760"/>
      <c r="AX153" s="760"/>
      <c r="AY153" s="760"/>
      <c r="AZ153" s="760"/>
      <c r="BA153" s="760"/>
      <c r="BB153" s="760"/>
      <c r="BC153" s="760"/>
      <c r="BD153" s="760"/>
      <c r="BE153" s="760"/>
      <c r="BF153" s="760"/>
      <c r="BG153" s="760"/>
      <c r="BH153" s="760"/>
      <c r="BI153" s="760"/>
      <c r="BJ153" s="760"/>
      <c r="BK153" s="760"/>
      <c r="BL153" s="760"/>
      <c r="BM153" s="760"/>
      <c r="BN153" s="760"/>
      <c r="BO153" s="760"/>
      <c r="BP153" s="760"/>
      <c r="BQ153" s="760"/>
      <c r="BR153" s="760"/>
      <c r="BS153" s="760"/>
      <c r="BT153" s="760"/>
      <c r="BU153" s="760"/>
      <c r="BV153" s="760"/>
      <c r="BW153" s="760"/>
      <c r="BX153" s="760"/>
      <c r="BY153" s="760"/>
      <c r="BZ153" s="760"/>
      <c r="CA153" s="760"/>
    </row>
    <row r="154" spans="1:79" ht="16.5" customHeight="1" thickBot="1">
      <c r="B154" s="831" t="s">
        <v>811</v>
      </c>
      <c r="C154" s="836"/>
      <c r="F154" s="878"/>
      <c r="G154" s="835"/>
      <c r="H154" s="835"/>
      <c r="I154" s="760"/>
      <c r="J154" s="760"/>
      <c r="K154" s="760"/>
      <c r="L154" s="760"/>
      <c r="M154" s="760"/>
      <c r="N154" s="815"/>
      <c r="O154" s="760"/>
      <c r="P154" s="760"/>
      <c r="Q154" s="760"/>
      <c r="R154" s="760"/>
      <c r="S154" s="760"/>
      <c r="T154" s="760"/>
      <c r="U154" s="760"/>
      <c r="V154" s="760"/>
      <c r="W154" s="760"/>
      <c r="X154" s="760"/>
      <c r="Y154" s="760"/>
      <c r="Z154" s="760"/>
      <c r="AA154" s="760"/>
      <c r="AB154" s="760"/>
      <c r="AC154" s="760"/>
      <c r="AD154" s="760"/>
      <c r="AE154" s="760"/>
      <c r="AF154" s="760"/>
      <c r="AG154" s="760"/>
      <c r="AH154" s="760"/>
      <c r="AI154" s="760"/>
      <c r="AJ154" s="760"/>
      <c r="AK154" s="760"/>
      <c r="AL154" s="760"/>
      <c r="AM154" s="760"/>
      <c r="AN154" s="760"/>
      <c r="AO154" s="760"/>
      <c r="AP154" s="760"/>
      <c r="AQ154" s="760"/>
      <c r="AR154" s="760"/>
      <c r="AS154" s="760"/>
      <c r="AT154" s="760"/>
      <c r="AU154" s="760"/>
      <c r="AV154" s="760"/>
      <c r="AW154" s="760"/>
      <c r="AX154" s="760"/>
      <c r="AY154" s="760"/>
      <c r="AZ154" s="760"/>
      <c r="BA154" s="760"/>
      <c r="BB154" s="760"/>
      <c r="BC154" s="760"/>
      <c r="BD154" s="760"/>
      <c r="BE154" s="760"/>
      <c r="BF154" s="760"/>
      <c r="BG154" s="760"/>
      <c r="BH154" s="760"/>
      <c r="BI154" s="760"/>
      <c r="BJ154" s="760"/>
      <c r="BK154" s="760"/>
      <c r="BL154" s="760"/>
      <c r="BM154" s="760"/>
      <c r="BN154" s="760"/>
      <c r="BO154" s="760"/>
      <c r="BP154" s="760"/>
      <c r="BQ154" s="760"/>
      <c r="BR154" s="760"/>
      <c r="BS154" s="760"/>
      <c r="BT154" s="760"/>
      <c r="BU154" s="760"/>
      <c r="BV154" s="760"/>
      <c r="BW154" s="760"/>
      <c r="BX154" s="760"/>
      <c r="BY154" s="760"/>
      <c r="BZ154" s="760"/>
      <c r="CA154" s="760"/>
    </row>
    <row r="155" spans="1:79" ht="33.75" customHeight="1" thickBot="1">
      <c r="B155" s="837" t="s">
        <v>812</v>
      </c>
      <c r="C155" s="838" t="s">
        <v>813</v>
      </c>
      <c r="D155" s="838" t="s">
        <v>814</v>
      </c>
      <c r="E155" s="839" t="s">
        <v>815</v>
      </c>
      <c r="F155" s="1402" t="s">
        <v>816</v>
      </c>
      <c r="G155" s="864"/>
      <c r="H155" s="835"/>
      <c r="I155" s="760"/>
      <c r="J155" s="760"/>
      <c r="K155" s="760"/>
      <c r="L155" s="760"/>
      <c r="M155" s="760"/>
      <c r="N155" s="815"/>
      <c r="O155" s="760"/>
      <c r="P155" s="760"/>
      <c r="Q155" s="760"/>
      <c r="R155" s="760"/>
      <c r="S155" s="760"/>
      <c r="T155" s="760"/>
      <c r="U155" s="760"/>
      <c r="V155" s="760"/>
      <c r="W155" s="760"/>
      <c r="X155" s="760"/>
      <c r="Y155" s="760"/>
      <c r="Z155" s="760"/>
      <c r="AA155" s="760"/>
      <c r="AB155" s="760"/>
      <c r="AC155" s="760"/>
      <c r="AD155" s="760"/>
      <c r="AE155" s="760"/>
      <c r="AF155" s="760"/>
      <c r="AG155" s="760"/>
      <c r="AH155" s="760"/>
      <c r="AI155" s="760"/>
      <c r="AJ155" s="760"/>
      <c r="AK155" s="760"/>
      <c r="AL155" s="760"/>
      <c r="AM155" s="760"/>
      <c r="AN155" s="760"/>
      <c r="AO155" s="760"/>
      <c r="AP155" s="760"/>
      <c r="AQ155" s="760"/>
      <c r="AR155" s="760"/>
      <c r="AS155" s="760"/>
      <c r="AT155" s="760"/>
      <c r="AU155" s="760"/>
      <c r="AV155" s="760"/>
      <c r="AW155" s="760"/>
      <c r="AX155" s="760"/>
      <c r="AY155" s="760"/>
      <c r="AZ155" s="760"/>
      <c r="BA155" s="760"/>
      <c r="BB155" s="760"/>
      <c r="BC155" s="760"/>
      <c r="BD155" s="760"/>
      <c r="BE155" s="760"/>
      <c r="BF155" s="760"/>
      <c r="BG155" s="760"/>
      <c r="BH155" s="760"/>
      <c r="BI155" s="760"/>
      <c r="BJ155" s="760"/>
      <c r="BK155" s="760"/>
      <c r="BL155" s="760"/>
      <c r="BM155" s="760"/>
      <c r="BN155" s="760"/>
      <c r="BO155" s="760"/>
      <c r="BP155" s="760"/>
      <c r="BQ155" s="760"/>
      <c r="BR155" s="760"/>
      <c r="BS155" s="760"/>
      <c r="BT155" s="760"/>
      <c r="BU155" s="760"/>
      <c r="BV155" s="760"/>
      <c r="BW155" s="760"/>
      <c r="BX155" s="760"/>
      <c r="BY155" s="760"/>
      <c r="BZ155" s="760"/>
      <c r="CA155" s="760"/>
    </row>
    <row r="156" spans="1:79" ht="68.099999999999994" customHeight="1">
      <c r="B156" s="844" t="s">
        <v>882</v>
      </c>
      <c r="C156" s="845">
        <v>1</v>
      </c>
      <c r="D156" s="846">
        <v>2</v>
      </c>
      <c r="E156" s="847">
        <v>2</v>
      </c>
      <c r="F156" s="1403"/>
      <c r="G156" s="865"/>
      <c r="H156" s="865"/>
      <c r="I156" s="866"/>
      <c r="J156" s="760"/>
      <c r="K156" s="760"/>
      <c r="L156" s="760"/>
      <c r="M156" s="760"/>
      <c r="N156" s="815"/>
      <c r="O156" s="760"/>
      <c r="P156" s="760"/>
      <c r="Q156" s="760"/>
      <c r="R156" s="760"/>
      <c r="S156" s="760"/>
      <c r="T156" s="760"/>
      <c r="U156" s="760"/>
      <c r="V156" s="760"/>
      <c r="W156" s="760"/>
      <c r="X156" s="760"/>
      <c r="Y156" s="760"/>
      <c r="Z156" s="760"/>
      <c r="AA156" s="760"/>
      <c r="AB156" s="760"/>
      <c r="AC156" s="760"/>
      <c r="AD156" s="760"/>
      <c r="AE156" s="760"/>
      <c r="AF156" s="760"/>
      <c r="AG156" s="760"/>
      <c r="AH156" s="760"/>
      <c r="AI156" s="760"/>
      <c r="AJ156" s="760"/>
      <c r="AK156" s="760"/>
      <c r="AL156" s="760"/>
      <c r="AM156" s="760"/>
      <c r="AN156" s="760"/>
      <c r="AO156" s="760"/>
      <c r="AP156" s="760"/>
      <c r="AQ156" s="760"/>
      <c r="AR156" s="760"/>
      <c r="AS156" s="760"/>
      <c r="AT156" s="760"/>
      <c r="AU156" s="760"/>
      <c r="AV156" s="760"/>
      <c r="AW156" s="760"/>
      <c r="AX156" s="760"/>
      <c r="AY156" s="760"/>
      <c r="AZ156" s="760"/>
      <c r="BA156" s="760"/>
      <c r="BB156" s="760"/>
      <c r="BC156" s="760"/>
      <c r="BD156" s="760"/>
      <c r="BE156" s="760"/>
      <c r="BF156" s="760"/>
      <c r="BG156" s="760"/>
      <c r="BH156" s="760"/>
      <c r="BI156" s="760"/>
      <c r="BJ156" s="760"/>
      <c r="BK156" s="760"/>
      <c r="BL156" s="760"/>
      <c r="BM156" s="760"/>
      <c r="BN156" s="760"/>
      <c r="BO156" s="760"/>
      <c r="BP156" s="760"/>
      <c r="BQ156" s="760"/>
      <c r="BR156" s="760"/>
      <c r="BS156" s="760"/>
      <c r="BT156" s="760"/>
      <c r="BU156" s="760"/>
      <c r="BV156" s="760"/>
      <c r="BW156" s="760"/>
      <c r="BX156" s="760"/>
      <c r="BY156" s="760"/>
      <c r="BZ156" s="760"/>
      <c r="CA156" s="760"/>
    </row>
    <row r="157" spans="1:79" ht="69" customHeight="1">
      <c r="B157" s="850" t="s">
        <v>883</v>
      </c>
      <c r="C157" s="851">
        <v>2</v>
      </c>
      <c r="D157" s="852">
        <v>2</v>
      </c>
      <c r="E157" s="853">
        <v>4</v>
      </c>
      <c r="F157" s="1403"/>
      <c r="G157" s="867"/>
      <c r="H157" s="867"/>
      <c r="I157" s="868"/>
      <c r="J157" s="760"/>
      <c r="K157" s="760"/>
      <c r="L157" s="760"/>
      <c r="M157" s="760"/>
      <c r="N157" s="815"/>
      <c r="O157" s="760"/>
      <c r="P157" s="760"/>
      <c r="Q157" s="760"/>
      <c r="R157" s="760"/>
      <c r="S157" s="760"/>
      <c r="T157" s="760"/>
      <c r="U157" s="760"/>
      <c r="V157" s="760"/>
      <c r="W157" s="760"/>
      <c r="X157" s="760"/>
      <c r="Y157" s="760"/>
      <c r="Z157" s="760"/>
      <c r="AA157" s="760"/>
      <c r="AB157" s="760"/>
      <c r="AC157" s="760"/>
      <c r="AD157" s="760"/>
      <c r="AE157" s="760"/>
      <c r="AF157" s="760"/>
      <c r="AG157" s="760"/>
      <c r="AH157" s="760"/>
      <c r="AI157" s="760"/>
      <c r="AJ157" s="760"/>
      <c r="AK157" s="760"/>
      <c r="AL157" s="760"/>
      <c r="AM157" s="760"/>
      <c r="AN157" s="760"/>
      <c r="AO157" s="760"/>
      <c r="AP157" s="760"/>
      <c r="AQ157" s="760"/>
      <c r="AR157" s="760"/>
      <c r="AS157" s="760"/>
      <c r="AT157" s="760"/>
      <c r="AU157" s="760"/>
      <c r="AV157" s="760"/>
      <c r="AW157" s="760"/>
      <c r="AX157" s="760"/>
      <c r="AY157" s="760"/>
      <c r="AZ157" s="760"/>
      <c r="BA157" s="760"/>
      <c r="BB157" s="760"/>
      <c r="BC157" s="760"/>
      <c r="BD157" s="760"/>
      <c r="BE157" s="760"/>
      <c r="BF157" s="760"/>
      <c r="BG157" s="760"/>
      <c r="BH157" s="760"/>
      <c r="BI157" s="760"/>
      <c r="BJ157" s="760"/>
      <c r="BK157" s="760"/>
      <c r="BL157" s="760"/>
      <c r="BM157" s="760"/>
      <c r="BN157" s="760"/>
      <c r="BO157" s="760"/>
      <c r="BP157" s="760"/>
      <c r="BQ157" s="760"/>
      <c r="BR157" s="760"/>
      <c r="BS157" s="760"/>
      <c r="BT157" s="760"/>
      <c r="BU157" s="760"/>
      <c r="BV157" s="760"/>
      <c r="BW157" s="760"/>
      <c r="BX157" s="760"/>
      <c r="BY157" s="760"/>
      <c r="BZ157" s="760"/>
      <c r="CA157" s="760"/>
    </row>
    <row r="158" spans="1:79" ht="71.45" customHeight="1" thickBot="1">
      <c r="B158" s="856" t="s">
        <v>884</v>
      </c>
      <c r="C158" s="857">
        <v>3</v>
      </c>
      <c r="D158" s="858">
        <v>2</v>
      </c>
      <c r="E158" s="859">
        <v>6</v>
      </c>
      <c r="F158" s="1404"/>
      <c r="G158" s="869"/>
      <c r="H158" s="869"/>
      <c r="I158" s="870"/>
      <c r="J158" s="760"/>
      <c r="K158" s="760"/>
      <c r="L158" s="760"/>
      <c r="M158" s="760"/>
      <c r="N158" s="815"/>
      <c r="O158" s="760"/>
      <c r="P158" s="760"/>
      <c r="Q158" s="760"/>
      <c r="R158" s="760"/>
      <c r="S158" s="760"/>
      <c r="T158" s="760"/>
      <c r="U158" s="760"/>
      <c r="V158" s="760"/>
      <c r="W158" s="760"/>
      <c r="X158" s="760"/>
      <c r="Y158" s="760"/>
      <c r="Z158" s="760"/>
      <c r="AA158" s="760"/>
      <c r="AB158" s="760"/>
      <c r="AC158" s="760"/>
      <c r="AD158" s="760"/>
      <c r="AE158" s="760"/>
      <c r="AF158" s="760"/>
      <c r="AG158" s="760"/>
      <c r="AH158" s="760"/>
      <c r="AI158" s="760"/>
      <c r="AJ158" s="760"/>
      <c r="AK158" s="760"/>
      <c r="AL158" s="760"/>
      <c r="AM158" s="760"/>
      <c r="AN158" s="760"/>
      <c r="AO158" s="760"/>
      <c r="AP158" s="760"/>
      <c r="AQ158" s="760"/>
      <c r="AR158" s="760"/>
      <c r="AS158" s="760"/>
      <c r="AT158" s="760"/>
      <c r="AU158" s="760"/>
      <c r="AV158" s="760"/>
      <c r="AW158" s="760"/>
      <c r="AX158" s="760"/>
      <c r="AY158" s="760"/>
      <c r="AZ158" s="760"/>
      <c r="BA158" s="760"/>
      <c r="BB158" s="760"/>
      <c r="BC158" s="760"/>
      <c r="BD158" s="760"/>
      <c r="BE158" s="760"/>
      <c r="BF158" s="760"/>
      <c r="BG158" s="760"/>
      <c r="BH158" s="760"/>
      <c r="BI158" s="760"/>
      <c r="BJ158" s="760"/>
      <c r="BK158" s="760"/>
      <c r="BL158" s="760"/>
      <c r="BM158" s="760"/>
      <c r="BN158" s="760"/>
      <c r="BO158" s="760"/>
      <c r="BP158" s="760"/>
      <c r="BQ158" s="760"/>
      <c r="BR158" s="760"/>
      <c r="BS158" s="760"/>
      <c r="BT158" s="760"/>
      <c r="BU158" s="760"/>
      <c r="BV158" s="760"/>
      <c r="BW158" s="760"/>
      <c r="BX158" s="760"/>
      <c r="BY158" s="760"/>
      <c r="BZ158" s="760"/>
      <c r="CA158" s="760"/>
    </row>
    <row r="159" spans="1:79" ht="9" customHeight="1">
      <c r="B159" s="862"/>
      <c r="C159" s="863"/>
      <c r="D159" s="863"/>
      <c r="E159" s="863"/>
      <c r="F159" s="878"/>
      <c r="G159" s="835"/>
      <c r="H159" s="835"/>
      <c r="I159" s="760"/>
      <c r="J159" s="760"/>
      <c r="K159" s="760"/>
      <c r="L159" s="760"/>
      <c r="M159" s="760"/>
      <c r="N159" s="815"/>
      <c r="O159" s="760"/>
      <c r="P159" s="760"/>
      <c r="Q159" s="760"/>
      <c r="R159" s="760"/>
      <c r="S159" s="760"/>
      <c r="T159" s="760"/>
      <c r="U159" s="760"/>
      <c r="V159" s="760"/>
      <c r="W159" s="760"/>
      <c r="X159" s="760"/>
      <c r="Y159" s="760"/>
      <c r="Z159" s="760"/>
      <c r="AA159" s="760"/>
      <c r="AB159" s="760"/>
      <c r="AC159" s="760"/>
      <c r="AD159" s="760"/>
      <c r="AE159" s="760"/>
      <c r="AF159" s="760"/>
      <c r="AG159" s="760"/>
      <c r="AH159" s="760"/>
      <c r="AI159" s="760"/>
      <c r="AJ159" s="760"/>
      <c r="AK159" s="760"/>
      <c r="AL159" s="760"/>
      <c r="AM159" s="760"/>
      <c r="AN159" s="760"/>
      <c r="AO159" s="760"/>
      <c r="AP159" s="760"/>
      <c r="AQ159" s="760"/>
      <c r="AR159" s="760"/>
      <c r="AS159" s="760"/>
      <c r="AT159" s="760"/>
      <c r="AU159" s="760"/>
      <c r="AV159" s="760"/>
      <c r="AW159" s="760"/>
      <c r="AX159" s="760"/>
      <c r="AY159" s="760"/>
      <c r="AZ159" s="760"/>
      <c r="BA159" s="760"/>
      <c r="BB159" s="760"/>
      <c r="BC159" s="760"/>
      <c r="BD159" s="760"/>
      <c r="BE159" s="760"/>
      <c r="BF159" s="760"/>
      <c r="BG159" s="760"/>
      <c r="BH159" s="760"/>
      <c r="BI159" s="760"/>
      <c r="BJ159" s="760"/>
      <c r="BK159" s="760"/>
      <c r="BL159" s="760"/>
      <c r="BM159" s="760"/>
      <c r="BN159" s="760"/>
      <c r="BO159" s="760"/>
      <c r="BP159" s="760"/>
      <c r="BQ159" s="760"/>
      <c r="BR159" s="760"/>
      <c r="BS159" s="760"/>
      <c r="BT159" s="760"/>
      <c r="BU159" s="760"/>
      <c r="BV159" s="760"/>
      <c r="BW159" s="760"/>
      <c r="BX159" s="760"/>
      <c r="BY159" s="760"/>
      <c r="BZ159" s="760"/>
      <c r="CA159" s="760"/>
    </row>
    <row r="160" spans="1:79" ht="18" customHeight="1">
      <c r="A160" s="724">
        <v>16</v>
      </c>
      <c r="B160" s="831" t="s">
        <v>885</v>
      </c>
      <c r="C160" s="832"/>
      <c r="D160" s="832"/>
      <c r="E160" s="832"/>
      <c r="F160" s="878"/>
      <c r="G160" s="835"/>
      <c r="H160" s="835"/>
      <c r="I160" s="760"/>
      <c r="J160" s="760"/>
      <c r="K160" s="760"/>
      <c r="L160" s="760"/>
      <c r="M160" s="760"/>
      <c r="N160" s="815"/>
      <c r="O160" s="760"/>
      <c r="P160" s="760"/>
      <c r="Q160" s="760"/>
      <c r="R160" s="760"/>
      <c r="S160" s="760"/>
      <c r="T160" s="760"/>
      <c r="U160" s="760"/>
      <c r="V160" s="760"/>
      <c r="W160" s="760"/>
      <c r="X160" s="760"/>
      <c r="Y160" s="760"/>
      <c r="Z160" s="760"/>
      <c r="AA160" s="760"/>
      <c r="AB160" s="760"/>
      <c r="AC160" s="760"/>
      <c r="AD160" s="760"/>
      <c r="AE160" s="760"/>
      <c r="AF160" s="760"/>
      <c r="AG160" s="760"/>
      <c r="AH160" s="760"/>
      <c r="AI160" s="760"/>
      <c r="AJ160" s="760"/>
      <c r="AK160" s="760"/>
      <c r="AL160" s="760"/>
      <c r="AM160" s="760"/>
      <c r="AN160" s="760"/>
      <c r="AO160" s="760"/>
      <c r="AP160" s="760"/>
      <c r="AQ160" s="760"/>
      <c r="AR160" s="760"/>
      <c r="AS160" s="760"/>
      <c r="AT160" s="760"/>
      <c r="AU160" s="760"/>
      <c r="AV160" s="760"/>
      <c r="AW160" s="760"/>
      <c r="AX160" s="760"/>
      <c r="AY160" s="760"/>
      <c r="AZ160" s="760"/>
      <c r="BA160" s="760"/>
      <c r="BB160" s="760"/>
      <c r="BC160" s="760"/>
      <c r="BD160" s="760"/>
      <c r="BE160" s="760"/>
      <c r="BF160" s="760"/>
      <c r="BG160" s="760"/>
      <c r="BH160" s="760"/>
      <c r="BI160" s="760"/>
      <c r="BJ160" s="760"/>
      <c r="BK160" s="760"/>
      <c r="BL160" s="760"/>
      <c r="BM160" s="760"/>
      <c r="BN160" s="760"/>
      <c r="BO160" s="760"/>
      <c r="BP160" s="760"/>
      <c r="BQ160" s="760"/>
      <c r="BR160" s="760"/>
      <c r="BS160" s="760"/>
      <c r="BT160" s="760"/>
      <c r="BU160" s="760"/>
      <c r="BV160" s="760"/>
      <c r="BW160" s="760"/>
      <c r="BX160" s="760"/>
      <c r="BY160" s="760"/>
      <c r="BZ160" s="760"/>
      <c r="CA160" s="760"/>
    </row>
    <row r="161" spans="1:79" ht="35.25" customHeight="1">
      <c r="B161" s="1399" t="s">
        <v>886</v>
      </c>
      <c r="C161" s="1400"/>
      <c r="D161" s="1400"/>
      <c r="E161" s="1401"/>
      <c r="F161" s="878"/>
      <c r="G161" s="835"/>
      <c r="H161" s="835"/>
      <c r="I161" s="760"/>
      <c r="J161" s="760"/>
      <c r="K161" s="760"/>
      <c r="L161" s="760"/>
      <c r="M161" s="760"/>
      <c r="N161" s="815"/>
      <c r="O161" s="760"/>
      <c r="P161" s="760"/>
      <c r="Q161" s="760"/>
      <c r="R161" s="760"/>
      <c r="S161" s="760"/>
      <c r="T161" s="760"/>
      <c r="U161" s="760"/>
      <c r="V161" s="760"/>
      <c r="W161" s="760"/>
      <c r="X161" s="760"/>
      <c r="Y161" s="760"/>
      <c r="Z161" s="760"/>
      <c r="AA161" s="760"/>
      <c r="AB161" s="760"/>
      <c r="AC161" s="760"/>
      <c r="AD161" s="760"/>
      <c r="AE161" s="760"/>
      <c r="AF161" s="760"/>
      <c r="AG161" s="760"/>
      <c r="AH161" s="760"/>
      <c r="AI161" s="760"/>
      <c r="AJ161" s="760"/>
      <c r="AK161" s="760"/>
      <c r="AL161" s="760"/>
      <c r="AM161" s="760"/>
      <c r="AN161" s="760"/>
      <c r="AO161" s="760"/>
      <c r="AP161" s="760"/>
      <c r="AQ161" s="760"/>
      <c r="AR161" s="760"/>
      <c r="AS161" s="760"/>
      <c r="AT161" s="760"/>
      <c r="AU161" s="760"/>
      <c r="AV161" s="760"/>
      <c r="AW161" s="760"/>
      <c r="AX161" s="760"/>
      <c r="AY161" s="760"/>
      <c r="AZ161" s="760"/>
      <c r="BA161" s="760"/>
      <c r="BB161" s="760"/>
      <c r="BC161" s="760"/>
      <c r="BD161" s="760"/>
      <c r="BE161" s="760"/>
      <c r="BF161" s="760"/>
      <c r="BG161" s="760"/>
      <c r="BH161" s="760"/>
      <c r="BI161" s="760"/>
      <c r="BJ161" s="760"/>
      <c r="BK161" s="760"/>
      <c r="BL161" s="760"/>
      <c r="BM161" s="760"/>
      <c r="BN161" s="760"/>
      <c r="BO161" s="760"/>
      <c r="BP161" s="760"/>
      <c r="BQ161" s="760"/>
      <c r="BR161" s="760"/>
      <c r="BS161" s="760"/>
      <c r="BT161" s="760"/>
      <c r="BU161" s="760"/>
      <c r="BV161" s="760"/>
      <c r="BW161" s="760"/>
      <c r="BX161" s="760"/>
      <c r="BY161" s="760"/>
      <c r="BZ161" s="760"/>
      <c r="CA161" s="760"/>
    </row>
    <row r="162" spans="1:79" ht="16.5" customHeight="1" thickBot="1">
      <c r="B162" s="831" t="s">
        <v>811</v>
      </c>
      <c r="C162" s="836"/>
      <c r="F162" s="878"/>
      <c r="G162" s="835"/>
      <c r="H162" s="835"/>
      <c r="I162" s="760"/>
      <c r="J162" s="760"/>
      <c r="K162" s="760"/>
      <c r="L162" s="760"/>
      <c r="M162" s="760"/>
      <c r="N162" s="815"/>
      <c r="O162" s="760"/>
      <c r="P162" s="760"/>
      <c r="Q162" s="760"/>
      <c r="R162" s="760"/>
      <c r="S162" s="760"/>
      <c r="T162" s="760"/>
      <c r="U162" s="760"/>
      <c r="V162" s="760"/>
      <c r="W162" s="760"/>
      <c r="X162" s="760"/>
      <c r="Y162" s="760"/>
      <c r="Z162" s="760"/>
      <c r="AA162" s="760"/>
      <c r="AB162" s="760"/>
      <c r="AC162" s="760"/>
      <c r="AD162" s="760"/>
      <c r="AE162" s="760"/>
      <c r="AF162" s="760"/>
      <c r="AG162" s="760"/>
      <c r="AH162" s="760"/>
      <c r="AI162" s="760"/>
      <c r="AJ162" s="760"/>
      <c r="AK162" s="760"/>
      <c r="AL162" s="760"/>
      <c r="AM162" s="760"/>
      <c r="AN162" s="760"/>
      <c r="AO162" s="760"/>
      <c r="AP162" s="760"/>
      <c r="AQ162" s="760"/>
      <c r="AR162" s="760"/>
      <c r="AS162" s="760"/>
      <c r="AT162" s="760"/>
      <c r="AU162" s="760"/>
      <c r="AV162" s="760"/>
      <c r="AW162" s="760"/>
      <c r="AX162" s="760"/>
      <c r="AY162" s="760"/>
      <c r="AZ162" s="760"/>
      <c r="BA162" s="760"/>
      <c r="BB162" s="760"/>
      <c r="BC162" s="760"/>
      <c r="BD162" s="760"/>
      <c r="BE162" s="760"/>
      <c r="BF162" s="760"/>
      <c r="BG162" s="760"/>
      <c r="BH162" s="760"/>
      <c r="BI162" s="760"/>
      <c r="BJ162" s="760"/>
      <c r="BK162" s="760"/>
      <c r="BL162" s="760"/>
      <c r="BM162" s="760"/>
      <c r="BN162" s="760"/>
      <c r="BO162" s="760"/>
      <c r="BP162" s="760"/>
      <c r="BQ162" s="760"/>
      <c r="BR162" s="760"/>
      <c r="BS162" s="760"/>
      <c r="BT162" s="760"/>
      <c r="BU162" s="760"/>
      <c r="BV162" s="760"/>
      <c r="BW162" s="760"/>
      <c r="BX162" s="760"/>
      <c r="BY162" s="760"/>
      <c r="BZ162" s="760"/>
      <c r="CA162" s="760"/>
    </row>
    <row r="163" spans="1:79" ht="33.75" customHeight="1" thickBot="1">
      <c r="B163" s="837" t="s">
        <v>812</v>
      </c>
      <c r="C163" s="838" t="s">
        <v>813</v>
      </c>
      <c r="D163" s="838" t="s">
        <v>814</v>
      </c>
      <c r="E163" s="839" t="s">
        <v>815</v>
      </c>
      <c r="F163" s="1402" t="s">
        <v>816</v>
      </c>
      <c r="G163" s="864"/>
      <c r="H163" s="835"/>
      <c r="I163" s="760"/>
      <c r="J163" s="760"/>
      <c r="K163" s="760"/>
      <c r="L163" s="760"/>
      <c r="M163" s="760"/>
      <c r="N163" s="815"/>
      <c r="O163" s="760"/>
      <c r="P163" s="760"/>
      <c r="Q163" s="760"/>
      <c r="R163" s="760"/>
      <c r="S163" s="760"/>
      <c r="T163" s="760"/>
      <c r="U163" s="760"/>
      <c r="V163" s="760"/>
      <c r="W163" s="760"/>
      <c r="X163" s="760"/>
      <c r="Y163" s="760"/>
      <c r="Z163" s="760"/>
      <c r="AA163" s="760"/>
      <c r="AB163" s="760"/>
      <c r="AC163" s="760"/>
      <c r="AD163" s="760"/>
      <c r="AE163" s="760"/>
      <c r="AF163" s="760"/>
      <c r="AG163" s="760"/>
      <c r="AH163" s="760"/>
      <c r="AI163" s="760"/>
      <c r="AJ163" s="760"/>
      <c r="AK163" s="760"/>
      <c r="AL163" s="760"/>
      <c r="AM163" s="760"/>
      <c r="AN163" s="760"/>
      <c r="AO163" s="760"/>
      <c r="AP163" s="760"/>
      <c r="AQ163" s="760"/>
      <c r="AR163" s="760"/>
      <c r="AS163" s="760"/>
      <c r="AT163" s="760"/>
      <c r="AU163" s="760"/>
      <c r="AV163" s="760"/>
      <c r="AW163" s="760"/>
      <c r="AX163" s="760"/>
      <c r="AY163" s="760"/>
      <c r="AZ163" s="760"/>
      <c r="BA163" s="760"/>
      <c r="BB163" s="760"/>
      <c r="BC163" s="760"/>
      <c r="BD163" s="760"/>
      <c r="BE163" s="760"/>
      <c r="BF163" s="760"/>
      <c r="BG163" s="760"/>
      <c r="BH163" s="760"/>
      <c r="BI163" s="760"/>
      <c r="BJ163" s="760"/>
      <c r="BK163" s="760"/>
      <c r="BL163" s="760"/>
      <c r="BM163" s="760"/>
      <c r="BN163" s="760"/>
      <c r="BO163" s="760"/>
      <c r="BP163" s="760"/>
      <c r="BQ163" s="760"/>
      <c r="BR163" s="760"/>
      <c r="BS163" s="760"/>
      <c r="BT163" s="760"/>
      <c r="BU163" s="760"/>
      <c r="BV163" s="760"/>
      <c r="BW163" s="760"/>
      <c r="BX163" s="760"/>
      <c r="BY163" s="760"/>
      <c r="BZ163" s="760"/>
      <c r="CA163" s="760"/>
    </row>
    <row r="164" spans="1:79" ht="27.95" customHeight="1">
      <c r="B164" s="844" t="s">
        <v>887</v>
      </c>
      <c r="C164" s="845">
        <v>1</v>
      </c>
      <c r="D164" s="846">
        <v>2</v>
      </c>
      <c r="E164" s="847">
        <v>2</v>
      </c>
      <c r="F164" s="1403"/>
      <c r="G164" s="865"/>
      <c r="H164" s="865"/>
      <c r="I164" s="866"/>
      <c r="J164" s="760"/>
      <c r="K164" s="760"/>
      <c r="L164" s="760"/>
      <c r="M164" s="760"/>
      <c r="N164" s="815"/>
      <c r="O164" s="760"/>
      <c r="P164" s="760"/>
      <c r="Q164" s="760"/>
      <c r="R164" s="760"/>
      <c r="S164" s="760"/>
      <c r="T164" s="760"/>
      <c r="U164" s="760"/>
      <c r="V164" s="760"/>
      <c r="W164" s="760"/>
      <c r="X164" s="760"/>
      <c r="Y164" s="760"/>
      <c r="Z164" s="760"/>
      <c r="AA164" s="760"/>
      <c r="AB164" s="760"/>
      <c r="AC164" s="760"/>
      <c r="AD164" s="760"/>
      <c r="AE164" s="760"/>
      <c r="AF164" s="760"/>
      <c r="AG164" s="760"/>
      <c r="AH164" s="760"/>
      <c r="AI164" s="760"/>
      <c r="AJ164" s="760"/>
      <c r="AK164" s="760"/>
      <c r="AL164" s="760"/>
      <c r="AM164" s="760"/>
      <c r="AN164" s="760"/>
      <c r="AO164" s="760"/>
      <c r="AP164" s="760"/>
      <c r="AQ164" s="760"/>
      <c r="AR164" s="760"/>
      <c r="AS164" s="760"/>
      <c r="AT164" s="760"/>
      <c r="AU164" s="760"/>
      <c r="AV164" s="760"/>
      <c r="AW164" s="760"/>
      <c r="AX164" s="760"/>
      <c r="AY164" s="760"/>
      <c r="AZ164" s="760"/>
      <c r="BA164" s="760"/>
      <c r="BB164" s="760"/>
      <c r="BC164" s="760"/>
      <c r="BD164" s="760"/>
      <c r="BE164" s="760"/>
      <c r="BF164" s="760"/>
      <c r="BG164" s="760"/>
      <c r="BH164" s="760"/>
      <c r="BI164" s="760"/>
      <c r="BJ164" s="760"/>
      <c r="BK164" s="760"/>
      <c r="BL164" s="760"/>
      <c r="BM164" s="760"/>
      <c r="BN164" s="760"/>
      <c r="BO164" s="760"/>
      <c r="BP164" s="760"/>
      <c r="BQ164" s="760"/>
      <c r="BR164" s="760"/>
      <c r="BS164" s="760"/>
      <c r="BT164" s="760"/>
      <c r="BU164" s="760"/>
      <c r="BV164" s="760"/>
      <c r="BW164" s="760"/>
      <c r="BX164" s="760"/>
      <c r="BY164" s="760"/>
      <c r="BZ164" s="760"/>
      <c r="CA164" s="760"/>
    </row>
    <row r="165" spans="1:79" ht="27" customHeight="1">
      <c r="B165" s="850" t="s">
        <v>888</v>
      </c>
      <c r="C165" s="851">
        <v>2</v>
      </c>
      <c r="D165" s="852">
        <v>2</v>
      </c>
      <c r="E165" s="853">
        <v>4</v>
      </c>
      <c r="F165" s="1403"/>
      <c r="G165" s="867"/>
      <c r="H165" s="867"/>
      <c r="I165" s="868"/>
      <c r="J165" s="760"/>
      <c r="K165" s="760"/>
      <c r="L165" s="760"/>
      <c r="M165" s="760"/>
      <c r="N165" s="815"/>
      <c r="O165" s="760"/>
      <c r="P165" s="760"/>
      <c r="Q165" s="760"/>
      <c r="R165" s="760"/>
      <c r="S165" s="760"/>
      <c r="T165" s="760"/>
      <c r="U165" s="760"/>
      <c r="V165" s="760"/>
      <c r="W165" s="760"/>
      <c r="X165" s="760"/>
      <c r="Y165" s="760"/>
      <c r="Z165" s="760"/>
      <c r="AA165" s="760"/>
      <c r="AB165" s="760"/>
      <c r="AC165" s="760"/>
      <c r="AD165" s="760"/>
      <c r="AE165" s="760"/>
      <c r="AF165" s="760"/>
      <c r="AG165" s="760"/>
      <c r="AH165" s="760"/>
      <c r="AI165" s="760"/>
      <c r="AJ165" s="760"/>
      <c r="AK165" s="760"/>
      <c r="AL165" s="760"/>
      <c r="AM165" s="760"/>
      <c r="AN165" s="760"/>
      <c r="AO165" s="760"/>
      <c r="AP165" s="760"/>
      <c r="AQ165" s="760"/>
      <c r="AR165" s="760"/>
      <c r="AS165" s="760"/>
      <c r="AT165" s="760"/>
      <c r="AU165" s="760"/>
      <c r="AV165" s="760"/>
      <c r="AW165" s="760"/>
      <c r="AX165" s="760"/>
      <c r="AY165" s="760"/>
      <c r="AZ165" s="760"/>
      <c r="BA165" s="760"/>
      <c r="BB165" s="760"/>
      <c r="BC165" s="760"/>
      <c r="BD165" s="760"/>
      <c r="BE165" s="760"/>
      <c r="BF165" s="760"/>
      <c r="BG165" s="760"/>
      <c r="BH165" s="760"/>
      <c r="BI165" s="760"/>
      <c r="BJ165" s="760"/>
      <c r="BK165" s="760"/>
      <c r="BL165" s="760"/>
      <c r="BM165" s="760"/>
      <c r="BN165" s="760"/>
      <c r="BO165" s="760"/>
      <c r="BP165" s="760"/>
      <c r="BQ165" s="760"/>
      <c r="BR165" s="760"/>
      <c r="BS165" s="760"/>
      <c r="BT165" s="760"/>
      <c r="BU165" s="760"/>
      <c r="BV165" s="760"/>
      <c r="BW165" s="760"/>
      <c r="BX165" s="760"/>
      <c r="BY165" s="760"/>
      <c r="BZ165" s="760"/>
      <c r="CA165" s="760"/>
    </row>
    <row r="166" spans="1:79" ht="41.1" customHeight="1" thickBot="1">
      <c r="B166" s="856" t="s">
        <v>889</v>
      </c>
      <c r="C166" s="857">
        <v>3</v>
      </c>
      <c r="D166" s="858">
        <v>2</v>
      </c>
      <c r="E166" s="859">
        <v>6</v>
      </c>
      <c r="F166" s="1404"/>
      <c r="G166" s="869"/>
      <c r="H166" s="869"/>
      <c r="I166" s="870"/>
      <c r="J166" s="760"/>
      <c r="K166" s="760"/>
      <c r="L166" s="760"/>
      <c r="M166" s="760"/>
      <c r="N166" s="815"/>
      <c r="O166" s="760"/>
      <c r="P166" s="760"/>
      <c r="Q166" s="760"/>
      <c r="R166" s="760"/>
      <c r="S166" s="760"/>
      <c r="T166" s="760"/>
      <c r="U166" s="760"/>
      <c r="V166" s="760"/>
      <c r="W166" s="760"/>
      <c r="X166" s="760"/>
      <c r="Y166" s="760"/>
      <c r="Z166" s="760"/>
      <c r="AA166" s="760"/>
      <c r="AB166" s="760"/>
      <c r="AC166" s="760"/>
      <c r="AD166" s="760"/>
      <c r="AE166" s="760"/>
      <c r="AF166" s="760"/>
      <c r="AG166" s="760"/>
      <c r="AH166" s="760"/>
      <c r="AI166" s="760"/>
      <c r="AJ166" s="760"/>
      <c r="AK166" s="760"/>
      <c r="AL166" s="760"/>
      <c r="AM166" s="760"/>
      <c r="AN166" s="760"/>
      <c r="AO166" s="760"/>
      <c r="AP166" s="760"/>
      <c r="AQ166" s="760"/>
      <c r="AR166" s="760"/>
      <c r="AS166" s="760"/>
      <c r="AT166" s="760"/>
      <c r="AU166" s="760"/>
      <c r="AV166" s="760"/>
      <c r="AW166" s="760"/>
      <c r="AX166" s="760"/>
      <c r="AY166" s="760"/>
      <c r="AZ166" s="760"/>
      <c r="BA166" s="760"/>
      <c r="BB166" s="760"/>
      <c r="BC166" s="760"/>
      <c r="BD166" s="760"/>
      <c r="BE166" s="760"/>
      <c r="BF166" s="760"/>
      <c r="BG166" s="760"/>
      <c r="BH166" s="760"/>
      <c r="BI166" s="760"/>
      <c r="BJ166" s="760"/>
      <c r="BK166" s="760"/>
      <c r="BL166" s="760"/>
      <c r="BM166" s="760"/>
      <c r="BN166" s="760"/>
      <c r="BO166" s="760"/>
      <c r="BP166" s="760"/>
      <c r="BQ166" s="760"/>
      <c r="BR166" s="760"/>
      <c r="BS166" s="760"/>
      <c r="BT166" s="760"/>
      <c r="BU166" s="760"/>
      <c r="BV166" s="760"/>
      <c r="BW166" s="760"/>
      <c r="BX166" s="760"/>
      <c r="BY166" s="760"/>
      <c r="BZ166" s="760"/>
      <c r="CA166" s="760"/>
    </row>
    <row r="167" spans="1:79" ht="9" customHeight="1">
      <c r="B167" s="862"/>
      <c r="C167" s="863"/>
      <c r="D167" s="863"/>
      <c r="E167" s="863"/>
      <c r="F167" s="878"/>
      <c r="G167" s="835"/>
      <c r="H167" s="835"/>
      <c r="I167" s="760"/>
      <c r="J167" s="760"/>
      <c r="K167" s="760"/>
      <c r="L167" s="760"/>
      <c r="M167" s="760"/>
      <c r="N167" s="815"/>
      <c r="O167" s="760"/>
      <c r="P167" s="760"/>
      <c r="Q167" s="760"/>
      <c r="R167" s="760"/>
      <c r="S167" s="760"/>
      <c r="T167" s="760"/>
      <c r="U167" s="760"/>
      <c r="V167" s="760"/>
      <c r="W167" s="760"/>
      <c r="X167" s="760"/>
      <c r="Y167" s="760"/>
      <c r="Z167" s="760"/>
      <c r="AA167" s="760"/>
      <c r="AB167" s="760"/>
      <c r="AC167" s="760"/>
      <c r="AD167" s="760"/>
      <c r="AE167" s="760"/>
      <c r="AF167" s="760"/>
      <c r="AG167" s="760"/>
      <c r="AH167" s="760"/>
      <c r="AI167" s="760"/>
      <c r="AJ167" s="760"/>
      <c r="AK167" s="760"/>
      <c r="AL167" s="760"/>
      <c r="AM167" s="760"/>
      <c r="AN167" s="760"/>
      <c r="AO167" s="760"/>
      <c r="AP167" s="760"/>
      <c r="AQ167" s="760"/>
      <c r="AR167" s="760"/>
      <c r="AS167" s="760"/>
      <c r="AT167" s="760"/>
      <c r="AU167" s="760"/>
      <c r="AV167" s="760"/>
      <c r="AW167" s="760"/>
      <c r="AX167" s="760"/>
      <c r="AY167" s="760"/>
      <c r="AZ167" s="760"/>
      <c r="BA167" s="760"/>
      <c r="BB167" s="760"/>
      <c r="BC167" s="760"/>
      <c r="BD167" s="760"/>
      <c r="BE167" s="760"/>
      <c r="BF167" s="760"/>
      <c r="BG167" s="760"/>
      <c r="BH167" s="760"/>
      <c r="BI167" s="760"/>
      <c r="BJ167" s="760"/>
      <c r="BK167" s="760"/>
      <c r="BL167" s="760"/>
      <c r="BM167" s="760"/>
      <c r="BN167" s="760"/>
      <c r="BO167" s="760"/>
      <c r="BP167" s="760"/>
      <c r="BQ167" s="760"/>
      <c r="BR167" s="760"/>
      <c r="BS167" s="760"/>
      <c r="BT167" s="760"/>
      <c r="BU167" s="760"/>
      <c r="BV167" s="760"/>
      <c r="BW167" s="760"/>
      <c r="BX167" s="760"/>
      <c r="BY167" s="760"/>
      <c r="BZ167" s="760"/>
      <c r="CA167" s="760"/>
    </row>
    <row r="168" spans="1:79">
      <c r="F168" s="878"/>
      <c r="I168" s="760"/>
      <c r="J168" s="760"/>
      <c r="K168" s="760"/>
      <c r="L168" s="760"/>
      <c r="M168" s="760"/>
      <c r="N168" s="815"/>
      <c r="O168" s="760"/>
      <c r="P168" s="760"/>
      <c r="Q168" s="760"/>
      <c r="R168" s="760"/>
      <c r="S168" s="760"/>
      <c r="T168" s="760"/>
      <c r="U168" s="760"/>
      <c r="V168" s="760"/>
      <c r="W168" s="760"/>
      <c r="X168" s="760"/>
      <c r="Y168" s="760"/>
      <c r="Z168" s="760"/>
      <c r="AA168" s="760"/>
      <c r="AB168" s="760"/>
      <c r="AC168" s="760"/>
      <c r="AD168" s="760"/>
      <c r="AE168" s="760"/>
      <c r="AF168" s="760"/>
      <c r="AG168" s="760"/>
      <c r="AH168" s="760"/>
      <c r="AI168" s="760"/>
      <c r="AJ168" s="760"/>
      <c r="AK168" s="760"/>
      <c r="AL168" s="760"/>
      <c r="AM168" s="760"/>
      <c r="AN168" s="760"/>
      <c r="AO168" s="760"/>
      <c r="AP168" s="760"/>
      <c r="AQ168" s="760"/>
      <c r="AR168" s="760"/>
      <c r="AS168" s="760"/>
      <c r="AT168" s="760"/>
      <c r="AU168" s="760"/>
      <c r="AV168" s="760"/>
      <c r="AW168" s="760"/>
      <c r="AX168" s="760"/>
      <c r="AY168" s="760"/>
      <c r="AZ168" s="760"/>
      <c r="BA168" s="760"/>
      <c r="BB168" s="760"/>
      <c r="BC168" s="760"/>
      <c r="BD168" s="760"/>
      <c r="BE168" s="760"/>
      <c r="BF168" s="760"/>
      <c r="BG168" s="760"/>
      <c r="BH168" s="760"/>
      <c r="BI168" s="760"/>
      <c r="BJ168" s="760"/>
      <c r="BK168" s="760"/>
      <c r="BL168" s="760"/>
      <c r="BM168" s="760"/>
      <c r="BN168" s="760"/>
      <c r="BO168" s="760"/>
      <c r="BP168" s="760"/>
      <c r="BQ168" s="760"/>
      <c r="BR168" s="760"/>
      <c r="BS168" s="760"/>
      <c r="BT168" s="760"/>
      <c r="BU168" s="760"/>
      <c r="BV168" s="760"/>
      <c r="BW168" s="760"/>
      <c r="BX168" s="760"/>
      <c r="BY168" s="760"/>
      <c r="BZ168" s="760"/>
      <c r="CA168" s="760"/>
    </row>
    <row r="169" spans="1:79">
      <c r="C169" s="892"/>
      <c r="D169" s="892"/>
      <c r="E169" s="892"/>
      <c r="F169" s="878"/>
      <c r="G169" s="728"/>
      <c r="I169" s="760"/>
      <c r="J169" s="760"/>
      <c r="K169" s="760"/>
      <c r="L169" s="760"/>
      <c r="M169" s="760"/>
      <c r="N169" s="815"/>
      <c r="O169" s="760"/>
      <c r="P169" s="760"/>
      <c r="Q169" s="760"/>
      <c r="R169" s="760"/>
      <c r="S169" s="760"/>
      <c r="T169" s="760"/>
      <c r="U169" s="760"/>
      <c r="V169" s="760"/>
      <c r="W169" s="760"/>
      <c r="X169" s="760"/>
      <c r="Y169" s="760"/>
      <c r="Z169" s="760"/>
      <c r="AA169" s="760"/>
      <c r="AB169" s="760"/>
      <c r="AC169" s="760"/>
      <c r="AD169" s="760"/>
      <c r="AE169" s="760"/>
      <c r="AF169" s="760"/>
      <c r="AG169" s="760"/>
      <c r="AH169" s="760"/>
      <c r="AI169" s="760"/>
      <c r="AJ169" s="760"/>
      <c r="AK169" s="760"/>
      <c r="AL169" s="760"/>
      <c r="AM169" s="760"/>
      <c r="AN169" s="760"/>
      <c r="AO169" s="760"/>
      <c r="AP169" s="760"/>
      <c r="AQ169" s="760"/>
      <c r="AR169" s="760"/>
      <c r="AS169" s="760"/>
      <c r="AT169" s="760"/>
      <c r="AU169" s="760"/>
      <c r="AV169" s="760"/>
      <c r="AW169" s="760"/>
      <c r="AX169" s="760"/>
      <c r="AY169" s="760"/>
      <c r="AZ169" s="760"/>
      <c r="BA169" s="760"/>
      <c r="BB169" s="760"/>
      <c r="BC169" s="760"/>
      <c r="BD169" s="760"/>
      <c r="BE169" s="760"/>
      <c r="BF169" s="760"/>
      <c r="BG169" s="760"/>
      <c r="BH169" s="760"/>
      <c r="BI169" s="760"/>
      <c r="BJ169" s="760"/>
      <c r="BK169" s="760"/>
      <c r="BL169" s="760"/>
      <c r="BM169" s="760"/>
      <c r="BN169" s="760"/>
      <c r="BO169" s="760"/>
      <c r="BP169" s="760"/>
      <c r="BQ169" s="760"/>
      <c r="BR169" s="760"/>
      <c r="BS169" s="760"/>
      <c r="BT169" s="760"/>
      <c r="BU169" s="760"/>
      <c r="BV169" s="760"/>
      <c r="BW169" s="760"/>
      <c r="BX169" s="760"/>
      <c r="BY169" s="760"/>
      <c r="BZ169" s="760"/>
      <c r="CA169" s="760"/>
    </row>
    <row r="170" spans="1:79" ht="6.75" customHeight="1" thickBot="1">
      <c r="F170" s="878"/>
      <c r="I170" s="727"/>
      <c r="J170" s="760"/>
      <c r="K170" s="760"/>
      <c r="L170" s="760"/>
      <c r="M170" s="760"/>
      <c r="N170" s="815"/>
      <c r="O170" s="760"/>
      <c r="P170" s="760"/>
      <c r="Q170" s="760"/>
      <c r="R170" s="760"/>
      <c r="S170" s="760"/>
      <c r="T170" s="760"/>
      <c r="U170" s="760"/>
      <c r="V170" s="760"/>
      <c r="W170" s="760"/>
      <c r="X170" s="760"/>
      <c r="Y170" s="760"/>
      <c r="Z170" s="760"/>
      <c r="AA170" s="760"/>
      <c r="AB170" s="760"/>
      <c r="AC170" s="760"/>
      <c r="AD170" s="760"/>
      <c r="AE170" s="760"/>
      <c r="AF170" s="760"/>
      <c r="AG170" s="760"/>
      <c r="AH170" s="760"/>
      <c r="AI170" s="760"/>
      <c r="AJ170" s="760"/>
      <c r="AK170" s="760"/>
      <c r="AL170" s="760"/>
      <c r="AM170" s="760"/>
      <c r="AN170" s="760"/>
      <c r="AO170" s="760"/>
      <c r="AP170" s="760"/>
      <c r="AQ170" s="760"/>
      <c r="AR170" s="760"/>
      <c r="AS170" s="760"/>
      <c r="AT170" s="760"/>
      <c r="AU170" s="760"/>
      <c r="AV170" s="760"/>
      <c r="AW170" s="760"/>
      <c r="AX170" s="760"/>
      <c r="AY170" s="760"/>
      <c r="AZ170" s="760"/>
      <c r="BA170" s="760"/>
      <c r="BB170" s="760"/>
      <c r="BC170" s="760"/>
      <c r="BD170" s="760"/>
      <c r="BE170" s="760"/>
      <c r="BF170" s="760"/>
      <c r="BG170" s="760"/>
      <c r="BH170" s="760"/>
      <c r="BI170" s="760"/>
      <c r="BJ170" s="760"/>
      <c r="BK170" s="760"/>
      <c r="BL170" s="760"/>
      <c r="BM170" s="760"/>
      <c r="BN170" s="760"/>
      <c r="BO170" s="760"/>
      <c r="BP170" s="760"/>
      <c r="BQ170" s="760"/>
      <c r="BR170" s="760"/>
      <c r="BS170" s="760"/>
      <c r="BT170" s="760"/>
      <c r="BU170" s="760"/>
      <c r="BV170" s="760"/>
      <c r="BW170" s="760"/>
      <c r="BX170" s="760"/>
      <c r="BY170" s="760"/>
      <c r="BZ170" s="760"/>
      <c r="CA170" s="760"/>
    </row>
    <row r="171" spans="1:79" s="823" customFormat="1" ht="23.25" customHeight="1" thickBot="1">
      <c r="A171" s="819"/>
      <c r="B171" s="1406"/>
      <c r="C171" s="1407"/>
      <c r="D171" s="1407"/>
      <c r="E171" s="1408"/>
      <c r="F171" s="820" t="s">
        <v>805</v>
      </c>
      <c r="G171" s="821"/>
      <c r="H171" s="820" t="s">
        <v>806</v>
      </c>
      <c r="I171" s="822"/>
      <c r="J171" s="760"/>
      <c r="K171" s="760"/>
      <c r="L171" s="760"/>
      <c r="M171" s="760"/>
      <c r="N171" s="815"/>
      <c r="O171" s="760"/>
      <c r="P171" s="760"/>
      <c r="Q171" s="760"/>
      <c r="R171" s="760"/>
      <c r="S171" s="760"/>
      <c r="T171" s="760"/>
      <c r="U171" s="760"/>
      <c r="V171" s="760"/>
      <c r="W171" s="760"/>
      <c r="X171" s="760"/>
      <c r="Y171" s="760"/>
      <c r="Z171" s="760"/>
      <c r="AA171" s="760"/>
      <c r="AB171" s="760"/>
      <c r="AC171" s="760"/>
      <c r="AD171" s="760"/>
      <c r="AE171" s="760"/>
      <c r="AF171" s="760"/>
      <c r="AG171" s="760"/>
      <c r="AH171" s="760"/>
      <c r="AI171" s="760"/>
      <c r="AJ171" s="760"/>
      <c r="AK171" s="760"/>
      <c r="AL171" s="760"/>
      <c r="AM171" s="760"/>
      <c r="AN171" s="760"/>
      <c r="AO171" s="760"/>
      <c r="AP171" s="760"/>
      <c r="AQ171" s="760"/>
      <c r="AR171" s="760"/>
      <c r="AS171" s="760"/>
      <c r="AT171" s="760"/>
      <c r="AU171" s="760"/>
      <c r="AV171" s="760"/>
      <c r="AW171" s="760"/>
      <c r="AX171" s="760"/>
      <c r="AY171" s="760"/>
      <c r="AZ171" s="760"/>
      <c r="BA171" s="760"/>
      <c r="BB171" s="760"/>
      <c r="BC171" s="760"/>
      <c r="BD171" s="760"/>
      <c r="BE171" s="760"/>
      <c r="BF171" s="760"/>
      <c r="BG171" s="760"/>
      <c r="BH171" s="760"/>
      <c r="BI171" s="760"/>
      <c r="BJ171" s="760"/>
      <c r="BK171" s="760"/>
      <c r="BL171" s="760"/>
      <c r="BM171" s="760"/>
      <c r="BN171" s="760"/>
      <c r="BO171" s="760"/>
      <c r="BP171" s="760"/>
      <c r="BQ171" s="760"/>
      <c r="BR171" s="760"/>
      <c r="BS171" s="760"/>
      <c r="BT171" s="760"/>
      <c r="BU171" s="760"/>
      <c r="BV171" s="760"/>
      <c r="BW171" s="760"/>
      <c r="BX171" s="760"/>
      <c r="BY171" s="760"/>
      <c r="BZ171" s="760"/>
      <c r="CA171" s="760"/>
    </row>
    <row r="172" spans="1:79" ht="42" customHeight="1" thickBot="1">
      <c r="B172" s="824" t="s">
        <v>890</v>
      </c>
      <c r="C172" s="825" t="s">
        <v>891</v>
      </c>
      <c r="D172" s="825"/>
      <c r="E172" s="826"/>
      <c r="F172" s="827">
        <v>0</v>
      </c>
      <c r="G172" s="828"/>
      <c r="H172" s="829">
        <v>25</v>
      </c>
      <c r="I172" s="830">
        <f>SUM(G177,G185,G193,G201,G211,G220)</f>
        <v>0</v>
      </c>
      <c r="J172" s="760"/>
      <c r="K172" s="760"/>
      <c r="L172" s="760"/>
      <c r="M172" s="760"/>
      <c r="N172" s="815"/>
      <c r="O172" s="760"/>
      <c r="P172" s="760"/>
      <c r="Q172" s="760"/>
      <c r="R172" s="760"/>
      <c r="S172" s="760"/>
      <c r="T172" s="760"/>
      <c r="U172" s="760"/>
      <c r="V172" s="760"/>
      <c r="W172" s="760"/>
      <c r="X172" s="760"/>
      <c r="Y172" s="760"/>
      <c r="Z172" s="760"/>
      <c r="AA172" s="760"/>
      <c r="AB172" s="760"/>
      <c r="AC172" s="760"/>
      <c r="AD172" s="760"/>
      <c r="AE172" s="760"/>
      <c r="AF172" s="760"/>
      <c r="AG172" s="760"/>
      <c r="AH172" s="760"/>
      <c r="AI172" s="760"/>
      <c r="AJ172" s="760"/>
      <c r="AK172" s="760"/>
      <c r="AL172" s="760"/>
      <c r="AM172" s="760"/>
      <c r="AN172" s="760"/>
      <c r="AO172" s="760"/>
      <c r="AP172" s="760"/>
      <c r="AQ172" s="760"/>
      <c r="AR172" s="760"/>
      <c r="AS172" s="760"/>
      <c r="AT172" s="760"/>
      <c r="AU172" s="760"/>
      <c r="AV172" s="760"/>
      <c r="AW172" s="760"/>
      <c r="AX172" s="760"/>
      <c r="AY172" s="760"/>
      <c r="AZ172" s="760"/>
      <c r="BA172" s="760"/>
      <c r="BB172" s="760"/>
      <c r="BC172" s="760"/>
      <c r="BD172" s="760"/>
      <c r="BE172" s="760"/>
      <c r="BF172" s="760"/>
      <c r="BG172" s="760"/>
      <c r="BH172" s="760"/>
      <c r="BI172" s="760"/>
      <c r="BJ172" s="760"/>
      <c r="BK172" s="760"/>
      <c r="BL172" s="760"/>
      <c r="BM172" s="760"/>
      <c r="BN172" s="760"/>
      <c r="BO172" s="760"/>
      <c r="BP172" s="760"/>
      <c r="BQ172" s="760"/>
      <c r="BR172" s="760"/>
      <c r="BS172" s="760"/>
      <c r="BT172" s="760"/>
      <c r="BU172" s="760"/>
      <c r="BV172" s="760"/>
      <c r="BW172" s="760"/>
      <c r="BX172" s="760"/>
      <c r="BY172" s="760"/>
      <c r="BZ172" s="760"/>
      <c r="CA172" s="760"/>
    </row>
    <row r="173" spans="1:79" ht="6.75" customHeight="1">
      <c r="B173" s="831"/>
      <c r="C173" s="832"/>
      <c r="D173" s="832"/>
      <c r="E173" s="832"/>
      <c r="F173" s="878"/>
      <c r="G173" s="834"/>
      <c r="H173" s="834"/>
      <c r="I173" s="760"/>
      <c r="J173" s="760"/>
      <c r="K173" s="760"/>
      <c r="L173" s="760"/>
      <c r="M173" s="760"/>
      <c r="N173" s="815"/>
      <c r="O173" s="760"/>
      <c r="P173" s="760"/>
      <c r="Q173" s="760"/>
      <c r="R173" s="760"/>
      <c r="S173" s="760"/>
      <c r="T173" s="760"/>
      <c r="U173" s="760"/>
      <c r="V173" s="760"/>
      <c r="W173" s="760"/>
      <c r="X173" s="760"/>
      <c r="Y173" s="760"/>
      <c r="Z173" s="760"/>
      <c r="AA173" s="760"/>
      <c r="AB173" s="760"/>
      <c r="AC173" s="760"/>
      <c r="AD173" s="760"/>
      <c r="AE173" s="760"/>
      <c r="AF173" s="760"/>
      <c r="AG173" s="760"/>
      <c r="AH173" s="760"/>
      <c r="AI173" s="760"/>
      <c r="AJ173" s="760"/>
      <c r="AK173" s="760"/>
      <c r="AL173" s="760"/>
      <c r="AM173" s="760"/>
      <c r="AN173" s="760"/>
      <c r="AO173" s="760"/>
      <c r="AP173" s="760"/>
      <c r="AQ173" s="760"/>
      <c r="AR173" s="760"/>
      <c r="AS173" s="760"/>
      <c r="AT173" s="760"/>
      <c r="AU173" s="760"/>
      <c r="AV173" s="760"/>
      <c r="AW173" s="760"/>
      <c r="AX173" s="760"/>
      <c r="AY173" s="760"/>
      <c r="AZ173" s="760"/>
      <c r="BA173" s="760"/>
      <c r="BB173" s="760"/>
      <c r="BC173" s="760"/>
      <c r="BD173" s="760"/>
      <c r="BE173" s="760"/>
      <c r="BF173" s="760"/>
      <c r="BG173" s="760"/>
      <c r="BH173" s="760"/>
      <c r="BI173" s="760"/>
      <c r="BJ173" s="760"/>
      <c r="BK173" s="760"/>
      <c r="BL173" s="760"/>
      <c r="BM173" s="760"/>
      <c r="BN173" s="760"/>
      <c r="BO173" s="760"/>
      <c r="BP173" s="760"/>
      <c r="BQ173" s="760"/>
      <c r="BR173" s="760"/>
      <c r="BS173" s="760"/>
      <c r="BT173" s="760"/>
      <c r="BU173" s="760"/>
      <c r="BV173" s="760"/>
      <c r="BW173" s="760"/>
      <c r="BX173" s="760"/>
      <c r="BY173" s="760"/>
      <c r="BZ173" s="760"/>
      <c r="CA173" s="760"/>
    </row>
    <row r="174" spans="1:79" ht="18" customHeight="1">
      <c r="A174" s="724">
        <v>17</v>
      </c>
      <c r="B174" s="831" t="s">
        <v>892</v>
      </c>
      <c r="C174" s="832"/>
      <c r="D174" s="832"/>
      <c r="E174" s="832"/>
      <c r="F174" s="878"/>
      <c r="G174" s="835"/>
      <c r="H174" s="835"/>
      <c r="I174" s="760"/>
      <c r="J174" s="760"/>
      <c r="K174" s="760"/>
      <c r="L174" s="760"/>
      <c r="M174" s="760"/>
      <c r="N174" s="815"/>
      <c r="O174" s="760"/>
      <c r="P174" s="760"/>
      <c r="Q174" s="760"/>
      <c r="R174" s="760"/>
      <c r="S174" s="760"/>
      <c r="T174" s="760"/>
      <c r="U174" s="760"/>
      <c r="V174" s="760"/>
      <c r="W174" s="760"/>
      <c r="X174" s="760"/>
      <c r="Y174" s="760"/>
      <c r="Z174" s="760"/>
      <c r="AA174" s="760"/>
      <c r="AB174" s="760"/>
      <c r="AC174" s="760"/>
      <c r="AD174" s="760"/>
      <c r="AE174" s="760"/>
      <c r="AF174" s="760"/>
      <c r="AG174" s="760"/>
      <c r="AH174" s="760"/>
      <c r="AI174" s="760"/>
      <c r="AJ174" s="760"/>
      <c r="AK174" s="760"/>
      <c r="AL174" s="760"/>
      <c r="AM174" s="760"/>
      <c r="AN174" s="760"/>
      <c r="AO174" s="760"/>
      <c r="AP174" s="760"/>
      <c r="AQ174" s="760"/>
      <c r="AR174" s="760"/>
      <c r="AS174" s="760"/>
      <c r="AT174" s="760"/>
      <c r="AU174" s="760"/>
      <c r="AV174" s="760"/>
      <c r="AW174" s="760"/>
      <c r="AX174" s="760"/>
      <c r="AY174" s="760"/>
      <c r="AZ174" s="760"/>
      <c r="BA174" s="760"/>
      <c r="BB174" s="760"/>
      <c r="BC174" s="760"/>
      <c r="BD174" s="760"/>
      <c r="BE174" s="760"/>
      <c r="BF174" s="760"/>
      <c r="BG174" s="760"/>
      <c r="BH174" s="760"/>
      <c r="BI174" s="760"/>
      <c r="BJ174" s="760"/>
      <c r="BK174" s="760"/>
      <c r="BL174" s="760"/>
      <c r="BM174" s="760"/>
      <c r="BN174" s="760"/>
      <c r="BO174" s="760"/>
      <c r="BP174" s="760"/>
      <c r="BQ174" s="760"/>
      <c r="BR174" s="760"/>
      <c r="BS174" s="760"/>
      <c r="BT174" s="760"/>
      <c r="BU174" s="760"/>
      <c r="BV174" s="760"/>
      <c r="BW174" s="760"/>
      <c r="BX174" s="760"/>
      <c r="BY174" s="760"/>
      <c r="BZ174" s="760"/>
      <c r="CA174" s="760"/>
    </row>
    <row r="175" spans="1:79" ht="35.25" customHeight="1">
      <c r="B175" s="1399" t="s">
        <v>893</v>
      </c>
      <c r="C175" s="1400"/>
      <c r="D175" s="1400"/>
      <c r="E175" s="1401"/>
      <c r="F175" s="878"/>
      <c r="G175" s="835"/>
      <c r="H175" s="835"/>
      <c r="I175" s="760"/>
      <c r="J175" s="760"/>
      <c r="K175" s="760"/>
      <c r="L175" s="760"/>
      <c r="M175" s="760"/>
      <c r="N175" s="815"/>
      <c r="O175" s="760"/>
      <c r="P175" s="760"/>
      <c r="Q175" s="760"/>
      <c r="R175" s="760"/>
      <c r="S175" s="760"/>
      <c r="T175" s="760"/>
      <c r="U175" s="760"/>
      <c r="V175" s="760"/>
      <c r="W175" s="760"/>
      <c r="X175" s="760"/>
      <c r="Y175" s="760"/>
      <c r="Z175" s="760"/>
      <c r="AA175" s="760"/>
      <c r="AB175" s="760"/>
      <c r="AC175" s="760"/>
      <c r="AD175" s="760"/>
      <c r="AE175" s="760"/>
      <c r="AF175" s="760"/>
      <c r="AG175" s="760"/>
      <c r="AH175" s="760"/>
      <c r="AI175" s="760"/>
      <c r="AJ175" s="760"/>
      <c r="AK175" s="760"/>
      <c r="AL175" s="760"/>
      <c r="AM175" s="760"/>
      <c r="AN175" s="760"/>
      <c r="AO175" s="760"/>
      <c r="AP175" s="760"/>
      <c r="AQ175" s="760"/>
      <c r="AR175" s="760"/>
      <c r="AS175" s="760"/>
      <c r="AT175" s="760"/>
      <c r="AU175" s="760"/>
      <c r="AV175" s="760"/>
      <c r="AW175" s="760"/>
      <c r="AX175" s="760"/>
      <c r="AY175" s="760"/>
      <c r="AZ175" s="760"/>
      <c r="BA175" s="760"/>
      <c r="BB175" s="760"/>
      <c r="BC175" s="760"/>
      <c r="BD175" s="760"/>
      <c r="BE175" s="760"/>
      <c r="BF175" s="760"/>
      <c r="BG175" s="760"/>
      <c r="BH175" s="760"/>
      <c r="BI175" s="760"/>
      <c r="BJ175" s="760"/>
      <c r="BK175" s="760"/>
      <c r="BL175" s="760"/>
      <c r="BM175" s="760"/>
      <c r="BN175" s="760"/>
      <c r="BO175" s="760"/>
      <c r="BP175" s="760"/>
      <c r="BQ175" s="760"/>
      <c r="BR175" s="760"/>
      <c r="BS175" s="760"/>
      <c r="BT175" s="760"/>
      <c r="BU175" s="760"/>
      <c r="BV175" s="760"/>
      <c r="BW175" s="760"/>
      <c r="BX175" s="760"/>
      <c r="BY175" s="760"/>
      <c r="BZ175" s="760"/>
      <c r="CA175" s="760"/>
    </row>
    <row r="176" spans="1:79" ht="16.5" customHeight="1" thickBot="1">
      <c r="B176" s="831" t="s">
        <v>811</v>
      </c>
      <c r="C176" s="836"/>
      <c r="F176" s="878"/>
      <c r="G176" s="835"/>
      <c r="H176" s="835"/>
      <c r="I176" s="760"/>
      <c r="J176" s="760"/>
      <c r="K176" s="760"/>
      <c r="L176" s="760"/>
      <c r="M176" s="760"/>
      <c r="N176" s="815"/>
      <c r="O176" s="760"/>
      <c r="P176" s="760"/>
      <c r="Q176" s="760"/>
      <c r="R176" s="760"/>
      <c r="S176" s="760"/>
      <c r="T176" s="760"/>
      <c r="U176" s="760"/>
      <c r="V176" s="760"/>
      <c r="W176" s="760"/>
      <c r="X176" s="760"/>
      <c r="Y176" s="760"/>
      <c r="Z176" s="760"/>
      <c r="AA176" s="760"/>
      <c r="AB176" s="760"/>
      <c r="AC176" s="760"/>
      <c r="AD176" s="760"/>
      <c r="AE176" s="760"/>
      <c r="AF176" s="760"/>
      <c r="AG176" s="760"/>
      <c r="AH176" s="760"/>
      <c r="AI176" s="760"/>
      <c r="AJ176" s="760"/>
      <c r="AK176" s="760"/>
      <c r="AL176" s="760"/>
      <c r="AM176" s="760"/>
      <c r="AN176" s="760"/>
      <c r="AO176" s="760"/>
      <c r="AP176" s="760"/>
      <c r="AQ176" s="760"/>
      <c r="AR176" s="760"/>
      <c r="AS176" s="760"/>
      <c r="AT176" s="760"/>
      <c r="AU176" s="760"/>
      <c r="AV176" s="760"/>
      <c r="AW176" s="760"/>
      <c r="AX176" s="760"/>
      <c r="AY176" s="760"/>
      <c r="AZ176" s="760"/>
      <c r="BA176" s="760"/>
      <c r="BB176" s="760"/>
      <c r="BC176" s="760"/>
      <c r="BD176" s="760"/>
      <c r="BE176" s="760"/>
      <c r="BF176" s="760"/>
      <c r="BG176" s="760"/>
      <c r="BH176" s="760"/>
      <c r="BI176" s="760"/>
      <c r="BJ176" s="760"/>
      <c r="BK176" s="760"/>
      <c r="BL176" s="760"/>
      <c r="BM176" s="760"/>
      <c r="BN176" s="760"/>
      <c r="BO176" s="760"/>
      <c r="BP176" s="760"/>
      <c r="BQ176" s="760"/>
      <c r="BR176" s="760"/>
      <c r="BS176" s="760"/>
      <c r="BT176" s="760"/>
      <c r="BU176" s="760"/>
      <c r="BV176" s="760"/>
      <c r="BW176" s="760"/>
      <c r="BX176" s="760"/>
      <c r="BY176" s="760"/>
      <c r="BZ176" s="760"/>
      <c r="CA176" s="760"/>
    </row>
    <row r="177" spans="1:79" ht="33.75" customHeight="1" thickBot="1">
      <c r="B177" s="837" t="s">
        <v>812</v>
      </c>
      <c r="C177" s="838" t="s">
        <v>813</v>
      </c>
      <c r="D177" s="838" t="s">
        <v>814</v>
      </c>
      <c r="E177" s="839" t="s">
        <v>815</v>
      </c>
      <c r="F177" s="1402" t="s">
        <v>816</v>
      </c>
      <c r="G177" s="864"/>
      <c r="H177" s="835"/>
      <c r="I177" s="760"/>
      <c r="J177" s="760"/>
      <c r="K177" s="760"/>
      <c r="L177" s="760"/>
      <c r="M177" s="760"/>
      <c r="N177" s="815"/>
      <c r="O177" s="760"/>
      <c r="P177" s="760"/>
      <c r="Q177" s="760"/>
      <c r="R177" s="760"/>
      <c r="S177" s="760"/>
      <c r="T177" s="760"/>
      <c r="U177" s="760"/>
      <c r="V177" s="760"/>
      <c r="W177" s="760"/>
      <c r="X177" s="760"/>
      <c r="Y177" s="760"/>
      <c r="Z177" s="760"/>
      <c r="AA177" s="760"/>
      <c r="AB177" s="760"/>
      <c r="AC177" s="760"/>
      <c r="AD177" s="760"/>
      <c r="AE177" s="760"/>
      <c r="AF177" s="760"/>
      <c r="AG177" s="760"/>
      <c r="AH177" s="760"/>
      <c r="AI177" s="760"/>
      <c r="AJ177" s="760"/>
      <c r="AK177" s="760"/>
      <c r="AL177" s="760"/>
      <c r="AM177" s="760"/>
      <c r="AN177" s="760"/>
      <c r="AO177" s="760"/>
      <c r="AP177" s="760"/>
      <c r="AQ177" s="760"/>
      <c r="AR177" s="760"/>
      <c r="AS177" s="760"/>
      <c r="AT177" s="760"/>
      <c r="AU177" s="760"/>
      <c r="AV177" s="760"/>
      <c r="AW177" s="760"/>
      <c r="AX177" s="760"/>
      <c r="AY177" s="760"/>
      <c r="AZ177" s="760"/>
      <c r="BA177" s="760"/>
      <c r="BB177" s="760"/>
      <c r="BC177" s="760"/>
      <c r="BD177" s="760"/>
      <c r="BE177" s="760"/>
      <c r="BF177" s="760"/>
      <c r="BG177" s="760"/>
      <c r="BH177" s="760"/>
      <c r="BI177" s="760"/>
      <c r="BJ177" s="760"/>
      <c r="BK177" s="760"/>
      <c r="BL177" s="760"/>
      <c r="BM177" s="760"/>
      <c r="BN177" s="760"/>
      <c r="BO177" s="760"/>
      <c r="BP177" s="760"/>
      <c r="BQ177" s="760"/>
      <c r="BR177" s="760"/>
      <c r="BS177" s="760"/>
      <c r="BT177" s="760"/>
      <c r="BU177" s="760"/>
      <c r="BV177" s="760"/>
      <c r="BW177" s="760"/>
      <c r="BX177" s="760"/>
      <c r="BY177" s="760"/>
      <c r="BZ177" s="760"/>
      <c r="CA177" s="760"/>
    </row>
    <row r="178" spans="1:79" ht="21" customHeight="1">
      <c r="B178" s="844" t="s">
        <v>818</v>
      </c>
      <c r="C178" s="845">
        <v>0</v>
      </c>
      <c r="D178" s="846">
        <v>2</v>
      </c>
      <c r="E178" s="847">
        <v>0</v>
      </c>
      <c r="F178" s="1403"/>
      <c r="G178" s="865"/>
      <c r="H178" s="865"/>
      <c r="I178" s="866"/>
      <c r="J178" s="760"/>
      <c r="K178" s="760"/>
      <c r="L178" s="760"/>
      <c r="M178" s="760"/>
      <c r="N178" s="815"/>
      <c r="O178" s="760"/>
      <c r="P178" s="760"/>
      <c r="Q178" s="760"/>
      <c r="R178" s="760"/>
      <c r="S178" s="760"/>
      <c r="T178" s="760"/>
      <c r="U178" s="760"/>
      <c r="V178" s="760"/>
      <c r="W178" s="760"/>
      <c r="X178" s="760"/>
      <c r="Y178" s="760"/>
      <c r="Z178" s="760"/>
      <c r="AA178" s="760"/>
      <c r="AB178" s="760"/>
      <c r="AC178" s="760"/>
      <c r="AD178" s="760"/>
      <c r="AE178" s="760"/>
      <c r="AF178" s="760"/>
      <c r="AG178" s="760"/>
      <c r="AH178" s="760"/>
      <c r="AI178" s="760"/>
      <c r="AJ178" s="760"/>
      <c r="AK178" s="760"/>
      <c r="AL178" s="760"/>
      <c r="AM178" s="760"/>
      <c r="AN178" s="760"/>
      <c r="AO178" s="760"/>
      <c r="AP178" s="760"/>
      <c r="AQ178" s="760"/>
      <c r="AR178" s="760"/>
      <c r="AS178" s="760"/>
      <c r="AT178" s="760"/>
      <c r="AU178" s="760"/>
      <c r="AV178" s="760"/>
      <c r="AW178" s="760"/>
      <c r="AX178" s="760"/>
      <c r="AY178" s="760"/>
      <c r="AZ178" s="760"/>
      <c r="BA178" s="760"/>
      <c r="BB178" s="760"/>
      <c r="BC178" s="760"/>
      <c r="BD178" s="760"/>
      <c r="BE178" s="760"/>
      <c r="BF178" s="760"/>
      <c r="BG178" s="760"/>
      <c r="BH178" s="760"/>
      <c r="BI178" s="760"/>
      <c r="BJ178" s="760"/>
      <c r="BK178" s="760"/>
      <c r="BL178" s="760"/>
      <c r="BM178" s="760"/>
      <c r="BN178" s="760"/>
      <c r="BO178" s="760"/>
      <c r="BP178" s="760"/>
      <c r="BQ178" s="760"/>
      <c r="BR178" s="760"/>
      <c r="BS178" s="760"/>
      <c r="BT178" s="760"/>
      <c r="BU178" s="760"/>
      <c r="BV178" s="760"/>
      <c r="BW178" s="760"/>
      <c r="BX178" s="760"/>
      <c r="BY178" s="760"/>
      <c r="BZ178" s="760"/>
      <c r="CA178" s="760"/>
    </row>
    <row r="179" spans="1:79" ht="20.25" customHeight="1">
      <c r="B179" s="850" t="s">
        <v>820</v>
      </c>
      <c r="C179" s="851">
        <v>1</v>
      </c>
      <c r="D179" s="852">
        <v>2</v>
      </c>
      <c r="E179" s="853">
        <v>2</v>
      </c>
      <c r="F179" s="1403"/>
      <c r="G179" s="867"/>
      <c r="H179" s="867"/>
      <c r="I179" s="868"/>
      <c r="J179" s="760"/>
      <c r="K179" s="760"/>
      <c r="L179" s="760"/>
      <c r="M179" s="760"/>
      <c r="N179" s="815"/>
      <c r="O179" s="760"/>
      <c r="P179" s="760"/>
      <c r="Q179" s="760"/>
      <c r="R179" s="760"/>
      <c r="S179" s="760"/>
      <c r="T179" s="760"/>
      <c r="U179" s="760"/>
      <c r="V179" s="760"/>
      <c r="W179" s="760"/>
      <c r="X179" s="760"/>
      <c r="Y179" s="760"/>
      <c r="Z179" s="760"/>
      <c r="AA179" s="760"/>
      <c r="AB179" s="760"/>
      <c r="AC179" s="760"/>
      <c r="AD179" s="760"/>
      <c r="AE179" s="760"/>
      <c r="AF179" s="760"/>
      <c r="AG179" s="760"/>
      <c r="AH179" s="760"/>
      <c r="AI179" s="760"/>
      <c r="AJ179" s="760"/>
      <c r="AK179" s="760"/>
      <c r="AL179" s="760"/>
      <c r="AM179" s="760"/>
      <c r="AN179" s="760"/>
      <c r="AO179" s="760"/>
      <c r="AP179" s="760"/>
      <c r="AQ179" s="760"/>
      <c r="AR179" s="760"/>
      <c r="AS179" s="760"/>
      <c r="AT179" s="760"/>
      <c r="AU179" s="760"/>
      <c r="AV179" s="760"/>
      <c r="AW179" s="760"/>
      <c r="AX179" s="760"/>
      <c r="AY179" s="760"/>
      <c r="AZ179" s="760"/>
      <c r="BA179" s="760"/>
      <c r="BB179" s="760"/>
      <c r="BC179" s="760"/>
      <c r="BD179" s="760"/>
      <c r="BE179" s="760"/>
      <c r="BF179" s="760"/>
      <c r="BG179" s="760"/>
      <c r="BH179" s="760"/>
      <c r="BI179" s="760"/>
      <c r="BJ179" s="760"/>
      <c r="BK179" s="760"/>
      <c r="BL179" s="760"/>
      <c r="BM179" s="760"/>
      <c r="BN179" s="760"/>
      <c r="BO179" s="760"/>
      <c r="BP179" s="760"/>
      <c r="BQ179" s="760"/>
      <c r="BR179" s="760"/>
      <c r="BS179" s="760"/>
      <c r="BT179" s="760"/>
      <c r="BU179" s="760"/>
      <c r="BV179" s="760"/>
      <c r="BW179" s="760"/>
      <c r="BX179" s="760"/>
      <c r="BY179" s="760"/>
      <c r="BZ179" s="760"/>
      <c r="CA179" s="760"/>
    </row>
    <row r="180" spans="1:79" ht="20.25" customHeight="1" thickBot="1">
      <c r="B180" s="856" t="s">
        <v>822</v>
      </c>
      <c r="C180" s="857">
        <v>2</v>
      </c>
      <c r="D180" s="858">
        <v>2</v>
      </c>
      <c r="E180" s="859">
        <v>4</v>
      </c>
      <c r="F180" s="1404"/>
      <c r="G180" s="869"/>
      <c r="H180" s="869"/>
      <c r="I180" s="870"/>
      <c r="J180" s="760"/>
      <c r="K180" s="760"/>
      <c r="L180" s="760"/>
      <c r="M180" s="760"/>
      <c r="N180" s="815"/>
      <c r="O180" s="760"/>
      <c r="P180" s="760"/>
      <c r="Q180" s="760"/>
      <c r="R180" s="760"/>
      <c r="S180" s="760"/>
      <c r="T180" s="760"/>
      <c r="U180" s="760"/>
      <c r="V180" s="760"/>
      <c r="W180" s="760"/>
      <c r="X180" s="760"/>
      <c r="Y180" s="760"/>
      <c r="Z180" s="760"/>
      <c r="AA180" s="760"/>
      <c r="AB180" s="760"/>
      <c r="AC180" s="760"/>
      <c r="AD180" s="760"/>
      <c r="AE180" s="760"/>
      <c r="AF180" s="760"/>
      <c r="AG180" s="760"/>
      <c r="AH180" s="760"/>
      <c r="AI180" s="760"/>
      <c r="AJ180" s="760"/>
      <c r="AK180" s="760"/>
      <c r="AL180" s="760"/>
      <c r="AM180" s="760"/>
      <c r="AN180" s="760"/>
      <c r="AO180" s="760"/>
      <c r="AP180" s="760"/>
      <c r="AQ180" s="760"/>
      <c r="AR180" s="760"/>
      <c r="AS180" s="760"/>
      <c r="AT180" s="760"/>
      <c r="AU180" s="760"/>
      <c r="AV180" s="760"/>
      <c r="AW180" s="760"/>
      <c r="AX180" s="760"/>
      <c r="AY180" s="760"/>
      <c r="AZ180" s="760"/>
      <c r="BA180" s="760"/>
      <c r="BB180" s="760"/>
      <c r="BC180" s="760"/>
      <c r="BD180" s="760"/>
      <c r="BE180" s="760"/>
      <c r="BF180" s="760"/>
      <c r="BG180" s="760"/>
      <c r="BH180" s="760"/>
      <c r="BI180" s="760"/>
      <c r="BJ180" s="760"/>
      <c r="BK180" s="760"/>
      <c r="BL180" s="760"/>
      <c r="BM180" s="760"/>
      <c r="BN180" s="760"/>
      <c r="BO180" s="760"/>
      <c r="BP180" s="760"/>
      <c r="BQ180" s="760"/>
      <c r="BR180" s="760"/>
      <c r="BS180" s="760"/>
      <c r="BT180" s="760"/>
      <c r="BU180" s="760"/>
      <c r="BV180" s="760"/>
      <c r="BW180" s="760"/>
      <c r="BX180" s="760"/>
      <c r="BY180" s="760"/>
      <c r="BZ180" s="760"/>
      <c r="CA180" s="760"/>
    </row>
    <row r="181" spans="1:79" ht="9" customHeight="1">
      <c r="B181" s="862"/>
      <c r="C181" s="863"/>
      <c r="D181" s="863"/>
      <c r="E181" s="863"/>
      <c r="F181" s="878"/>
      <c r="G181" s="835"/>
      <c r="H181" s="835"/>
      <c r="I181" s="760"/>
      <c r="J181" s="760"/>
      <c r="K181" s="760"/>
      <c r="L181" s="760"/>
      <c r="M181" s="760"/>
      <c r="N181" s="815"/>
      <c r="O181" s="760"/>
      <c r="P181" s="760"/>
      <c r="Q181" s="760"/>
      <c r="R181" s="760"/>
      <c r="S181" s="760"/>
      <c r="T181" s="760"/>
      <c r="U181" s="760"/>
      <c r="V181" s="760"/>
      <c r="W181" s="760"/>
      <c r="X181" s="760"/>
      <c r="Y181" s="760"/>
      <c r="Z181" s="760"/>
      <c r="AA181" s="760"/>
      <c r="AB181" s="760"/>
      <c r="AC181" s="760"/>
      <c r="AD181" s="760"/>
      <c r="AE181" s="760"/>
      <c r="AF181" s="760"/>
      <c r="AG181" s="760"/>
      <c r="AH181" s="760"/>
      <c r="AI181" s="760"/>
      <c r="AJ181" s="760"/>
      <c r="AK181" s="760"/>
      <c r="AL181" s="760"/>
      <c r="AM181" s="760"/>
      <c r="AN181" s="760"/>
      <c r="AO181" s="760"/>
      <c r="AP181" s="760"/>
      <c r="AQ181" s="760"/>
      <c r="AR181" s="760"/>
      <c r="AS181" s="760"/>
      <c r="AT181" s="760"/>
      <c r="AU181" s="760"/>
      <c r="AV181" s="760"/>
      <c r="AW181" s="760"/>
      <c r="AX181" s="760"/>
      <c r="AY181" s="760"/>
      <c r="AZ181" s="760"/>
      <c r="BA181" s="760"/>
      <c r="BB181" s="760"/>
      <c r="BC181" s="760"/>
      <c r="BD181" s="760"/>
      <c r="BE181" s="760"/>
      <c r="BF181" s="760"/>
      <c r="BG181" s="760"/>
      <c r="BH181" s="760"/>
      <c r="BI181" s="760"/>
      <c r="BJ181" s="760"/>
      <c r="BK181" s="760"/>
      <c r="BL181" s="760"/>
      <c r="BM181" s="760"/>
      <c r="BN181" s="760"/>
      <c r="BO181" s="760"/>
      <c r="BP181" s="760"/>
      <c r="BQ181" s="760"/>
      <c r="BR181" s="760"/>
      <c r="BS181" s="760"/>
      <c r="BT181" s="760"/>
      <c r="BU181" s="760"/>
      <c r="BV181" s="760"/>
      <c r="BW181" s="760"/>
      <c r="BX181" s="760"/>
      <c r="BY181" s="760"/>
      <c r="BZ181" s="760"/>
      <c r="CA181" s="760"/>
    </row>
    <row r="182" spans="1:79" ht="18" customHeight="1">
      <c r="A182" s="724">
        <v>18</v>
      </c>
      <c r="B182" s="831" t="s">
        <v>894</v>
      </c>
      <c r="C182" s="832"/>
      <c r="D182" s="832"/>
      <c r="E182" s="832"/>
      <c r="F182" s="878"/>
      <c r="G182" s="835"/>
      <c r="H182" s="835"/>
      <c r="I182" s="760"/>
      <c r="J182" s="760"/>
      <c r="K182" s="760"/>
      <c r="L182" s="760"/>
      <c r="M182" s="760"/>
      <c r="N182" s="815"/>
      <c r="O182" s="760"/>
      <c r="P182" s="760"/>
      <c r="Q182" s="760"/>
      <c r="R182" s="760"/>
      <c r="S182" s="760"/>
      <c r="T182" s="760"/>
      <c r="U182" s="760"/>
      <c r="V182" s="760"/>
      <c r="W182" s="760"/>
      <c r="X182" s="760"/>
      <c r="Y182" s="760"/>
      <c r="Z182" s="760"/>
      <c r="AA182" s="760"/>
      <c r="AB182" s="760"/>
      <c r="AC182" s="760"/>
      <c r="AD182" s="760"/>
      <c r="AE182" s="760"/>
      <c r="AF182" s="760"/>
      <c r="AG182" s="760"/>
      <c r="AH182" s="760"/>
      <c r="AI182" s="760"/>
      <c r="AJ182" s="760"/>
      <c r="AK182" s="760"/>
      <c r="AL182" s="760"/>
      <c r="AM182" s="760"/>
      <c r="AN182" s="760"/>
      <c r="AO182" s="760"/>
      <c r="AP182" s="760"/>
      <c r="AQ182" s="760"/>
      <c r="AR182" s="760"/>
      <c r="AS182" s="760"/>
      <c r="AT182" s="760"/>
      <c r="AU182" s="760"/>
      <c r="AV182" s="760"/>
      <c r="AW182" s="760"/>
      <c r="AX182" s="760"/>
      <c r="AY182" s="760"/>
      <c r="AZ182" s="760"/>
      <c r="BA182" s="760"/>
      <c r="BB182" s="760"/>
      <c r="BC182" s="760"/>
      <c r="BD182" s="760"/>
      <c r="BE182" s="760"/>
      <c r="BF182" s="760"/>
      <c r="BG182" s="760"/>
      <c r="BH182" s="760"/>
      <c r="BI182" s="760"/>
      <c r="BJ182" s="760"/>
      <c r="BK182" s="760"/>
      <c r="BL182" s="760"/>
      <c r="BM182" s="760"/>
      <c r="BN182" s="760"/>
      <c r="BO182" s="760"/>
      <c r="BP182" s="760"/>
      <c r="BQ182" s="760"/>
      <c r="BR182" s="760"/>
      <c r="BS182" s="760"/>
      <c r="BT182" s="760"/>
      <c r="BU182" s="760"/>
      <c r="BV182" s="760"/>
      <c r="BW182" s="760"/>
      <c r="BX182" s="760"/>
      <c r="BY182" s="760"/>
      <c r="BZ182" s="760"/>
      <c r="CA182" s="760"/>
    </row>
    <row r="183" spans="1:79" ht="35.25" customHeight="1">
      <c r="B183" s="1399" t="s">
        <v>895</v>
      </c>
      <c r="C183" s="1400"/>
      <c r="D183" s="1400"/>
      <c r="E183" s="1401"/>
      <c r="F183" s="878"/>
      <c r="G183" s="835"/>
      <c r="H183" s="835"/>
      <c r="I183" s="760"/>
      <c r="J183" s="760"/>
      <c r="K183" s="760"/>
      <c r="L183" s="760"/>
      <c r="M183" s="760"/>
      <c r="N183" s="815"/>
      <c r="O183" s="760"/>
      <c r="P183" s="760"/>
      <c r="Q183" s="760"/>
      <c r="R183" s="760"/>
      <c r="S183" s="760"/>
      <c r="T183" s="760"/>
      <c r="U183" s="760"/>
      <c r="V183" s="760"/>
      <c r="W183" s="760"/>
      <c r="X183" s="760"/>
      <c r="Y183" s="760"/>
      <c r="Z183" s="760"/>
      <c r="AA183" s="760"/>
      <c r="AB183" s="760"/>
      <c r="AC183" s="760"/>
      <c r="AD183" s="760"/>
      <c r="AE183" s="760"/>
      <c r="AF183" s="760"/>
      <c r="AG183" s="760"/>
      <c r="AH183" s="760"/>
      <c r="AI183" s="760"/>
      <c r="AJ183" s="760"/>
      <c r="AK183" s="760"/>
      <c r="AL183" s="760"/>
      <c r="AM183" s="760"/>
      <c r="AN183" s="760"/>
      <c r="AO183" s="760"/>
      <c r="AP183" s="760"/>
      <c r="AQ183" s="760"/>
      <c r="AR183" s="760"/>
      <c r="AS183" s="760"/>
      <c r="AT183" s="760"/>
      <c r="AU183" s="760"/>
      <c r="AV183" s="760"/>
      <c r="AW183" s="760"/>
      <c r="AX183" s="760"/>
      <c r="AY183" s="760"/>
      <c r="AZ183" s="760"/>
      <c r="BA183" s="760"/>
      <c r="BB183" s="760"/>
      <c r="BC183" s="760"/>
      <c r="BD183" s="760"/>
      <c r="BE183" s="760"/>
      <c r="BF183" s="760"/>
      <c r="BG183" s="760"/>
      <c r="BH183" s="760"/>
      <c r="BI183" s="760"/>
      <c r="BJ183" s="760"/>
      <c r="BK183" s="760"/>
      <c r="BL183" s="760"/>
      <c r="BM183" s="760"/>
      <c r="BN183" s="760"/>
      <c r="BO183" s="760"/>
      <c r="BP183" s="760"/>
      <c r="BQ183" s="760"/>
      <c r="BR183" s="760"/>
      <c r="BS183" s="760"/>
      <c r="BT183" s="760"/>
      <c r="BU183" s="760"/>
      <c r="BV183" s="760"/>
      <c r="BW183" s="760"/>
      <c r="BX183" s="760"/>
      <c r="BY183" s="760"/>
      <c r="BZ183" s="760"/>
      <c r="CA183" s="760"/>
    </row>
    <row r="184" spans="1:79" ht="16.5" customHeight="1" thickBot="1">
      <c r="B184" s="831" t="s">
        <v>811</v>
      </c>
      <c r="C184" s="836"/>
      <c r="F184" s="878"/>
      <c r="G184" s="835"/>
      <c r="H184" s="835"/>
      <c r="I184" s="760"/>
      <c r="J184" s="760"/>
      <c r="K184" s="760"/>
      <c r="L184" s="760"/>
      <c r="M184" s="760"/>
      <c r="N184" s="815"/>
      <c r="O184" s="760"/>
      <c r="P184" s="760"/>
      <c r="Q184" s="760"/>
      <c r="R184" s="760"/>
      <c r="S184" s="760"/>
      <c r="T184" s="760"/>
      <c r="U184" s="760"/>
      <c r="V184" s="760"/>
      <c r="W184" s="760"/>
      <c r="X184" s="760"/>
      <c r="Y184" s="760"/>
      <c r="Z184" s="760"/>
      <c r="AA184" s="760"/>
      <c r="AB184" s="760"/>
      <c r="AC184" s="760"/>
      <c r="AD184" s="760"/>
      <c r="AE184" s="760"/>
      <c r="AF184" s="760"/>
      <c r="AG184" s="760"/>
      <c r="AH184" s="760"/>
      <c r="AI184" s="760"/>
      <c r="AJ184" s="760"/>
      <c r="AK184" s="760"/>
      <c r="AL184" s="760"/>
      <c r="AM184" s="760"/>
      <c r="AN184" s="760"/>
      <c r="AO184" s="760"/>
      <c r="AP184" s="760"/>
      <c r="AQ184" s="760"/>
      <c r="AR184" s="760"/>
      <c r="AS184" s="760"/>
      <c r="AT184" s="760"/>
      <c r="AU184" s="760"/>
      <c r="AV184" s="760"/>
      <c r="AW184" s="760"/>
      <c r="AX184" s="760"/>
      <c r="AY184" s="760"/>
      <c r="AZ184" s="760"/>
      <c r="BA184" s="760"/>
      <c r="BB184" s="760"/>
      <c r="BC184" s="760"/>
      <c r="BD184" s="760"/>
      <c r="BE184" s="760"/>
      <c r="BF184" s="760"/>
      <c r="BG184" s="760"/>
      <c r="BH184" s="760"/>
      <c r="BI184" s="760"/>
      <c r="BJ184" s="760"/>
      <c r="BK184" s="760"/>
      <c r="BL184" s="760"/>
      <c r="BM184" s="760"/>
      <c r="BN184" s="760"/>
      <c r="BO184" s="760"/>
      <c r="BP184" s="760"/>
      <c r="BQ184" s="760"/>
      <c r="BR184" s="760"/>
      <c r="BS184" s="760"/>
      <c r="BT184" s="760"/>
      <c r="BU184" s="760"/>
      <c r="BV184" s="760"/>
      <c r="BW184" s="760"/>
      <c r="BX184" s="760"/>
      <c r="BY184" s="760"/>
      <c r="BZ184" s="760"/>
      <c r="CA184" s="760"/>
    </row>
    <row r="185" spans="1:79" ht="33.75" customHeight="1" thickBot="1">
      <c r="B185" s="837" t="s">
        <v>812</v>
      </c>
      <c r="C185" s="838" t="s">
        <v>813</v>
      </c>
      <c r="D185" s="838" t="s">
        <v>814</v>
      </c>
      <c r="E185" s="839" t="s">
        <v>815</v>
      </c>
      <c r="F185" s="1402" t="s">
        <v>816</v>
      </c>
      <c r="G185" s="864"/>
      <c r="H185" s="835"/>
      <c r="I185" s="760"/>
      <c r="J185" s="760"/>
      <c r="K185" s="760"/>
      <c r="L185" s="760"/>
      <c r="M185" s="760"/>
      <c r="N185" s="815"/>
      <c r="O185" s="760"/>
      <c r="P185" s="760"/>
      <c r="Q185" s="760"/>
      <c r="R185" s="760"/>
      <c r="S185" s="760"/>
      <c r="T185" s="760"/>
      <c r="U185" s="760"/>
      <c r="V185" s="760"/>
      <c r="W185" s="760"/>
      <c r="X185" s="760"/>
      <c r="Y185" s="760"/>
      <c r="Z185" s="760"/>
      <c r="AA185" s="760"/>
      <c r="AB185" s="760"/>
      <c r="AC185" s="760"/>
      <c r="AD185" s="760"/>
      <c r="AE185" s="760"/>
      <c r="AF185" s="760"/>
      <c r="AG185" s="760"/>
      <c r="AH185" s="760"/>
      <c r="AI185" s="760"/>
      <c r="AJ185" s="760"/>
      <c r="AK185" s="760"/>
      <c r="AL185" s="760"/>
      <c r="AM185" s="760"/>
      <c r="AN185" s="760"/>
      <c r="AO185" s="760"/>
      <c r="AP185" s="760"/>
      <c r="AQ185" s="760"/>
      <c r="AR185" s="760"/>
      <c r="AS185" s="760"/>
      <c r="AT185" s="760"/>
      <c r="AU185" s="760"/>
      <c r="AV185" s="760"/>
      <c r="AW185" s="760"/>
      <c r="AX185" s="760"/>
      <c r="AY185" s="760"/>
      <c r="AZ185" s="760"/>
      <c r="BA185" s="760"/>
      <c r="BB185" s="760"/>
      <c r="BC185" s="760"/>
      <c r="BD185" s="760"/>
      <c r="BE185" s="760"/>
      <c r="BF185" s="760"/>
      <c r="BG185" s="760"/>
      <c r="BH185" s="760"/>
      <c r="BI185" s="760"/>
      <c r="BJ185" s="760"/>
      <c r="BK185" s="760"/>
      <c r="BL185" s="760"/>
      <c r="BM185" s="760"/>
      <c r="BN185" s="760"/>
      <c r="BO185" s="760"/>
      <c r="BP185" s="760"/>
      <c r="BQ185" s="760"/>
      <c r="BR185" s="760"/>
      <c r="BS185" s="760"/>
      <c r="BT185" s="760"/>
      <c r="BU185" s="760"/>
      <c r="BV185" s="760"/>
      <c r="BW185" s="760"/>
      <c r="BX185" s="760"/>
      <c r="BY185" s="760"/>
      <c r="BZ185" s="760"/>
      <c r="CA185" s="760"/>
    </row>
    <row r="186" spans="1:79" ht="21" customHeight="1">
      <c r="B186" s="844" t="s">
        <v>818</v>
      </c>
      <c r="C186" s="845">
        <v>0</v>
      </c>
      <c r="D186" s="846">
        <v>3</v>
      </c>
      <c r="E186" s="847">
        <v>0</v>
      </c>
      <c r="F186" s="1403"/>
      <c r="G186" s="865"/>
      <c r="H186" s="865"/>
      <c r="I186" s="866"/>
      <c r="J186" s="760"/>
      <c r="K186" s="760"/>
      <c r="L186" s="760"/>
      <c r="M186" s="760"/>
      <c r="N186" s="815"/>
      <c r="O186" s="760"/>
      <c r="P186" s="760"/>
      <c r="Q186" s="760"/>
      <c r="R186" s="760"/>
      <c r="S186" s="760"/>
      <c r="T186" s="760"/>
      <c r="U186" s="760"/>
      <c r="V186" s="760"/>
      <c r="W186" s="760"/>
      <c r="X186" s="760"/>
      <c r="Y186" s="760"/>
      <c r="Z186" s="760"/>
      <c r="AA186" s="760"/>
      <c r="AB186" s="760"/>
      <c r="AC186" s="760"/>
      <c r="AD186" s="760"/>
      <c r="AE186" s="760"/>
      <c r="AF186" s="760"/>
      <c r="AG186" s="760"/>
      <c r="AH186" s="760"/>
      <c r="AI186" s="760"/>
      <c r="AJ186" s="760"/>
      <c r="AK186" s="760"/>
      <c r="AL186" s="760"/>
      <c r="AM186" s="760"/>
      <c r="AN186" s="760"/>
      <c r="AO186" s="760"/>
      <c r="AP186" s="760"/>
      <c r="AQ186" s="760"/>
      <c r="AR186" s="760"/>
      <c r="AS186" s="760"/>
      <c r="AT186" s="760"/>
      <c r="AU186" s="760"/>
      <c r="AV186" s="760"/>
      <c r="AW186" s="760"/>
      <c r="AX186" s="760"/>
      <c r="AY186" s="760"/>
      <c r="AZ186" s="760"/>
      <c r="BA186" s="760"/>
      <c r="BB186" s="760"/>
      <c r="BC186" s="760"/>
      <c r="BD186" s="760"/>
      <c r="BE186" s="760"/>
      <c r="BF186" s="760"/>
      <c r="BG186" s="760"/>
      <c r="BH186" s="760"/>
      <c r="BI186" s="760"/>
      <c r="BJ186" s="760"/>
      <c r="BK186" s="760"/>
      <c r="BL186" s="760"/>
      <c r="BM186" s="760"/>
      <c r="BN186" s="760"/>
      <c r="BO186" s="760"/>
      <c r="BP186" s="760"/>
      <c r="BQ186" s="760"/>
      <c r="BR186" s="760"/>
      <c r="BS186" s="760"/>
      <c r="BT186" s="760"/>
      <c r="BU186" s="760"/>
      <c r="BV186" s="760"/>
      <c r="BW186" s="760"/>
      <c r="BX186" s="760"/>
      <c r="BY186" s="760"/>
      <c r="BZ186" s="760"/>
      <c r="CA186" s="760"/>
    </row>
    <row r="187" spans="1:79" ht="20.25" customHeight="1">
      <c r="B187" s="850" t="s">
        <v>820</v>
      </c>
      <c r="C187" s="851">
        <v>1</v>
      </c>
      <c r="D187" s="852">
        <v>3</v>
      </c>
      <c r="E187" s="853">
        <v>3</v>
      </c>
      <c r="F187" s="1403"/>
      <c r="G187" s="867"/>
      <c r="H187" s="867"/>
      <c r="I187" s="868"/>
      <c r="J187" s="760"/>
      <c r="K187" s="760"/>
      <c r="L187" s="760"/>
      <c r="M187" s="760"/>
      <c r="N187" s="815"/>
      <c r="O187" s="760"/>
      <c r="P187" s="760"/>
      <c r="Q187" s="760"/>
      <c r="R187" s="760"/>
      <c r="S187" s="760"/>
      <c r="T187" s="760"/>
      <c r="U187" s="760"/>
      <c r="V187" s="760"/>
      <c r="W187" s="760"/>
      <c r="X187" s="760"/>
      <c r="Y187" s="760"/>
      <c r="Z187" s="760"/>
      <c r="AA187" s="760"/>
      <c r="AB187" s="760"/>
      <c r="AC187" s="760"/>
      <c r="AD187" s="760"/>
      <c r="AE187" s="760"/>
      <c r="AF187" s="760"/>
      <c r="AG187" s="760"/>
      <c r="AH187" s="760"/>
      <c r="AI187" s="760"/>
      <c r="AJ187" s="760"/>
      <c r="AK187" s="760"/>
      <c r="AL187" s="760"/>
      <c r="AM187" s="760"/>
      <c r="AN187" s="760"/>
      <c r="AO187" s="760"/>
      <c r="AP187" s="760"/>
      <c r="AQ187" s="760"/>
      <c r="AR187" s="760"/>
      <c r="AS187" s="760"/>
      <c r="AT187" s="760"/>
      <c r="AU187" s="760"/>
      <c r="AV187" s="760"/>
      <c r="AW187" s="760"/>
      <c r="AX187" s="760"/>
      <c r="AY187" s="760"/>
      <c r="AZ187" s="760"/>
      <c r="BA187" s="760"/>
      <c r="BB187" s="760"/>
      <c r="BC187" s="760"/>
      <c r="BD187" s="760"/>
      <c r="BE187" s="760"/>
      <c r="BF187" s="760"/>
      <c r="BG187" s="760"/>
      <c r="BH187" s="760"/>
      <c r="BI187" s="760"/>
      <c r="BJ187" s="760"/>
      <c r="BK187" s="760"/>
      <c r="BL187" s="760"/>
      <c r="BM187" s="760"/>
      <c r="BN187" s="760"/>
      <c r="BO187" s="760"/>
      <c r="BP187" s="760"/>
      <c r="BQ187" s="760"/>
      <c r="BR187" s="760"/>
      <c r="BS187" s="760"/>
      <c r="BT187" s="760"/>
      <c r="BU187" s="760"/>
      <c r="BV187" s="760"/>
      <c r="BW187" s="760"/>
      <c r="BX187" s="760"/>
      <c r="BY187" s="760"/>
      <c r="BZ187" s="760"/>
      <c r="CA187" s="760"/>
    </row>
    <row r="188" spans="1:79" ht="20.25" customHeight="1" thickBot="1">
      <c r="B188" s="856" t="s">
        <v>822</v>
      </c>
      <c r="C188" s="857">
        <v>2</v>
      </c>
      <c r="D188" s="858">
        <v>3</v>
      </c>
      <c r="E188" s="859">
        <v>6</v>
      </c>
      <c r="F188" s="1404"/>
      <c r="G188" s="869"/>
      <c r="H188" s="869"/>
      <c r="I188" s="870"/>
      <c r="J188" s="760"/>
      <c r="K188" s="760"/>
      <c r="L188" s="760"/>
      <c r="M188" s="760"/>
      <c r="N188" s="815"/>
      <c r="O188" s="760"/>
      <c r="P188" s="760"/>
      <c r="Q188" s="760"/>
      <c r="R188" s="760"/>
      <c r="S188" s="760"/>
      <c r="T188" s="760"/>
      <c r="U188" s="760"/>
      <c r="V188" s="760"/>
      <c r="W188" s="760"/>
      <c r="X188" s="760"/>
      <c r="Y188" s="760"/>
      <c r="Z188" s="760"/>
      <c r="AA188" s="760"/>
      <c r="AB188" s="760"/>
      <c r="AC188" s="760"/>
      <c r="AD188" s="760"/>
      <c r="AE188" s="760"/>
      <c r="AF188" s="760"/>
      <c r="AG188" s="760"/>
      <c r="AH188" s="760"/>
      <c r="AI188" s="760"/>
      <c r="AJ188" s="760"/>
      <c r="AK188" s="760"/>
      <c r="AL188" s="760"/>
      <c r="AM188" s="760"/>
      <c r="AN188" s="760"/>
      <c r="AO188" s="760"/>
      <c r="AP188" s="760"/>
      <c r="AQ188" s="760"/>
      <c r="AR188" s="760"/>
      <c r="AS188" s="760"/>
      <c r="AT188" s="760"/>
      <c r="AU188" s="760"/>
      <c r="AV188" s="760"/>
      <c r="AW188" s="760"/>
      <c r="AX188" s="760"/>
      <c r="AY188" s="760"/>
      <c r="AZ188" s="760"/>
      <c r="BA188" s="760"/>
      <c r="BB188" s="760"/>
      <c r="BC188" s="760"/>
      <c r="BD188" s="760"/>
      <c r="BE188" s="760"/>
      <c r="BF188" s="760"/>
      <c r="BG188" s="760"/>
      <c r="BH188" s="760"/>
      <c r="BI188" s="760"/>
      <c r="BJ188" s="760"/>
      <c r="BK188" s="760"/>
      <c r="BL188" s="760"/>
      <c r="BM188" s="760"/>
      <c r="BN188" s="760"/>
      <c r="BO188" s="760"/>
      <c r="BP188" s="760"/>
      <c r="BQ188" s="760"/>
      <c r="BR188" s="760"/>
      <c r="BS188" s="760"/>
      <c r="BT188" s="760"/>
      <c r="BU188" s="760"/>
      <c r="BV188" s="760"/>
      <c r="BW188" s="760"/>
      <c r="BX188" s="760"/>
      <c r="BY188" s="760"/>
      <c r="BZ188" s="760"/>
      <c r="CA188" s="760"/>
    </row>
    <row r="189" spans="1:79" ht="9" customHeight="1">
      <c r="B189" s="862"/>
      <c r="C189" s="863"/>
      <c r="D189" s="863"/>
      <c r="E189" s="863"/>
      <c r="F189" s="878"/>
      <c r="G189" s="835"/>
      <c r="H189" s="835"/>
      <c r="I189" s="760"/>
      <c r="J189" s="760"/>
      <c r="K189" s="760"/>
      <c r="L189" s="760"/>
      <c r="M189" s="760"/>
      <c r="N189" s="815"/>
      <c r="O189" s="760"/>
      <c r="P189" s="760"/>
      <c r="Q189" s="760"/>
      <c r="R189" s="760"/>
      <c r="S189" s="760"/>
      <c r="T189" s="760"/>
      <c r="U189" s="760"/>
      <c r="V189" s="760"/>
      <c r="W189" s="760"/>
      <c r="X189" s="760"/>
      <c r="Y189" s="760"/>
      <c r="Z189" s="760"/>
      <c r="AA189" s="760"/>
      <c r="AB189" s="760"/>
      <c r="AC189" s="760"/>
      <c r="AD189" s="760"/>
      <c r="AE189" s="760"/>
      <c r="AF189" s="760"/>
      <c r="AG189" s="760"/>
      <c r="AH189" s="760"/>
      <c r="AI189" s="760"/>
      <c r="AJ189" s="760"/>
      <c r="AK189" s="760"/>
      <c r="AL189" s="760"/>
      <c r="AM189" s="760"/>
      <c r="AN189" s="760"/>
      <c r="AO189" s="760"/>
      <c r="AP189" s="760"/>
      <c r="AQ189" s="760"/>
      <c r="AR189" s="760"/>
      <c r="AS189" s="760"/>
      <c r="AT189" s="760"/>
      <c r="AU189" s="760"/>
      <c r="AV189" s="760"/>
      <c r="AW189" s="760"/>
      <c r="AX189" s="760"/>
      <c r="AY189" s="760"/>
      <c r="AZ189" s="760"/>
      <c r="BA189" s="760"/>
      <c r="BB189" s="760"/>
      <c r="BC189" s="760"/>
      <c r="BD189" s="760"/>
      <c r="BE189" s="760"/>
      <c r="BF189" s="760"/>
      <c r="BG189" s="760"/>
      <c r="BH189" s="760"/>
      <c r="BI189" s="760"/>
      <c r="BJ189" s="760"/>
      <c r="BK189" s="760"/>
      <c r="BL189" s="760"/>
      <c r="BM189" s="760"/>
      <c r="BN189" s="760"/>
      <c r="BO189" s="760"/>
      <c r="BP189" s="760"/>
      <c r="BQ189" s="760"/>
      <c r="BR189" s="760"/>
      <c r="BS189" s="760"/>
      <c r="BT189" s="760"/>
      <c r="BU189" s="760"/>
      <c r="BV189" s="760"/>
      <c r="BW189" s="760"/>
      <c r="BX189" s="760"/>
      <c r="BY189" s="760"/>
      <c r="BZ189" s="760"/>
      <c r="CA189" s="760"/>
    </row>
    <row r="190" spans="1:79" ht="18" customHeight="1">
      <c r="A190" s="724">
        <v>19</v>
      </c>
      <c r="B190" s="831" t="s">
        <v>896</v>
      </c>
      <c r="C190" s="832"/>
      <c r="D190" s="832"/>
      <c r="E190" s="832"/>
      <c r="F190" s="878"/>
      <c r="G190" s="835"/>
      <c r="H190" s="835"/>
      <c r="I190" s="760"/>
      <c r="J190" s="760"/>
      <c r="K190" s="760"/>
      <c r="L190" s="760"/>
      <c r="M190" s="760"/>
      <c r="N190" s="815"/>
      <c r="O190" s="760"/>
      <c r="P190" s="760"/>
      <c r="Q190" s="760"/>
      <c r="R190" s="760"/>
      <c r="S190" s="760"/>
      <c r="T190" s="760"/>
      <c r="U190" s="760"/>
      <c r="V190" s="760"/>
      <c r="W190" s="760"/>
      <c r="X190" s="760"/>
      <c r="Y190" s="760"/>
      <c r="Z190" s="760"/>
      <c r="AA190" s="760"/>
      <c r="AB190" s="760"/>
      <c r="AC190" s="760"/>
      <c r="AD190" s="760"/>
      <c r="AE190" s="760"/>
      <c r="AF190" s="760"/>
      <c r="AG190" s="760"/>
      <c r="AH190" s="760"/>
      <c r="AI190" s="760"/>
      <c r="AJ190" s="760"/>
      <c r="AK190" s="760"/>
      <c r="AL190" s="760"/>
      <c r="AM190" s="760"/>
      <c r="AN190" s="760"/>
      <c r="AO190" s="760"/>
      <c r="AP190" s="760"/>
      <c r="AQ190" s="760"/>
      <c r="AR190" s="760"/>
      <c r="AS190" s="760"/>
      <c r="AT190" s="760"/>
      <c r="AU190" s="760"/>
      <c r="AV190" s="760"/>
      <c r="AW190" s="760"/>
      <c r="AX190" s="760"/>
      <c r="AY190" s="760"/>
      <c r="AZ190" s="760"/>
      <c r="BA190" s="760"/>
      <c r="BB190" s="760"/>
      <c r="BC190" s="760"/>
      <c r="BD190" s="760"/>
      <c r="BE190" s="760"/>
      <c r="BF190" s="760"/>
      <c r="BG190" s="760"/>
      <c r="BH190" s="760"/>
      <c r="BI190" s="760"/>
      <c r="BJ190" s="760"/>
      <c r="BK190" s="760"/>
      <c r="BL190" s="760"/>
      <c r="BM190" s="760"/>
      <c r="BN190" s="760"/>
      <c r="BO190" s="760"/>
      <c r="BP190" s="760"/>
      <c r="BQ190" s="760"/>
      <c r="BR190" s="760"/>
      <c r="BS190" s="760"/>
      <c r="BT190" s="760"/>
      <c r="BU190" s="760"/>
      <c r="BV190" s="760"/>
      <c r="BW190" s="760"/>
      <c r="BX190" s="760"/>
      <c r="BY190" s="760"/>
      <c r="BZ190" s="760"/>
      <c r="CA190" s="760"/>
    </row>
    <row r="191" spans="1:79" ht="35.25" customHeight="1">
      <c r="B191" s="1399" t="s">
        <v>897</v>
      </c>
      <c r="C191" s="1400"/>
      <c r="D191" s="1400"/>
      <c r="E191" s="1401"/>
      <c r="F191" s="878"/>
      <c r="G191" s="835"/>
      <c r="H191" s="835"/>
      <c r="I191" s="760"/>
      <c r="J191" s="760"/>
      <c r="K191" s="760"/>
      <c r="L191" s="760"/>
      <c r="M191" s="760"/>
      <c r="N191" s="815"/>
      <c r="O191" s="760"/>
      <c r="P191" s="760"/>
      <c r="Q191" s="760"/>
      <c r="R191" s="760"/>
      <c r="S191" s="760"/>
      <c r="T191" s="760"/>
      <c r="U191" s="760"/>
      <c r="V191" s="760"/>
      <c r="W191" s="760"/>
      <c r="X191" s="760"/>
      <c r="Y191" s="760"/>
      <c r="Z191" s="760"/>
      <c r="AA191" s="760"/>
      <c r="AB191" s="760"/>
      <c r="AC191" s="760"/>
      <c r="AD191" s="760"/>
      <c r="AE191" s="760"/>
      <c r="AF191" s="760"/>
      <c r="AG191" s="760"/>
      <c r="AH191" s="760"/>
      <c r="AI191" s="760"/>
      <c r="AJ191" s="760"/>
      <c r="AK191" s="760"/>
      <c r="AL191" s="760"/>
      <c r="AM191" s="760"/>
      <c r="AN191" s="760"/>
      <c r="AO191" s="760"/>
      <c r="AP191" s="760"/>
      <c r="AQ191" s="760"/>
      <c r="AR191" s="760"/>
      <c r="AS191" s="760"/>
      <c r="AT191" s="760"/>
      <c r="AU191" s="760"/>
      <c r="AV191" s="760"/>
      <c r="AW191" s="760"/>
      <c r="AX191" s="760"/>
      <c r="AY191" s="760"/>
      <c r="AZ191" s="760"/>
      <c r="BA191" s="760"/>
      <c r="BB191" s="760"/>
      <c r="BC191" s="760"/>
      <c r="BD191" s="760"/>
      <c r="BE191" s="760"/>
      <c r="BF191" s="760"/>
      <c r="BG191" s="760"/>
      <c r="BH191" s="760"/>
      <c r="BI191" s="760"/>
      <c r="BJ191" s="760"/>
      <c r="BK191" s="760"/>
      <c r="BL191" s="760"/>
      <c r="BM191" s="760"/>
      <c r="BN191" s="760"/>
      <c r="BO191" s="760"/>
      <c r="BP191" s="760"/>
      <c r="BQ191" s="760"/>
      <c r="BR191" s="760"/>
      <c r="BS191" s="760"/>
      <c r="BT191" s="760"/>
      <c r="BU191" s="760"/>
      <c r="BV191" s="760"/>
      <c r="BW191" s="760"/>
      <c r="BX191" s="760"/>
      <c r="BY191" s="760"/>
      <c r="BZ191" s="760"/>
      <c r="CA191" s="760"/>
    </row>
    <row r="192" spans="1:79" ht="16.5" customHeight="1" thickBot="1">
      <c r="B192" s="831" t="s">
        <v>811</v>
      </c>
      <c r="C192" s="836"/>
      <c r="F192" s="878"/>
      <c r="G192" s="835"/>
      <c r="H192" s="835"/>
      <c r="I192" s="760"/>
      <c r="J192" s="760"/>
      <c r="K192" s="760"/>
      <c r="L192" s="760"/>
      <c r="M192" s="760"/>
      <c r="N192" s="815"/>
      <c r="O192" s="760"/>
      <c r="P192" s="760"/>
      <c r="Q192" s="760"/>
      <c r="R192" s="760"/>
      <c r="S192" s="760"/>
      <c r="T192" s="760"/>
      <c r="U192" s="760"/>
      <c r="V192" s="760"/>
      <c r="W192" s="760"/>
      <c r="X192" s="760"/>
      <c r="Y192" s="760"/>
      <c r="Z192" s="760"/>
      <c r="AA192" s="760"/>
      <c r="AB192" s="760"/>
      <c r="AC192" s="760"/>
      <c r="AD192" s="760"/>
      <c r="AE192" s="760"/>
      <c r="AF192" s="760"/>
      <c r="AG192" s="760"/>
      <c r="AH192" s="760"/>
      <c r="AI192" s="760"/>
      <c r="AJ192" s="760"/>
      <c r="AK192" s="760"/>
      <c r="AL192" s="760"/>
      <c r="AM192" s="760"/>
      <c r="AN192" s="760"/>
      <c r="AO192" s="760"/>
      <c r="AP192" s="760"/>
      <c r="AQ192" s="760"/>
      <c r="AR192" s="760"/>
      <c r="AS192" s="760"/>
      <c r="AT192" s="760"/>
      <c r="AU192" s="760"/>
      <c r="AV192" s="760"/>
      <c r="AW192" s="760"/>
      <c r="AX192" s="760"/>
      <c r="AY192" s="760"/>
      <c r="AZ192" s="760"/>
      <c r="BA192" s="760"/>
      <c r="BB192" s="760"/>
      <c r="BC192" s="760"/>
      <c r="BD192" s="760"/>
      <c r="BE192" s="760"/>
      <c r="BF192" s="760"/>
      <c r="BG192" s="760"/>
      <c r="BH192" s="760"/>
      <c r="BI192" s="760"/>
      <c r="BJ192" s="760"/>
      <c r="BK192" s="760"/>
      <c r="BL192" s="760"/>
      <c r="BM192" s="760"/>
      <c r="BN192" s="760"/>
      <c r="BO192" s="760"/>
      <c r="BP192" s="760"/>
      <c r="BQ192" s="760"/>
      <c r="BR192" s="760"/>
      <c r="BS192" s="760"/>
      <c r="BT192" s="760"/>
      <c r="BU192" s="760"/>
      <c r="BV192" s="760"/>
      <c r="BW192" s="760"/>
      <c r="BX192" s="760"/>
      <c r="BY192" s="760"/>
      <c r="BZ192" s="760"/>
      <c r="CA192" s="760"/>
    </row>
    <row r="193" spans="1:79" ht="33.75" customHeight="1" thickBot="1">
      <c r="B193" s="837" t="s">
        <v>812</v>
      </c>
      <c r="C193" s="838" t="s">
        <v>813</v>
      </c>
      <c r="D193" s="838" t="s">
        <v>814</v>
      </c>
      <c r="E193" s="839" t="s">
        <v>815</v>
      </c>
      <c r="F193" s="1402" t="s">
        <v>816</v>
      </c>
      <c r="G193" s="864"/>
      <c r="H193" s="835"/>
      <c r="I193" s="760"/>
      <c r="J193" s="760"/>
      <c r="K193" s="760"/>
      <c r="L193" s="760"/>
      <c r="M193" s="760"/>
      <c r="N193" s="815"/>
      <c r="O193" s="760"/>
      <c r="P193" s="760"/>
      <c r="Q193" s="760"/>
      <c r="R193" s="760"/>
      <c r="S193" s="760"/>
      <c r="T193" s="760"/>
      <c r="U193" s="760"/>
      <c r="V193" s="760"/>
      <c r="W193" s="760"/>
      <c r="X193" s="760"/>
      <c r="Y193" s="760"/>
      <c r="Z193" s="760"/>
      <c r="AA193" s="760"/>
      <c r="AB193" s="760"/>
      <c r="AC193" s="760"/>
      <c r="AD193" s="760"/>
      <c r="AE193" s="760"/>
      <c r="AF193" s="760"/>
      <c r="AG193" s="760"/>
      <c r="AH193" s="760"/>
      <c r="AI193" s="760"/>
      <c r="AJ193" s="760"/>
      <c r="AK193" s="760"/>
      <c r="AL193" s="760"/>
      <c r="AM193" s="760"/>
      <c r="AN193" s="760"/>
      <c r="AO193" s="760"/>
      <c r="AP193" s="760"/>
      <c r="AQ193" s="760"/>
      <c r="AR193" s="760"/>
      <c r="AS193" s="760"/>
      <c r="AT193" s="760"/>
      <c r="AU193" s="760"/>
      <c r="AV193" s="760"/>
      <c r="AW193" s="760"/>
      <c r="AX193" s="760"/>
      <c r="AY193" s="760"/>
      <c r="AZ193" s="760"/>
      <c r="BA193" s="760"/>
      <c r="BB193" s="760"/>
      <c r="BC193" s="760"/>
      <c r="BD193" s="760"/>
      <c r="BE193" s="760"/>
      <c r="BF193" s="760"/>
      <c r="BG193" s="760"/>
      <c r="BH193" s="760"/>
      <c r="BI193" s="760"/>
      <c r="BJ193" s="760"/>
      <c r="BK193" s="760"/>
      <c r="BL193" s="760"/>
      <c r="BM193" s="760"/>
      <c r="BN193" s="760"/>
      <c r="BO193" s="760"/>
      <c r="BP193" s="760"/>
      <c r="BQ193" s="760"/>
      <c r="BR193" s="760"/>
      <c r="BS193" s="760"/>
      <c r="BT193" s="760"/>
      <c r="BU193" s="760"/>
      <c r="BV193" s="760"/>
      <c r="BW193" s="760"/>
      <c r="BX193" s="760"/>
      <c r="BY193" s="760"/>
      <c r="BZ193" s="760"/>
      <c r="CA193" s="760"/>
    </row>
    <row r="194" spans="1:79" ht="21" customHeight="1">
      <c r="B194" s="844" t="s">
        <v>898</v>
      </c>
      <c r="C194" s="845">
        <v>0</v>
      </c>
      <c r="D194" s="846">
        <v>2</v>
      </c>
      <c r="E194" s="847">
        <v>0</v>
      </c>
      <c r="F194" s="1403"/>
      <c r="G194" s="865"/>
      <c r="H194" s="865"/>
      <c r="I194" s="866"/>
      <c r="J194" s="760"/>
      <c r="K194" s="760"/>
      <c r="L194" s="760"/>
      <c r="M194" s="760"/>
      <c r="N194" s="815"/>
      <c r="O194" s="760"/>
      <c r="P194" s="760"/>
      <c r="Q194" s="760"/>
      <c r="R194" s="760"/>
      <c r="S194" s="760"/>
      <c r="T194" s="760"/>
      <c r="U194" s="760"/>
      <c r="V194" s="760"/>
      <c r="W194" s="760"/>
      <c r="X194" s="760"/>
      <c r="Y194" s="760"/>
      <c r="Z194" s="760"/>
      <c r="AA194" s="760"/>
      <c r="AB194" s="760"/>
      <c r="AC194" s="760"/>
      <c r="AD194" s="760"/>
      <c r="AE194" s="760"/>
      <c r="AF194" s="760"/>
      <c r="AG194" s="760"/>
      <c r="AH194" s="760"/>
      <c r="AI194" s="760"/>
      <c r="AJ194" s="760"/>
      <c r="AK194" s="760"/>
      <c r="AL194" s="760"/>
      <c r="AM194" s="760"/>
      <c r="AN194" s="760"/>
      <c r="AO194" s="760"/>
      <c r="AP194" s="760"/>
      <c r="AQ194" s="760"/>
      <c r="AR194" s="760"/>
      <c r="AS194" s="760"/>
      <c r="AT194" s="760"/>
      <c r="AU194" s="760"/>
      <c r="AV194" s="760"/>
      <c r="AW194" s="760"/>
      <c r="AX194" s="760"/>
      <c r="AY194" s="760"/>
      <c r="AZ194" s="760"/>
      <c r="BA194" s="760"/>
      <c r="BB194" s="760"/>
      <c r="BC194" s="760"/>
      <c r="BD194" s="760"/>
      <c r="BE194" s="760"/>
      <c r="BF194" s="760"/>
      <c r="BG194" s="760"/>
      <c r="BH194" s="760"/>
      <c r="BI194" s="760"/>
      <c r="BJ194" s="760"/>
      <c r="BK194" s="760"/>
      <c r="BL194" s="760"/>
      <c r="BM194" s="760"/>
      <c r="BN194" s="760"/>
      <c r="BO194" s="760"/>
      <c r="BP194" s="760"/>
      <c r="BQ194" s="760"/>
      <c r="BR194" s="760"/>
      <c r="BS194" s="760"/>
      <c r="BT194" s="760"/>
      <c r="BU194" s="760"/>
      <c r="BV194" s="760"/>
      <c r="BW194" s="760"/>
      <c r="BX194" s="760"/>
      <c r="BY194" s="760"/>
      <c r="BZ194" s="760"/>
      <c r="CA194" s="760"/>
    </row>
    <row r="195" spans="1:79" ht="50.1" customHeight="1">
      <c r="B195" s="850" t="s">
        <v>899</v>
      </c>
      <c r="C195" s="851">
        <v>1</v>
      </c>
      <c r="D195" s="852">
        <v>2</v>
      </c>
      <c r="E195" s="853">
        <v>2</v>
      </c>
      <c r="F195" s="1403"/>
      <c r="G195" s="867"/>
      <c r="H195" s="867"/>
      <c r="I195" s="868"/>
      <c r="J195" s="760"/>
      <c r="K195" s="760"/>
      <c r="L195" s="760"/>
      <c r="M195" s="760"/>
      <c r="N195" s="815"/>
      <c r="O195" s="760"/>
      <c r="P195" s="760"/>
      <c r="Q195" s="760"/>
      <c r="R195" s="760"/>
      <c r="S195" s="760"/>
      <c r="T195" s="760"/>
      <c r="U195" s="760"/>
      <c r="V195" s="760"/>
      <c r="W195" s="760"/>
      <c r="X195" s="760"/>
      <c r="Y195" s="760"/>
      <c r="Z195" s="760"/>
      <c r="AA195" s="760"/>
      <c r="AB195" s="760"/>
      <c r="AC195" s="760"/>
      <c r="AD195" s="760"/>
      <c r="AE195" s="760"/>
      <c r="AF195" s="760"/>
      <c r="AG195" s="760"/>
      <c r="AH195" s="760"/>
      <c r="AI195" s="760"/>
      <c r="AJ195" s="760"/>
      <c r="AK195" s="760"/>
      <c r="AL195" s="760"/>
      <c r="AM195" s="760"/>
      <c r="AN195" s="760"/>
      <c r="AO195" s="760"/>
      <c r="AP195" s="760"/>
      <c r="AQ195" s="760"/>
      <c r="AR195" s="760"/>
      <c r="AS195" s="760"/>
      <c r="AT195" s="760"/>
      <c r="AU195" s="760"/>
      <c r="AV195" s="760"/>
      <c r="AW195" s="760"/>
      <c r="AX195" s="760"/>
      <c r="AY195" s="760"/>
      <c r="AZ195" s="760"/>
      <c r="BA195" s="760"/>
      <c r="BB195" s="760"/>
      <c r="BC195" s="760"/>
      <c r="BD195" s="760"/>
      <c r="BE195" s="760"/>
      <c r="BF195" s="760"/>
      <c r="BG195" s="760"/>
      <c r="BH195" s="760"/>
      <c r="BI195" s="760"/>
      <c r="BJ195" s="760"/>
      <c r="BK195" s="760"/>
      <c r="BL195" s="760"/>
      <c r="BM195" s="760"/>
      <c r="BN195" s="760"/>
      <c r="BO195" s="760"/>
      <c r="BP195" s="760"/>
      <c r="BQ195" s="760"/>
      <c r="BR195" s="760"/>
      <c r="BS195" s="760"/>
      <c r="BT195" s="760"/>
      <c r="BU195" s="760"/>
      <c r="BV195" s="760"/>
      <c r="BW195" s="760"/>
      <c r="BX195" s="760"/>
      <c r="BY195" s="760"/>
      <c r="BZ195" s="760"/>
      <c r="CA195" s="760"/>
    </row>
    <row r="196" spans="1:79" ht="37.5" customHeight="1" thickBot="1">
      <c r="B196" s="856" t="s">
        <v>900</v>
      </c>
      <c r="C196" s="857">
        <v>2</v>
      </c>
      <c r="D196" s="858">
        <v>2</v>
      </c>
      <c r="E196" s="859">
        <v>4</v>
      </c>
      <c r="F196" s="1404"/>
      <c r="G196" s="869"/>
      <c r="H196" s="869"/>
      <c r="I196" s="870"/>
      <c r="J196" s="760"/>
      <c r="K196" s="760"/>
      <c r="L196" s="760"/>
      <c r="M196" s="760"/>
      <c r="N196" s="815"/>
      <c r="O196" s="760"/>
      <c r="P196" s="760"/>
      <c r="Q196" s="760"/>
      <c r="R196" s="760"/>
      <c r="S196" s="760"/>
      <c r="T196" s="760"/>
      <c r="U196" s="760"/>
      <c r="V196" s="760"/>
      <c r="W196" s="760"/>
      <c r="X196" s="760"/>
      <c r="Y196" s="760"/>
      <c r="Z196" s="760"/>
      <c r="AA196" s="760"/>
      <c r="AB196" s="760"/>
      <c r="AC196" s="760"/>
      <c r="AD196" s="760"/>
      <c r="AE196" s="760"/>
      <c r="AF196" s="760"/>
      <c r="AG196" s="760"/>
      <c r="AH196" s="760"/>
      <c r="AI196" s="760"/>
      <c r="AJ196" s="760"/>
      <c r="AK196" s="760"/>
      <c r="AL196" s="760"/>
      <c r="AM196" s="760"/>
      <c r="AN196" s="760"/>
      <c r="AO196" s="760"/>
      <c r="AP196" s="760"/>
      <c r="AQ196" s="760"/>
      <c r="AR196" s="760"/>
      <c r="AS196" s="760"/>
      <c r="AT196" s="760"/>
      <c r="AU196" s="760"/>
      <c r="AV196" s="760"/>
      <c r="AW196" s="760"/>
      <c r="AX196" s="760"/>
      <c r="AY196" s="760"/>
      <c r="AZ196" s="760"/>
      <c r="BA196" s="760"/>
      <c r="BB196" s="760"/>
      <c r="BC196" s="760"/>
      <c r="BD196" s="760"/>
      <c r="BE196" s="760"/>
      <c r="BF196" s="760"/>
      <c r="BG196" s="760"/>
      <c r="BH196" s="760"/>
      <c r="BI196" s="760"/>
      <c r="BJ196" s="760"/>
      <c r="BK196" s="760"/>
      <c r="BL196" s="760"/>
      <c r="BM196" s="760"/>
      <c r="BN196" s="760"/>
      <c r="BO196" s="760"/>
      <c r="BP196" s="760"/>
      <c r="BQ196" s="760"/>
      <c r="BR196" s="760"/>
      <c r="BS196" s="760"/>
      <c r="BT196" s="760"/>
      <c r="BU196" s="760"/>
      <c r="BV196" s="760"/>
      <c r="BW196" s="760"/>
      <c r="BX196" s="760"/>
      <c r="BY196" s="760"/>
      <c r="BZ196" s="760"/>
      <c r="CA196" s="760"/>
    </row>
    <row r="197" spans="1:79" ht="9" customHeight="1">
      <c r="B197" s="862"/>
      <c r="C197" s="863"/>
      <c r="D197" s="863"/>
      <c r="E197" s="863"/>
      <c r="F197" s="878"/>
      <c r="G197" s="835"/>
      <c r="H197" s="835"/>
      <c r="I197" s="760"/>
      <c r="J197" s="760"/>
      <c r="K197" s="760"/>
      <c r="L197" s="760"/>
      <c r="M197" s="760"/>
      <c r="N197" s="815"/>
      <c r="O197" s="760"/>
      <c r="P197" s="760"/>
      <c r="Q197" s="760"/>
      <c r="R197" s="760"/>
      <c r="S197" s="760"/>
      <c r="T197" s="760"/>
      <c r="U197" s="760"/>
      <c r="V197" s="760"/>
      <c r="W197" s="760"/>
      <c r="X197" s="760"/>
      <c r="Y197" s="760"/>
      <c r="Z197" s="760"/>
      <c r="AA197" s="760"/>
      <c r="AB197" s="760"/>
      <c r="AC197" s="760"/>
      <c r="AD197" s="760"/>
      <c r="AE197" s="760"/>
      <c r="AF197" s="760"/>
      <c r="AG197" s="760"/>
      <c r="AH197" s="760"/>
      <c r="AI197" s="760"/>
      <c r="AJ197" s="760"/>
      <c r="AK197" s="760"/>
      <c r="AL197" s="760"/>
      <c r="AM197" s="760"/>
      <c r="AN197" s="760"/>
      <c r="AO197" s="760"/>
      <c r="AP197" s="760"/>
      <c r="AQ197" s="760"/>
      <c r="AR197" s="760"/>
      <c r="AS197" s="760"/>
      <c r="AT197" s="760"/>
      <c r="AU197" s="760"/>
      <c r="AV197" s="760"/>
      <c r="AW197" s="760"/>
      <c r="AX197" s="760"/>
      <c r="AY197" s="760"/>
      <c r="AZ197" s="760"/>
      <c r="BA197" s="760"/>
      <c r="BB197" s="760"/>
      <c r="BC197" s="760"/>
      <c r="BD197" s="760"/>
      <c r="BE197" s="760"/>
      <c r="BF197" s="760"/>
      <c r="BG197" s="760"/>
      <c r="BH197" s="760"/>
      <c r="BI197" s="760"/>
      <c r="BJ197" s="760"/>
      <c r="BK197" s="760"/>
      <c r="BL197" s="760"/>
      <c r="BM197" s="760"/>
      <c r="BN197" s="760"/>
      <c r="BO197" s="760"/>
      <c r="BP197" s="760"/>
      <c r="BQ197" s="760"/>
      <c r="BR197" s="760"/>
      <c r="BS197" s="760"/>
      <c r="BT197" s="760"/>
      <c r="BU197" s="760"/>
      <c r="BV197" s="760"/>
      <c r="BW197" s="760"/>
      <c r="BX197" s="760"/>
      <c r="BY197" s="760"/>
      <c r="BZ197" s="760"/>
      <c r="CA197" s="760"/>
    </row>
    <row r="198" spans="1:79" ht="18" customHeight="1">
      <c r="A198" s="724">
        <v>20</v>
      </c>
      <c r="B198" s="831" t="s">
        <v>901</v>
      </c>
      <c r="C198" s="832"/>
      <c r="D198" s="832"/>
      <c r="E198" s="832"/>
      <c r="F198" s="878"/>
      <c r="G198" s="835"/>
      <c r="H198" s="835"/>
      <c r="I198" s="760"/>
      <c r="J198" s="760"/>
      <c r="K198" s="760"/>
      <c r="L198" s="760"/>
      <c r="M198" s="760"/>
      <c r="N198" s="815"/>
      <c r="O198" s="760"/>
      <c r="P198" s="760"/>
      <c r="Q198" s="760"/>
      <c r="R198" s="760"/>
      <c r="S198" s="760"/>
      <c r="T198" s="760"/>
      <c r="U198" s="760"/>
      <c r="V198" s="760"/>
      <c r="W198" s="760"/>
      <c r="X198" s="760"/>
      <c r="Y198" s="760"/>
      <c r="Z198" s="760"/>
      <c r="AA198" s="760"/>
      <c r="AB198" s="760"/>
      <c r="AC198" s="760"/>
      <c r="AD198" s="760"/>
      <c r="AE198" s="760"/>
      <c r="AF198" s="760"/>
      <c r="AG198" s="760"/>
      <c r="AH198" s="760"/>
      <c r="AI198" s="760"/>
      <c r="AJ198" s="760"/>
      <c r="AK198" s="760"/>
      <c r="AL198" s="760"/>
      <c r="AM198" s="760"/>
      <c r="AN198" s="760"/>
      <c r="AO198" s="760"/>
      <c r="AP198" s="760"/>
      <c r="AQ198" s="760"/>
      <c r="AR198" s="760"/>
      <c r="AS198" s="760"/>
      <c r="AT198" s="760"/>
      <c r="AU198" s="760"/>
      <c r="AV198" s="760"/>
      <c r="AW198" s="760"/>
      <c r="AX198" s="760"/>
      <c r="AY198" s="760"/>
      <c r="AZ198" s="760"/>
      <c r="BA198" s="760"/>
      <c r="BB198" s="760"/>
      <c r="BC198" s="760"/>
      <c r="BD198" s="760"/>
      <c r="BE198" s="760"/>
      <c r="BF198" s="760"/>
      <c r="BG198" s="760"/>
      <c r="BH198" s="760"/>
      <c r="BI198" s="760"/>
      <c r="BJ198" s="760"/>
      <c r="BK198" s="760"/>
      <c r="BL198" s="760"/>
      <c r="BM198" s="760"/>
      <c r="BN198" s="760"/>
      <c r="BO198" s="760"/>
      <c r="BP198" s="760"/>
      <c r="BQ198" s="760"/>
      <c r="BR198" s="760"/>
      <c r="BS198" s="760"/>
      <c r="BT198" s="760"/>
      <c r="BU198" s="760"/>
      <c r="BV198" s="760"/>
      <c r="BW198" s="760"/>
      <c r="BX198" s="760"/>
      <c r="BY198" s="760"/>
      <c r="BZ198" s="760"/>
      <c r="CA198" s="760"/>
    </row>
    <row r="199" spans="1:79" ht="35.25" customHeight="1">
      <c r="B199" s="1399" t="s">
        <v>902</v>
      </c>
      <c r="C199" s="1400"/>
      <c r="D199" s="1400"/>
      <c r="E199" s="1401"/>
      <c r="F199" s="878"/>
      <c r="G199" s="835"/>
      <c r="H199" s="835"/>
      <c r="I199" s="760"/>
      <c r="J199" s="760"/>
      <c r="K199" s="760"/>
      <c r="L199" s="760"/>
      <c r="M199" s="760"/>
      <c r="N199" s="815"/>
      <c r="O199" s="760"/>
      <c r="P199" s="760"/>
      <c r="Q199" s="760"/>
      <c r="R199" s="760"/>
      <c r="S199" s="760"/>
      <c r="T199" s="760"/>
      <c r="U199" s="760"/>
      <c r="V199" s="760"/>
      <c r="W199" s="760"/>
      <c r="X199" s="760"/>
      <c r="Y199" s="760"/>
      <c r="Z199" s="760"/>
      <c r="AA199" s="760"/>
      <c r="AB199" s="760"/>
      <c r="AC199" s="760"/>
      <c r="AD199" s="760"/>
      <c r="AE199" s="760"/>
      <c r="AF199" s="760"/>
      <c r="AG199" s="760"/>
      <c r="AH199" s="760"/>
      <c r="AI199" s="760"/>
      <c r="AJ199" s="760"/>
      <c r="AK199" s="760"/>
      <c r="AL199" s="760"/>
      <c r="AM199" s="760"/>
      <c r="AN199" s="760"/>
      <c r="AO199" s="760"/>
      <c r="AP199" s="760"/>
      <c r="AQ199" s="760"/>
      <c r="AR199" s="760"/>
      <c r="AS199" s="760"/>
      <c r="AT199" s="760"/>
      <c r="AU199" s="760"/>
      <c r="AV199" s="760"/>
      <c r="AW199" s="760"/>
      <c r="AX199" s="760"/>
      <c r="AY199" s="760"/>
      <c r="AZ199" s="760"/>
      <c r="BA199" s="760"/>
      <c r="BB199" s="760"/>
      <c r="BC199" s="760"/>
      <c r="BD199" s="760"/>
      <c r="BE199" s="760"/>
      <c r="BF199" s="760"/>
      <c r="BG199" s="760"/>
      <c r="BH199" s="760"/>
      <c r="BI199" s="760"/>
      <c r="BJ199" s="760"/>
      <c r="BK199" s="760"/>
      <c r="BL199" s="760"/>
      <c r="BM199" s="760"/>
      <c r="BN199" s="760"/>
      <c r="BO199" s="760"/>
      <c r="BP199" s="760"/>
      <c r="BQ199" s="760"/>
      <c r="BR199" s="760"/>
      <c r="BS199" s="760"/>
      <c r="BT199" s="760"/>
      <c r="BU199" s="760"/>
      <c r="BV199" s="760"/>
      <c r="BW199" s="760"/>
      <c r="BX199" s="760"/>
      <c r="BY199" s="760"/>
      <c r="BZ199" s="760"/>
      <c r="CA199" s="760"/>
    </row>
    <row r="200" spans="1:79" ht="16.5" customHeight="1" thickBot="1">
      <c r="B200" s="831" t="s">
        <v>811</v>
      </c>
      <c r="C200" s="836"/>
      <c r="F200" s="878"/>
      <c r="G200" s="835"/>
      <c r="H200" s="835"/>
      <c r="I200" s="760"/>
      <c r="J200" s="760"/>
      <c r="K200" s="760"/>
      <c r="L200" s="760"/>
      <c r="M200" s="760"/>
      <c r="N200" s="815"/>
      <c r="O200" s="760"/>
      <c r="P200" s="760"/>
      <c r="Q200" s="760"/>
      <c r="R200" s="760"/>
      <c r="S200" s="760"/>
      <c r="T200" s="760"/>
      <c r="U200" s="760"/>
      <c r="V200" s="760"/>
      <c r="W200" s="760"/>
      <c r="X200" s="760"/>
      <c r="Y200" s="760"/>
      <c r="Z200" s="760"/>
      <c r="AA200" s="760"/>
      <c r="AB200" s="760"/>
      <c r="AC200" s="760"/>
      <c r="AD200" s="760"/>
      <c r="AE200" s="760"/>
      <c r="AF200" s="760"/>
      <c r="AG200" s="760"/>
      <c r="AH200" s="760"/>
      <c r="AI200" s="760"/>
      <c r="AJ200" s="760"/>
      <c r="AK200" s="760"/>
      <c r="AL200" s="760"/>
      <c r="AM200" s="760"/>
      <c r="AN200" s="760"/>
      <c r="AO200" s="760"/>
      <c r="AP200" s="760"/>
      <c r="AQ200" s="760"/>
      <c r="AR200" s="760"/>
      <c r="AS200" s="760"/>
      <c r="AT200" s="760"/>
      <c r="AU200" s="760"/>
      <c r="AV200" s="760"/>
      <c r="AW200" s="760"/>
      <c r="AX200" s="760"/>
      <c r="AY200" s="760"/>
      <c r="AZ200" s="760"/>
      <c r="BA200" s="760"/>
      <c r="BB200" s="760"/>
      <c r="BC200" s="760"/>
      <c r="BD200" s="760"/>
      <c r="BE200" s="760"/>
      <c r="BF200" s="760"/>
      <c r="BG200" s="760"/>
      <c r="BH200" s="760"/>
      <c r="BI200" s="760"/>
      <c r="BJ200" s="760"/>
      <c r="BK200" s="760"/>
      <c r="BL200" s="760"/>
      <c r="BM200" s="760"/>
      <c r="BN200" s="760"/>
      <c r="BO200" s="760"/>
      <c r="BP200" s="760"/>
      <c r="BQ200" s="760"/>
      <c r="BR200" s="760"/>
      <c r="BS200" s="760"/>
      <c r="BT200" s="760"/>
      <c r="BU200" s="760"/>
      <c r="BV200" s="760"/>
      <c r="BW200" s="760"/>
      <c r="BX200" s="760"/>
      <c r="BY200" s="760"/>
      <c r="BZ200" s="760"/>
      <c r="CA200" s="760"/>
    </row>
    <row r="201" spans="1:79" ht="33.75" customHeight="1" thickBot="1">
      <c r="B201" s="837" t="s">
        <v>812</v>
      </c>
      <c r="C201" s="838" t="s">
        <v>813</v>
      </c>
      <c r="D201" s="838" t="s">
        <v>814</v>
      </c>
      <c r="E201" s="839" t="s">
        <v>815</v>
      </c>
      <c r="F201" s="1402" t="s">
        <v>816</v>
      </c>
      <c r="G201" s="840"/>
      <c r="H201" s="835"/>
      <c r="I201" s="760"/>
      <c r="J201" s="760"/>
      <c r="K201" s="760"/>
      <c r="L201" s="760"/>
      <c r="M201" s="760"/>
      <c r="N201" s="815"/>
      <c r="O201" s="760"/>
      <c r="P201" s="760"/>
      <c r="Q201" s="760"/>
      <c r="R201" s="760"/>
      <c r="S201" s="760"/>
      <c r="T201" s="760"/>
      <c r="U201" s="760"/>
      <c r="V201" s="760"/>
      <c r="W201" s="760"/>
      <c r="X201" s="760"/>
      <c r="Y201" s="760"/>
      <c r="Z201" s="760"/>
      <c r="AA201" s="760"/>
      <c r="AB201" s="760"/>
      <c r="AC201" s="760"/>
      <c r="AD201" s="760"/>
      <c r="AE201" s="760"/>
      <c r="AF201" s="760"/>
      <c r="AG201" s="760"/>
      <c r="AH201" s="760"/>
      <c r="AI201" s="760"/>
      <c r="AJ201" s="760"/>
      <c r="AK201" s="760"/>
      <c r="AL201" s="760"/>
      <c r="AM201" s="760"/>
      <c r="AN201" s="760"/>
      <c r="AO201" s="760"/>
      <c r="AP201" s="760"/>
      <c r="AQ201" s="760"/>
      <c r="AR201" s="760"/>
      <c r="AS201" s="760"/>
      <c r="AT201" s="760"/>
      <c r="AU201" s="760"/>
      <c r="AV201" s="760"/>
      <c r="AW201" s="760"/>
      <c r="AX201" s="760"/>
      <c r="AY201" s="760"/>
      <c r="AZ201" s="760"/>
      <c r="BA201" s="760"/>
      <c r="BB201" s="760"/>
      <c r="BC201" s="760"/>
      <c r="BD201" s="760"/>
      <c r="BE201" s="760"/>
      <c r="BF201" s="760"/>
      <c r="BG201" s="760"/>
      <c r="BH201" s="760"/>
      <c r="BI201" s="760"/>
      <c r="BJ201" s="760"/>
      <c r="BK201" s="760"/>
      <c r="BL201" s="760"/>
      <c r="BM201" s="760"/>
      <c r="BN201" s="760"/>
      <c r="BO201" s="760"/>
      <c r="BP201" s="760"/>
      <c r="BQ201" s="760"/>
      <c r="BR201" s="760"/>
      <c r="BS201" s="760"/>
      <c r="BT201" s="760"/>
      <c r="BU201" s="760"/>
      <c r="BV201" s="760"/>
      <c r="BW201" s="760"/>
      <c r="BX201" s="760"/>
      <c r="BY201" s="760"/>
      <c r="BZ201" s="760"/>
      <c r="CA201" s="760"/>
    </row>
    <row r="202" spans="1:79" ht="48.75" customHeight="1">
      <c r="B202" s="844" t="s">
        <v>903</v>
      </c>
      <c r="C202" s="845">
        <v>0</v>
      </c>
      <c r="D202" s="846">
        <v>1</v>
      </c>
      <c r="E202" s="847">
        <v>0</v>
      </c>
      <c r="F202" s="1403"/>
      <c r="G202" s="865"/>
      <c r="H202" s="865"/>
      <c r="I202" s="866"/>
      <c r="J202" s="760"/>
      <c r="K202" s="760"/>
      <c r="L202" s="760"/>
      <c r="M202" s="760"/>
      <c r="N202" s="815"/>
      <c r="O202" s="760"/>
      <c r="P202" s="760"/>
      <c r="Q202" s="760"/>
      <c r="R202" s="760"/>
      <c r="S202" s="760"/>
      <c r="T202" s="760"/>
      <c r="U202" s="760"/>
      <c r="V202" s="760"/>
      <c r="W202" s="760"/>
      <c r="X202" s="760"/>
      <c r="Y202" s="760"/>
      <c r="Z202" s="760"/>
      <c r="AA202" s="760"/>
      <c r="AB202" s="760"/>
      <c r="AC202" s="760"/>
      <c r="AD202" s="760"/>
      <c r="AE202" s="760"/>
      <c r="AF202" s="760"/>
      <c r="AG202" s="760"/>
      <c r="AH202" s="760"/>
      <c r="AI202" s="760"/>
      <c r="AJ202" s="760"/>
      <c r="AK202" s="760"/>
      <c r="AL202" s="760"/>
      <c r="AM202" s="760"/>
      <c r="AN202" s="760"/>
      <c r="AO202" s="760"/>
      <c r="AP202" s="760"/>
      <c r="AQ202" s="760"/>
      <c r="AR202" s="760"/>
      <c r="AS202" s="760"/>
      <c r="AT202" s="760"/>
      <c r="AU202" s="760"/>
      <c r="AV202" s="760"/>
      <c r="AW202" s="760"/>
      <c r="AX202" s="760"/>
      <c r="AY202" s="760"/>
      <c r="AZ202" s="760"/>
      <c r="BA202" s="760"/>
      <c r="BB202" s="760"/>
      <c r="BC202" s="760"/>
      <c r="BD202" s="760"/>
      <c r="BE202" s="760"/>
      <c r="BF202" s="760"/>
      <c r="BG202" s="760"/>
      <c r="BH202" s="760"/>
      <c r="BI202" s="760"/>
      <c r="BJ202" s="760"/>
      <c r="BK202" s="760"/>
      <c r="BL202" s="760"/>
      <c r="BM202" s="760"/>
      <c r="BN202" s="760"/>
      <c r="BO202" s="760"/>
      <c r="BP202" s="760"/>
      <c r="BQ202" s="760"/>
      <c r="BR202" s="760"/>
      <c r="BS202" s="760"/>
      <c r="BT202" s="760"/>
      <c r="BU202" s="760"/>
      <c r="BV202" s="760"/>
      <c r="BW202" s="760"/>
      <c r="BX202" s="760"/>
      <c r="BY202" s="760"/>
      <c r="BZ202" s="760"/>
      <c r="CA202" s="760"/>
    </row>
    <row r="203" spans="1:79" ht="48.75" customHeight="1">
      <c r="B203" s="850" t="s">
        <v>904</v>
      </c>
      <c r="C203" s="851">
        <v>1</v>
      </c>
      <c r="D203" s="852">
        <v>1</v>
      </c>
      <c r="E203" s="853">
        <v>1</v>
      </c>
      <c r="F203" s="1403"/>
      <c r="G203" s="867"/>
      <c r="H203" s="867"/>
      <c r="I203" s="868"/>
      <c r="J203" s="760"/>
      <c r="K203" s="760"/>
      <c r="L203" s="760"/>
      <c r="M203" s="760"/>
      <c r="N203" s="815"/>
      <c r="O203" s="760"/>
      <c r="P203" s="760"/>
      <c r="Q203" s="760"/>
      <c r="R203" s="760"/>
      <c r="S203" s="760"/>
      <c r="T203" s="760"/>
      <c r="U203" s="760"/>
      <c r="V203" s="760"/>
      <c r="W203" s="760"/>
      <c r="X203" s="760"/>
      <c r="Y203" s="760"/>
      <c r="Z203" s="760"/>
      <c r="AA203" s="760"/>
      <c r="AB203" s="760"/>
      <c r="AC203" s="760"/>
      <c r="AD203" s="760"/>
      <c r="AE203" s="760"/>
      <c r="AF203" s="760"/>
      <c r="AG203" s="760"/>
      <c r="AH203" s="760"/>
      <c r="AI203" s="760"/>
      <c r="AJ203" s="760"/>
      <c r="AK203" s="760"/>
      <c r="AL203" s="760"/>
      <c r="AM203" s="760"/>
      <c r="AN203" s="760"/>
      <c r="AO203" s="760"/>
      <c r="AP203" s="760"/>
      <c r="AQ203" s="760"/>
      <c r="AR203" s="760"/>
      <c r="AS203" s="760"/>
      <c r="AT203" s="760"/>
      <c r="AU203" s="760"/>
      <c r="AV203" s="760"/>
      <c r="AW203" s="760"/>
      <c r="AX203" s="760"/>
      <c r="AY203" s="760"/>
      <c r="AZ203" s="760"/>
      <c r="BA203" s="760"/>
      <c r="BB203" s="760"/>
      <c r="BC203" s="760"/>
      <c r="BD203" s="760"/>
      <c r="BE203" s="760"/>
      <c r="BF203" s="760"/>
      <c r="BG203" s="760"/>
      <c r="BH203" s="760"/>
      <c r="BI203" s="760"/>
      <c r="BJ203" s="760"/>
      <c r="BK203" s="760"/>
      <c r="BL203" s="760"/>
      <c r="BM203" s="760"/>
      <c r="BN203" s="760"/>
      <c r="BO203" s="760"/>
      <c r="BP203" s="760"/>
      <c r="BQ203" s="760"/>
      <c r="BR203" s="760"/>
      <c r="BS203" s="760"/>
      <c r="BT203" s="760"/>
      <c r="BU203" s="760"/>
      <c r="BV203" s="760"/>
      <c r="BW203" s="760"/>
      <c r="BX203" s="760"/>
      <c r="BY203" s="760"/>
      <c r="BZ203" s="760"/>
      <c r="CA203" s="760"/>
    </row>
    <row r="204" spans="1:79" ht="48.75" customHeight="1">
      <c r="B204" s="850" t="s">
        <v>905</v>
      </c>
      <c r="C204" s="851">
        <v>2</v>
      </c>
      <c r="D204" s="852">
        <v>1</v>
      </c>
      <c r="E204" s="853">
        <v>2</v>
      </c>
      <c r="F204" s="1403"/>
      <c r="G204" s="867"/>
      <c r="H204" s="867"/>
      <c r="I204" s="868"/>
      <c r="J204" s="760"/>
      <c r="K204" s="760"/>
      <c r="L204" s="760"/>
      <c r="M204" s="760"/>
      <c r="N204" s="815"/>
      <c r="O204" s="760"/>
      <c r="P204" s="760"/>
      <c r="Q204" s="760"/>
      <c r="R204" s="760"/>
      <c r="S204" s="760"/>
      <c r="T204" s="760"/>
      <c r="U204" s="760"/>
      <c r="V204" s="760"/>
      <c r="W204" s="760"/>
      <c r="X204" s="760"/>
      <c r="Y204" s="760"/>
      <c r="Z204" s="760"/>
      <c r="AA204" s="760"/>
      <c r="AB204" s="760"/>
      <c r="AC204" s="760"/>
      <c r="AD204" s="760"/>
      <c r="AE204" s="760"/>
      <c r="AF204" s="760"/>
      <c r="AG204" s="760"/>
      <c r="AH204" s="760"/>
      <c r="AI204" s="760"/>
      <c r="AJ204" s="760"/>
      <c r="AK204" s="760"/>
      <c r="AL204" s="760"/>
      <c r="AM204" s="760"/>
      <c r="AN204" s="760"/>
      <c r="AO204" s="760"/>
      <c r="AP204" s="760"/>
      <c r="AQ204" s="760"/>
      <c r="AR204" s="760"/>
      <c r="AS204" s="760"/>
      <c r="AT204" s="760"/>
      <c r="AU204" s="760"/>
      <c r="AV204" s="760"/>
      <c r="AW204" s="760"/>
      <c r="AX204" s="760"/>
      <c r="AY204" s="760"/>
      <c r="AZ204" s="760"/>
      <c r="BA204" s="760"/>
      <c r="BB204" s="760"/>
      <c r="BC204" s="760"/>
      <c r="BD204" s="760"/>
      <c r="BE204" s="760"/>
      <c r="BF204" s="760"/>
      <c r="BG204" s="760"/>
      <c r="BH204" s="760"/>
      <c r="BI204" s="760"/>
      <c r="BJ204" s="760"/>
      <c r="BK204" s="760"/>
      <c r="BL204" s="760"/>
      <c r="BM204" s="760"/>
      <c r="BN204" s="760"/>
      <c r="BO204" s="760"/>
      <c r="BP204" s="760"/>
      <c r="BQ204" s="760"/>
      <c r="BR204" s="760"/>
      <c r="BS204" s="760"/>
      <c r="BT204" s="760"/>
      <c r="BU204" s="760"/>
      <c r="BV204" s="760"/>
      <c r="BW204" s="760"/>
      <c r="BX204" s="760"/>
      <c r="BY204" s="760"/>
      <c r="BZ204" s="760"/>
      <c r="CA204" s="760"/>
    </row>
    <row r="205" spans="1:79" ht="48.75" customHeight="1">
      <c r="B205" s="850" t="s">
        <v>906</v>
      </c>
      <c r="C205" s="851">
        <v>3</v>
      </c>
      <c r="D205" s="852">
        <v>1</v>
      </c>
      <c r="E205" s="853">
        <v>3</v>
      </c>
      <c r="F205" s="1403"/>
      <c r="G205" s="867"/>
      <c r="H205" s="867"/>
      <c r="I205" s="868"/>
      <c r="J205" s="760"/>
      <c r="K205" s="760"/>
      <c r="L205" s="760"/>
      <c r="M205" s="760"/>
      <c r="N205" s="815"/>
      <c r="O205" s="760"/>
      <c r="P205" s="760"/>
      <c r="Q205" s="760"/>
      <c r="R205" s="760"/>
      <c r="S205" s="760"/>
      <c r="T205" s="760"/>
      <c r="U205" s="760"/>
      <c r="V205" s="760"/>
      <c r="W205" s="760"/>
      <c r="X205" s="760"/>
      <c r="Y205" s="760"/>
      <c r="Z205" s="760"/>
      <c r="AA205" s="760"/>
      <c r="AB205" s="760"/>
      <c r="AC205" s="760"/>
      <c r="AD205" s="760"/>
      <c r="AE205" s="760"/>
      <c r="AF205" s="760"/>
      <c r="AG205" s="760"/>
      <c r="AH205" s="760"/>
      <c r="AI205" s="760"/>
      <c r="AJ205" s="760"/>
      <c r="AK205" s="760"/>
      <c r="AL205" s="760"/>
      <c r="AM205" s="760"/>
      <c r="AN205" s="760"/>
      <c r="AO205" s="760"/>
      <c r="AP205" s="760"/>
      <c r="AQ205" s="760"/>
      <c r="AR205" s="760"/>
      <c r="AS205" s="760"/>
      <c r="AT205" s="760"/>
      <c r="AU205" s="760"/>
      <c r="AV205" s="760"/>
      <c r="AW205" s="760"/>
      <c r="AX205" s="760"/>
      <c r="AY205" s="760"/>
      <c r="AZ205" s="760"/>
      <c r="BA205" s="760"/>
      <c r="BB205" s="760"/>
      <c r="BC205" s="760"/>
      <c r="BD205" s="760"/>
      <c r="BE205" s="760"/>
      <c r="BF205" s="760"/>
      <c r="BG205" s="760"/>
      <c r="BH205" s="760"/>
      <c r="BI205" s="760"/>
      <c r="BJ205" s="760"/>
      <c r="BK205" s="760"/>
      <c r="BL205" s="760"/>
      <c r="BM205" s="760"/>
      <c r="BN205" s="760"/>
      <c r="BO205" s="760"/>
      <c r="BP205" s="760"/>
      <c r="BQ205" s="760"/>
      <c r="BR205" s="760"/>
      <c r="BS205" s="760"/>
      <c r="BT205" s="760"/>
      <c r="BU205" s="760"/>
      <c r="BV205" s="760"/>
      <c r="BW205" s="760"/>
      <c r="BX205" s="760"/>
      <c r="BY205" s="760"/>
      <c r="BZ205" s="760"/>
      <c r="CA205" s="760"/>
    </row>
    <row r="206" spans="1:79" ht="48.75" customHeight="1" thickBot="1">
      <c r="B206" s="856" t="s">
        <v>907</v>
      </c>
      <c r="C206" s="857">
        <v>4</v>
      </c>
      <c r="D206" s="858">
        <v>1</v>
      </c>
      <c r="E206" s="859">
        <v>4</v>
      </c>
      <c r="F206" s="1404"/>
      <c r="G206" s="869"/>
      <c r="H206" s="869"/>
      <c r="I206" s="870"/>
      <c r="J206" s="760"/>
      <c r="K206" s="760"/>
      <c r="L206" s="760"/>
      <c r="M206" s="760"/>
      <c r="N206" s="815"/>
      <c r="O206" s="760"/>
      <c r="P206" s="760"/>
      <c r="Q206" s="760"/>
      <c r="R206" s="760"/>
      <c r="S206" s="760"/>
      <c r="T206" s="760"/>
      <c r="U206" s="760"/>
      <c r="V206" s="760"/>
      <c r="W206" s="760"/>
      <c r="X206" s="760"/>
      <c r="Y206" s="760"/>
      <c r="Z206" s="760"/>
      <c r="AA206" s="760"/>
      <c r="AB206" s="760"/>
      <c r="AC206" s="760"/>
      <c r="AD206" s="760"/>
      <c r="AE206" s="760"/>
      <c r="AF206" s="760"/>
      <c r="AG206" s="760"/>
      <c r="AH206" s="760"/>
      <c r="AI206" s="760"/>
      <c r="AJ206" s="760"/>
      <c r="AK206" s="760"/>
      <c r="AL206" s="760"/>
      <c r="AM206" s="760"/>
      <c r="AN206" s="760"/>
      <c r="AO206" s="760"/>
      <c r="AP206" s="760"/>
      <c r="AQ206" s="760"/>
      <c r="AR206" s="760"/>
      <c r="AS206" s="760"/>
      <c r="AT206" s="760"/>
      <c r="AU206" s="760"/>
      <c r="AV206" s="760"/>
      <c r="AW206" s="760"/>
      <c r="AX206" s="760"/>
      <c r="AY206" s="760"/>
      <c r="AZ206" s="760"/>
      <c r="BA206" s="760"/>
      <c r="BB206" s="760"/>
      <c r="BC206" s="760"/>
      <c r="BD206" s="760"/>
      <c r="BE206" s="760"/>
      <c r="BF206" s="760"/>
      <c r="BG206" s="760"/>
      <c r="BH206" s="760"/>
      <c r="BI206" s="760"/>
      <c r="BJ206" s="760"/>
      <c r="BK206" s="760"/>
      <c r="BL206" s="760"/>
      <c r="BM206" s="760"/>
      <c r="BN206" s="760"/>
      <c r="BO206" s="760"/>
      <c r="BP206" s="760"/>
      <c r="BQ206" s="760"/>
      <c r="BR206" s="760"/>
      <c r="BS206" s="760"/>
      <c r="BT206" s="760"/>
      <c r="BU206" s="760"/>
      <c r="BV206" s="760"/>
      <c r="BW206" s="760"/>
      <c r="BX206" s="760"/>
      <c r="BY206" s="760"/>
      <c r="BZ206" s="760"/>
      <c r="CA206" s="760"/>
    </row>
    <row r="207" spans="1:79" ht="35.25" customHeight="1">
      <c r="B207" s="1411"/>
      <c r="C207" s="1411"/>
      <c r="D207" s="1411"/>
      <c r="E207" s="1411"/>
      <c r="F207" s="878"/>
      <c r="G207" s="835"/>
      <c r="H207" s="835"/>
      <c r="I207" s="760"/>
      <c r="J207" s="760"/>
      <c r="K207" s="760"/>
      <c r="L207" s="760"/>
      <c r="M207" s="760"/>
      <c r="N207" s="815"/>
      <c r="O207" s="760"/>
      <c r="P207" s="760"/>
      <c r="Q207" s="760"/>
      <c r="R207" s="760"/>
      <c r="S207" s="760"/>
      <c r="T207" s="760"/>
      <c r="U207" s="760"/>
      <c r="V207" s="760"/>
      <c r="W207" s="760"/>
      <c r="X207" s="760"/>
      <c r="Y207" s="760"/>
      <c r="Z207" s="760"/>
      <c r="AA207" s="760"/>
      <c r="AB207" s="760"/>
      <c r="AC207" s="760"/>
      <c r="AD207" s="760"/>
      <c r="AE207" s="760"/>
      <c r="AF207" s="760"/>
      <c r="AG207" s="760"/>
      <c r="AH207" s="760"/>
      <c r="AI207" s="760"/>
      <c r="AJ207" s="760"/>
      <c r="AK207" s="760"/>
      <c r="AL207" s="760"/>
      <c r="AM207" s="760"/>
      <c r="AN207" s="760"/>
      <c r="AO207" s="760"/>
      <c r="AP207" s="760"/>
      <c r="AQ207" s="760"/>
      <c r="AR207" s="760"/>
      <c r="AS207" s="760"/>
      <c r="AT207" s="760"/>
      <c r="AU207" s="760"/>
      <c r="AV207" s="760"/>
      <c r="AW207" s="760"/>
      <c r="AX207" s="760"/>
      <c r="AY207" s="760"/>
      <c r="AZ207" s="760"/>
      <c r="BA207" s="760"/>
      <c r="BB207" s="760"/>
      <c r="BC207" s="760"/>
      <c r="BD207" s="760"/>
      <c r="BE207" s="760"/>
      <c r="BF207" s="760"/>
      <c r="BG207" s="760"/>
      <c r="BH207" s="760"/>
      <c r="BI207" s="760"/>
      <c r="BJ207" s="760"/>
      <c r="BK207" s="760"/>
      <c r="BL207" s="760"/>
      <c r="BM207" s="760"/>
      <c r="BN207" s="760"/>
      <c r="BO207" s="760"/>
      <c r="BP207" s="760"/>
      <c r="BQ207" s="760"/>
      <c r="BR207" s="760"/>
      <c r="BS207" s="760"/>
      <c r="BT207" s="760"/>
      <c r="BU207" s="760"/>
      <c r="BV207" s="760"/>
      <c r="BW207" s="760"/>
      <c r="BX207" s="760"/>
      <c r="BY207" s="760"/>
      <c r="BZ207" s="760"/>
      <c r="CA207" s="760"/>
    </row>
    <row r="208" spans="1:79" ht="18" customHeight="1">
      <c r="A208" s="724">
        <v>21</v>
      </c>
      <c r="B208" s="831" t="s">
        <v>908</v>
      </c>
      <c r="C208" s="832"/>
      <c r="D208" s="832"/>
      <c r="E208" s="832"/>
      <c r="F208" s="878"/>
      <c r="G208" s="835"/>
      <c r="H208" s="835"/>
      <c r="I208" s="760"/>
      <c r="J208" s="760"/>
      <c r="K208" s="760"/>
      <c r="L208" s="760"/>
      <c r="M208" s="760"/>
      <c r="N208" s="815"/>
      <c r="O208" s="760"/>
      <c r="P208" s="760"/>
      <c r="Q208" s="760"/>
      <c r="R208" s="760"/>
      <c r="S208" s="760"/>
      <c r="T208" s="760"/>
      <c r="U208" s="760"/>
      <c r="V208" s="760"/>
      <c r="W208" s="760"/>
      <c r="X208" s="760"/>
      <c r="Y208" s="760"/>
      <c r="Z208" s="760"/>
      <c r="AA208" s="760"/>
      <c r="AB208" s="760"/>
      <c r="AC208" s="760"/>
      <c r="AD208" s="760"/>
      <c r="AE208" s="760"/>
      <c r="AF208" s="760"/>
      <c r="AG208" s="760"/>
      <c r="AH208" s="760"/>
      <c r="AI208" s="760"/>
      <c r="AJ208" s="760"/>
      <c r="AK208" s="760"/>
      <c r="AL208" s="760"/>
      <c r="AM208" s="760"/>
      <c r="AN208" s="760"/>
      <c r="AO208" s="760"/>
      <c r="AP208" s="760"/>
      <c r="AQ208" s="760"/>
      <c r="AR208" s="760"/>
      <c r="AS208" s="760"/>
      <c r="AT208" s="760"/>
      <c r="AU208" s="760"/>
      <c r="AV208" s="760"/>
      <c r="AW208" s="760"/>
      <c r="AX208" s="760"/>
      <c r="AY208" s="760"/>
      <c r="AZ208" s="760"/>
      <c r="BA208" s="760"/>
      <c r="BB208" s="760"/>
      <c r="BC208" s="760"/>
      <c r="BD208" s="760"/>
      <c r="BE208" s="760"/>
      <c r="BF208" s="760"/>
      <c r="BG208" s="760"/>
      <c r="BH208" s="760"/>
      <c r="BI208" s="760"/>
      <c r="BJ208" s="760"/>
      <c r="BK208" s="760"/>
      <c r="BL208" s="760"/>
      <c r="BM208" s="760"/>
      <c r="BN208" s="760"/>
      <c r="BO208" s="760"/>
      <c r="BP208" s="760"/>
      <c r="BQ208" s="760"/>
      <c r="BR208" s="760"/>
      <c r="BS208" s="760"/>
      <c r="BT208" s="760"/>
      <c r="BU208" s="760"/>
      <c r="BV208" s="760"/>
      <c r="BW208" s="760"/>
      <c r="BX208" s="760"/>
      <c r="BY208" s="760"/>
      <c r="BZ208" s="760"/>
      <c r="CA208" s="760"/>
    </row>
    <row r="209" spans="1:79" ht="35.25" customHeight="1">
      <c r="B209" s="1399" t="s">
        <v>909</v>
      </c>
      <c r="C209" s="1400"/>
      <c r="D209" s="1400"/>
      <c r="E209" s="1401"/>
      <c r="F209" s="878"/>
      <c r="G209" s="835"/>
      <c r="H209" s="835"/>
      <c r="I209" s="760"/>
      <c r="J209" s="760"/>
      <c r="K209" s="760"/>
      <c r="L209" s="760"/>
      <c r="M209" s="760"/>
      <c r="N209" s="815"/>
      <c r="O209" s="760"/>
      <c r="P209" s="760"/>
      <c r="Q209" s="760"/>
      <c r="R209" s="760"/>
      <c r="S209" s="760"/>
      <c r="T209" s="760"/>
      <c r="U209" s="760"/>
      <c r="V209" s="760"/>
      <c r="W209" s="760"/>
      <c r="X209" s="760"/>
      <c r="Y209" s="760"/>
      <c r="Z209" s="760"/>
      <c r="AA209" s="760"/>
      <c r="AB209" s="760"/>
      <c r="AC209" s="760"/>
      <c r="AD209" s="760"/>
      <c r="AE209" s="760"/>
      <c r="AF209" s="760"/>
      <c r="AG209" s="760"/>
      <c r="AH209" s="760"/>
      <c r="AI209" s="760"/>
      <c r="AJ209" s="760"/>
      <c r="AK209" s="760"/>
      <c r="AL209" s="760"/>
      <c r="AM209" s="760"/>
      <c r="AN209" s="760"/>
      <c r="AO209" s="760"/>
      <c r="AP209" s="760"/>
      <c r="AQ209" s="760"/>
      <c r="AR209" s="760"/>
      <c r="AS209" s="760"/>
      <c r="AT209" s="760"/>
      <c r="AU209" s="760"/>
      <c r="AV209" s="760"/>
      <c r="AW209" s="760"/>
      <c r="AX209" s="760"/>
      <c r="AY209" s="760"/>
      <c r="AZ209" s="760"/>
      <c r="BA209" s="760"/>
      <c r="BB209" s="760"/>
      <c r="BC209" s="760"/>
      <c r="BD209" s="760"/>
      <c r="BE209" s="760"/>
      <c r="BF209" s="760"/>
      <c r="BG209" s="760"/>
      <c r="BH209" s="760"/>
      <c r="BI209" s="760"/>
      <c r="BJ209" s="760"/>
      <c r="BK209" s="760"/>
      <c r="BL209" s="760"/>
      <c r="BM209" s="760"/>
      <c r="BN209" s="760"/>
      <c r="BO209" s="760"/>
      <c r="BP209" s="760"/>
      <c r="BQ209" s="760"/>
      <c r="BR209" s="760"/>
      <c r="BS209" s="760"/>
      <c r="BT209" s="760"/>
      <c r="BU209" s="760"/>
      <c r="BV209" s="760"/>
      <c r="BW209" s="760"/>
      <c r="BX209" s="760"/>
      <c r="BY209" s="760"/>
      <c r="BZ209" s="760"/>
      <c r="CA209" s="760"/>
    </row>
    <row r="210" spans="1:79" ht="16.5" customHeight="1" thickBot="1">
      <c r="B210" s="831" t="s">
        <v>811</v>
      </c>
      <c r="C210" s="836"/>
      <c r="F210" s="878"/>
      <c r="G210" s="835"/>
      <c r="H210" s="835"/>
      <c r="I210" s="760"/>
      <c r="J210" s="760"/>
      <c r="K210" s="760"/>
      <c r="L210" s="760"/>
      <c r="M210" s="760"/>
      <c r="N210" s="815"/>
      <c r="O210" s="760"/>
      <c r="P210" s="760"/>
      <c r="Q210" s="760"/>
      <c r="R210" s="760"/>
      <c r="S210" s="760"/>
      <c r="T210" s="760"/>
      <c r="U210" s="760"/>
      <c r="V210" s="760"/>
      <c r="W210" s="760"/>
      <c r="X210" s="760"/>
      <c r="Y210" s="760"/>
      <c r="Z210" s="760"/>
      <c r="AA210" s="760"/>
      <c r="AB210" s="760"/>
      <c r="AC210" s="760"/>
      <c r="AD210" s="760"/>
      <c r="AE210" s="760"/>
      <c r="AF210" s="760"/>
      <c r="AG210" s="760"/>
      <c r="AH210" s="760"/>
      <c r="AI210" s="760"/>
      <c r="AJ210" s="760"/>
      <c r="AK210" s="760"/>
      <c r="AL210" s="760"/>
      <c r="AM210" s="760"/>
      <c r="AN210" s="760"/>
      <c r="AO210" s="760"/>
      <c r="AP210" s="760"/>
      <c r="AQ210" s="760"/>
      <c r="AR210" s="760"/>
      <c r="AS210" s="760"/>
      <c r="AT210" s="760"/>
      <c r="AU210" s="760"/>
      <c r="AV210" s="760"/>
      <c r="AW210" s="760"/>
      <c r="AX210" s="760"/>
      <c r="AY210" s="760"/>
      <c r="AZ210" s="760"/>
      <c r="BA210" s="760"/>
      <c r="BB210" s="760"/>
      <c r="BC210" s="760"/>
      <c r="BD210" s="760"/>
      <c r="BE210" s="760"/>
      <c r="BF210" s="760"/>
      <c r="BG210" s="760"/>
      <c r="BH210" s="760"/>
      <c r="BI210" s="760"/>
      <c r="BJ210" s="760"/>
      <c r="BK210" s="760"/>
      <c r="BL210" s="760"/>
      <c r="BM210" s="760"/>
      <c r="BN210" s="760"/>
      <c r="BO210" s="760"/>
      <c r="BP210" s="760"/>
      <c r="BQ210" s="760"/>
      <c r="BR210" s="760"/>
      <c r="BS210" s="760"/>
      <c r="BT210" s="760"/>
      <c r="BU210" s="760"/>
      <c r="BV210" s="760"/>
      <c r="BW210" s="760"/>
      <c r="BX210" s="760"/>
      <c r="BY210" s="760"/>
      <c r="BZ210" s="760"/>
      <c r="CA210" s="760"/>
    </row>
    <row r="211" spans="1:79" ht="33.75" customHeight="1" thickBot="1">
      <c r="B211" s="837" t="s">
        <v>812</v>
      </c>
      <c r="C211" s="838" t="s">
        <v>813</v>
      </c>
      <c r="D211" s="838" t="s">
        <v>814</v>
      </c>
      <c r="E211" s="839" t="s">
        <v>815</v>
      </c>
      <c r="F211" s="1402" t="s">
        <v>816</v>
      </c>
      <c r="G211" s="840"/>
      <c r="H211" s="835"/>
      <c r="I211" s="760"/>
      <c r="J211" s="760"/>
      <c r="K211" s="760"/>
      <c r="L211" s="760"/>
      <c r="M211" s="760"/>
      <c r="N211" s="815"/>
      <c r="O211" s="760"/>
      <c r="P211" s="760"/>
      <c r="Q211" s="760"/>
      <c r="R211" s="760"/>
      <c r="S211" s="760"/>
      <c r="T211" s="760"/>
      <c r="U211" s="760"/>
      <c r="V211" s="760"/>
      <c r="W211" s="760"/>
      <c r="X211" s="760"/>
      <c r="Y211" s="760"/>
      <c r="Z211" s="760"/>
      <c r="AA211" s="760"/>
      <c r="AB211" s="760"/>
      <c r="AC211" s="760"/>
      <c r="AD211" s="760"/>
      <c r="AE211" s="760"/>
      <c r="AF211" s="760"/>
      <c r="AG211" s="760"/>
      <c r="AH211" s="760"/>
      <c r="AI211" s="760"/>
      <c r="AJ211" s="760"/>
      <c r="AK211" s="760"/>
      <c r="AL211" s="760"/>
      <c r="AM211" s="760"/>
      <c r="AN211" s="760"/>
      <c r="AO211" s="760"/>
      <c r="AP211" s="760"/>
      <c r="AQ211" s="760"/>
      <c r="AR211" s="760"/>
      <c r="AS211" s="760"/>
      <c r="AT211" s="760"/>
      <c r="AU211" s="760"/>
      <c r="AV211" s="760"/>
      <c r="AW211" s="760"/>
      <c r="AX211" s="760"/>
      <c r="AY211" s="760"/>
      <c r="AZ211" s="760"/>
      <c r="BA211" s="760"/>
      <c r="BB211" s="760"/>
      <c r="BC211" s="760"/>
      <c r="BD211" s="760"/>
      <c r="BE211" s="760"/>
      <c r="BF211" s="760"/>
      <c r="BG211" s="760"/>
      <c r="BH211" s="760"/>
      <c r="BI211" s="760"/>
      <c r="BJ211" s="760"/>
      <c r="BK211" s="760"/>
      <c r="BL211" s="760"/>
      <c r="BM211" s="760"/>
      <c r="BN211" s="760"/>
      <c r="BO211" s="760"/>
      <c r="BP211" s="760"/>
      <c r="BQ211" s="760"/>
      <c r="BR211" s="760"/>
      <c r="BS211" s="760"/>
      <c r="BT211" s="760"/>
      <c r="BU211" s="760"/>
      <c r="BV211" s="760"/>
      <c r="BW211" s="760"/>
      <c r="BX211" s="760"/>
      <c r="BY211" s="760"/>
      <c r="BZ211" s="760"/>
      <c r="CA211" s="760"/>
    </row>
    <row r="212" spans="1:79" ht="27.95" customHeight="1">
      <c r="B212" s="844" t="s">
        <v>910</v>
      </c>
      <c r="C212" s="845">
        <v>0</v>
      </c>
      <c r="D212" s="846">
        <v>1</v>
      </c>
      <c r="E212" s="847">
        <v>0</v>
      </c>
      <c r="F212" s="1403"/>
      <c r="G212" s="865"/>
      <c r="H212" s="865"/>
      <c r="I212" s="866"/>
      <c r="J212" s="760"/>
      <c r="K212" s="760"/>
      <c r="L212" s="760"/>
      <c r="M212" s="760"/>
      <c r="N212" s="815"/>
      <c r="O212" s="760"/>
      <c r="P212" s="760"/>
      <c r="Q212" s="760"/>
      <c r="R212" s="760"/>
      <c r="S212" s="760"/>
      <c r="T212" s="760"/>
      <c r="U212" s="760"/>
      <c r="V212" s="760"/>
      <c r="W212" s="760"/>
      <c r="X212" s="760"/>
      <c r="Y212" s="760"/>
      <c r="Z212" s="760"/>
      <c r="AA212" s="760"/>
      <c r="AB212" s="760"/>
      <c r="AC212" s="760"/>
      <c r="AD212" s="760"/>
      <c r="AE212" s="760"/>
      <c r="AF212" s="760"/>
      <c r="AG212" s="760"/>
      <c r="AH212" s="760"/>
      <c r="AI212" s="760"/>
      <c r="AJ212" s="760"/>
      <c r="AK212" s="760"/>
      <c r="AL212" s="760"/>
      <c r="AM212" s="760"/>
      <c r="AN212" s="760"/>
      <c r="AO212" s="760"/>
      <c r="AP212" s="760"/>
      <c r="AQ212" s="760"/>
      <c r="AR212" s="760"/>
      <c r="AS212" s="760"/>
      <c r="AT212" s="760"/>
      <c r="AU212" s="760"/>
      <c r="AV212" s="760"/>
      <c r="AW212" s="760"/>
      <c r="AX212" s="760"/>
      <c r="AY212" s="760"/>
      <c r="AZ212" s="760"/>
      <c r="BA212" s="760"/>
      <c r="BB212" s="760"/>
      <c r="BC212" s="760"/>
      <c r="BD212" s="760"/>
      <c r="BE212" s="760"/>
      <c r="BF212" s="760"/>
      <c r="BG212" s="760"/>
      <c r="BH212" s="760"/>
      <c r="BI212" s="760"/>
      <c r="BJ212" s="760"/>
      <c r="BK212" s="760"/>
      <c r="BL212" s="760"/>
      <c r="BM212" s="760"/>
      <c r="BN212" s="760"/>
      <c r="BO212" s="760"/>
      <c r="BP212" s="760"/>
      <c r="BQ212" s="760"/>
      <c r="BR212" s="760"/>
      <c r="BS212" s="760"/>
      <c r="BT212" s="760"/>
      <c r="BU212" s="760"/>
      <c r="BV212" s="760"/>
      <c r="BW212" s="760"/>
      <c r="BX212" s="760"/>
      <c r="BY212" s="760"/>
      <c r="BZ212" s="760"/>
      <c r="CA212" s="760"/>
    </row>
    <row r="213" spans="1:79" ht="30" customHeight="1">
      <c r="B213" s="850" t="s">
        <v>911</v>
      </c>
      <c r="C213" s="851">
        <v>1</v>
      </c>
      <c r="D213" s="852">
        <v>1</v>
      </c>
      <c r="E213" s="853">
        <v>1</v>
      </c>
      <c r="F213" s="1403"/>
      <c r="G213" s="867"/>
      <c r="H213" s="867"/>
      <c r="I213" s="868"/>
      <c r="J213" s="760"/>
      <c r="K213" s="760"/>
      <c r="L213" s="760"/>
      <c r="M213" s="760"/>
      <c r="N213" s="815"/>
      <c r="O213" s="760"/>
      <c r="P213" s="760"/>
      <c r="Q213" s="760"/>
      <c r="R213" s="760"/>
      <c r="S213" s="760"/>
      <c r="T213" s="760"/>
      <c r="U213" s="760"/>
      <c r="V213" s="760"/>
      <c r="W213" s="760"/>
      <c r="X213" s="760"/>
      <c r="Y213" s="760"/>
      <c r="Z213" s="760"/>
      <c r="AA213" s="760"/>
      <c r="AB213" s="760"/>
      <c r="AC213" s="760"/>
      <c r="AD213" s="760"/>
      <c r="AE213" s="760"/>
      <c r="AF213" s="760"/>
      <c r="AG213" s="760"/>
      <c r="AH213" s="760"/>
      <c r="AI213" s="760"/>
      <c r="AJ213" s="760"/>
      <c r="AK213" s="760"/>
      <c r="AL213" s="760"/>
      <c r="AM213" s="760"/>
      <c r="AN213" s="760"/>
      <c r="AO213" s="760"/>
      <c r="AP213" s="760"/>
      <c r="AQ213" s="760"/>
      <c r="AR213" s="760"/>
      <c r="AS213" s="760"/>
      <c r="AT213" s="760"/>
      <c r="AU213" s="760"/>
      <c r="AV213" s="760"/>
      <c r="AW213" s="760"/>
      <c r="AX213" s="760"/>
      <c r="AY213" s="760"/>
      <c r="AZ213" s="760"/>
      <c r="BA213" s="760"/>
      <c r="BB213" s="760"/>
      <c r="BC213" s="760"/>
      <c r="BD213" s="760"/>
      <c r="BE213" s="760"/>
      <c r="BF213" s="760"/>
      <c r="BG213" s="760"/>
      <c r="BH213" s="760"/>
      <c r="BI213" s="760"/>
      <c r="BJ213" s="760"/>
      <c r="BK213" s="760"/>
      <c r="BL213" s="760"/>
      <c r="BM213" s="760"/>
      <c r="BN213" s="760"/>
      <c r="BO213" s="760"/>
      <c r="BP213" s="760"/>
      <c r="BQ213" s="760"/>
      <c r="BR213" s="760"/>
      <c r="BS213" s="760"/>
      <c r="BT213" s="760"/>
      <c r="BU213" s="760"/>
      <c r="BV213" s="760"/>
      <c r="BW213" s="760"/>
      <c r="BX213" s="760"/>
      <c r="BY213" s="760"/>
      <c r="BZ213" s="760"/>
      <c r="CA213" s="760"/>
    </row>
    <row r="214" spans="1:79" ht="33.6" customHeight="1">
      <c r="B214" s="850" t="s">
        <v>912</v>
      </c>
      <c r="C214" s="851">
        <v>2</v>
      </c>
      <c r="D214" s="852">
        <v>1</v>
      </c>
      <c r="E214" s="853">
        <v>2</v>
      </c>
      <c r="F214" s="1403"/>
      <c r="G214" s="867"/>
      <c r="H214" s="867"/>
      <c r="I214" s="868"/>
      <c r="J214" s="760"/>
      <c r="K214" s="760"/>
      <c r="L214" s="760"/>
      <c r="M214" s="760"/>
      <c r="N214" s="815"/>
      <c r="O214" s="760"/>
      <c r="P214" s="760"/>
      <c r="Q214" s="760"/>
      <c r="R214" s="760"/>
      <c r="S214" s="760"/>
      <c r="T214" s="760"/>
      <c r="U214" s="760"/>
      <c r="V214" s="760"/>
      <c r="W214" s="760"/>
      <c r="X214" s="760"/>
      <c r="Y214" s="760"/>
      <c r="Z214" s="760"/>
      <c r="AA214" s="760"/>
      <c r="AB214" s="760"/>
      <c r="AC214" s="760"/>
      <c r="AD214" s="760"/>
      <c r="AE214" s="760"/>
      <c r="AF214" s="760"/>
      <c r="AG214" s="760"/>
      <c r="AH214" s="760"/>
      <c r="AI214" s="760"/>
      <c r="AJ214" s="760"/>
      <c r="AK214" s="760"/>
      <c r="AL214" s="760"/>
      <c r="AM214" s="760"/>
      <c r="AN214" s="760"/>
      <c r="AO214" s="760"/>
      <c r="AP214" s="760"/>
      <c r="AQ214" s="760"/>
      <c r="AR214" s="760"/>
      <c r="AS214" s="760"/>
      <c r="AT214" s="760"/>
      <c r="AU214" s="760"/>
      <c r="AV214" s="760"/>
      <c r="AW214" s="760"/>
      <c r="AX214" s="760"/>
      <c r="AY214" s="760"/>
      <c r="AZ214" s="760"/>
      <c r="BA214" s="760"/>
      <c r="BB214" s="760"/>
      <c r="BC214" s="760"/>
      <c r="BD214" s="760"/>
      <c r="BE214" s="760"/>
      <c r="BF214" s="760"/>
      <c r="BG214" s="760"/>
      <c r="BH214" s="760"/>
      <c r="BI214" s="760"/>
      <c r="BJ214" s="760"/>
      <c r="BK214" s="760"/>
      <c r="BL214" s="760"/>
      <c r="BM214" s="760"/>
      <c r="BN214" s="760"/>
      <c r="BO214" s="760"/>
      <c r="BP214" s="760"/>
      <c r="BQ214" s="760"/>
      <c r="BR214" s="760"/>
      <c r="BS214" s="760"/>
      <c r="BT214" s="760"/>
      <c r="BU214" s="760"/>
      <c r="BV214" s="760"/>
      <c r="BW214" s="760"/>
      <c r="BX214" s="760"/>
      <c r="BY214" s="760"/>
      <c r="BZ214" s="760"/>
      <c r="CA214" s="760"/>
    </row>
    <row r="215" spans="1:79" ht="42.6" customHeight="1" thickBot="1">
      <c r="B215" s="856" t="s">
        <v>913</v>
      </c>
      <c r="C215" s="857">
        <v>3</v>
      </c>
      <c r="D215" s="858">
        <v>1</v>
      </c>
      <c r="E215" s="859">
        <v>3</v>
      </c>
      <c r="F215" s="1404"/>
      <c r="G215" s="869"/>
      <c r="H215" s="869"/>
      <c r="I215" s="870"/>
      <c r="J215" s="760"/>
      <c r="K215" s="760"/>
      <c r="L215" s="760"/>
      <c r="M215" s="760"/>
      <c r="N215" s="815"/>
      <c r="O215" s="760"/>
      <c r="P215" s="760"/>
      <c r="Q215" s="760"/>
      <c r="R215" s="760"/>
      <c r="S215" s="760"/>
      <c r="T215" s="760"/>
      <c r="U215" s="760"/>
      <c r="V215" s="760"/>
      <c r="W215" s="760"/>
      <c r="X215" s="760"/>
      <c r="Y215" s="760"/>
      <c r="Z215" s="760"/>
      <c r="AA215" s="760"/>
      <c r="AB215" s="760"/>
      <c r="AC215" s="760"/>
      <c r="AD215" s="760"/>
      <c r="AE215" s="760"/>
      <c r="AF215" s="760"/>
      <c r="AG215" s="760"/>
      <c r="AH215" s="760"/>
      <c r="AI215" s="760"/>
      <c r="AJ215" s="760"/>
      <c r="AK215" s="760"/>
      <c r="AL215" s="760"/>
      <c r="AM215" s="760"/>
      <c r="AN215" s="760"/>
      <c r="AO215" s="760"/>
      <c r="AP215" s="760"/>
      <c r="AQ215" s="760"/>
      <c r="AR215" s="760"/>
      <c r="AS215" s="760"/>
      <c r="AT215" s="760"/>
      <c r="AU215" s="760"/>
      <c r="AV215" s="760"/>
      <c r="AW215" s="760"/>
      <c r="AX215" s="760"/>
      <c r="AY215" s="760"/>
      <c r="AZ215" s="760"/>
      <c r="BA215" s="760"/>
      <c r="BB215" s="760"/>
      <c r="BC215" s="760"/>
      <c r="BD215" s="760"/>
      <c r="BE215" s="760"/>
      <c r="BF215" s="760"/>
      <c r="BG215" s="760"/>
      <c r="BH215" s="760"/>
      <c r="BI215" s="760"/>
      <c r="BJ215" s="760"/>
      <c r="BK215" s="760"/>
      <c r="BL215" s="760"/>
      <c r="BM215" s="760"/>
      <c r="BN215" s="760"/>
      <c r="BO215" s="760"/>
      <c r="BP215" s="760"/>
      <c r="BQ215" s="760"/>
      <c r="BR215" s="760"/>
      <c r="BS215" s="760"/>
      <c r="BT215" s="760"/>
      <c r="BU215" s="760"/>
      <c r="BV215" s="760"/>
      <c r="BW215" s="760"/>
      <c r="BX215" s="760"/>
      <c r="BY215" s="760"/>
      <c r="BZ215" s="760"/>
      <c r="CA215" s="760"/>
    </row>
    <row r="216" spans="1:79">
      <c r="B216" s="831"/>
      <c r="C216" s="730"/>
      <c r="D216" s="730"/>
      <c r="E216" s="730"/>
      <c r="F216" s="878"/>
      <c r="G216" s="835"/>
      <c r="H216" s="835"/>
      <c r="I216" s="760"/>
      <c r="J216" s="760"/>
      <c r="K216" s="760"/>
      <c r="L216" s="760"/>
      <c r="M216" s="760"/>
      <c r="N216" s="815"/>
      <c r="O216" s="760"/>
      <c r="P216" s="760"/>
      <c r="Q216" s="760"/>
      <c r="R216" s="760"/>
      <c r="S216" s="760"/>
      <c r="T216" s="760"/>
      <c r="U216" s="760"/>
      <c r="V216" s="760"/>
      <c r="W216" s="760"/>
      <c r="X216" s="760"/>
      <c r="Y216" s="760"/>
      <c r="Z216" s="760"/>
      <c r="AA216" s="760"/>
      <c r="AB216" s="760"/>
      <c r="AC216" s="760"/>
      <c r="AD216" s="760"/>
      <c r="AE216" s="760"/>
      <c r="AF216" s="760"/>
      <c r="AG216" s="760"/>
      <c r="AH216" s="760"/>
      <c r="AI216" s="760"/>
      <c r="AJ216" s="760"/>
      <c r="AK216" s="760"/>
      <c r="AL216" s="760"/>
      <c r="AM216" s="760"/>
      <c r="AN216" s="760"/>
      <c r="AO216" s="760"/>
      <c r="AP216" s="760"/>
      <c r="AQ216" s="760"/>
      <c r="AR216" s="760"/>
      <c r="AS216" s="760"/>
      <c r="AT216" s="760"/>
      <c r="AU216" s="760"/>
      <c r="AV216" s="760"/>
      <c r="AW216" s="760"/>
      <c r="AX216" s="760"/>
      <c r="AY216" s="760"/>
      <c r="AZ216" s="760"/>
      <c r="BA216" s="760"/>
      <c r="BB216" s="760"/>
      <c r="BC216" s="760"/>
      <c r="BD216" s="760"/>
      <c r="BE216" s="760"/>
      <c r="BF216" s="760"/>
      <c r="BG216" s="760"/>
      <c r="BH216" s="760"/>
      <c r="BI216" s="760"/>
      <c r="BJ216" s="760"/>
      <c r="BK216" s="760"/>
      <c r="BL216" s="760"/>
      <c r="BM216" s="760"/>
      <c r="BN216" s="760"/>
      <c r="BO216" s="760"/>
      <c r="BP216" s="760"/>
      <c r="BQ216" s="760"/>
      <c r="BR216" s="760"/>
      <c r="BS216" s="760"/>
      <c r="BT216" s="760"/>
      <c r="BU216" s="760"/>
      <c r="BV216" s="760"/>
      <c r="BW216" s="760"/>
      <c r="BX216" s="760"/>
      <c r="BY216" s="760"/>
      <c r="BZ216" s="760"/>
      <c r="CA216" s="760"/>
    </row>
    <row r="217" spans="1:79" ht="18" customHeight="1">
      <c r="A217" s="724">
        <v>22</v>
      </c>
      <c r="B217" s="831" t="s">
        <v>914</v>
      </c>
      <c r="C217" s="832"/>
      <c r="D217" s="832"/>
      <c r="E217" s="832"/>
      <c r="F217" s="878"/>
      <c r="G217" s="835"/>
      <c r="H217" s="835"/>
      <c r="I217" s="760"/>
      <c r="J217" s="760"/>
      <c r="K217" s="760"/>
      <c r="L217" s="760"/>
      <c r="M217" s="760"/>
      <c r="N217" s="815"/>
      <c r="O217" s="760"/>
      <c r="P217" s="760"/>
      <c r="Q217" s="760"/>
      <c r="R217" s="760"/>
      <c r="S217" s="760"/>
      <c r="T217" s="760"/>
      <c r="U217" s="760"/>
      <c r="V217" s="760"/>
      <c r="W217" s="760"/>
      <c r="X217" s="760"/>
      <c r="Y217" s="760"/>
      <c r="Z217" s="760"/>
      <c r="AA217" s="760"/>
      <c r="AB217" s="760"/>
      <c r="AC217" s="760"/>
      <c r="AD217" s="760"/>
      <c r="AE217" s="760"/>
      <c r="AF217" s="760"/>
      <c r="AG217" s="760"/>
      <c r="AH217" s="760"/>
      <c r="AI217" s="760"/>
      <c r="AJ217" s="760"/>
      <c r="AK217" s="760"/>
      <c r="AL217" s="760"/>
      <c r="AM217" s="760"/>
      <c r="AN217" s="760"/>
      <c r="AO217" s="760"/>
      <c r="AP217" s="760"/>
      <c r="AQ217" s="760"/>
      <c r="AR217" s="760"/>
      <c r="AS217" s="760"/>
      <c r="AT217" s="760"/>
      <c r="AU217" s="760"/>
      <c r="AV217" s="760"/>
      <c r="AW217" s="760"/>
      <c r="AX217" s="760"/>
      <c r="AY217" s="760"/>
      <c r="AZ217" s="760"/>
      <c r="BA217" s="760"/>
      <c r="BB217" s="760"/>
      <c r="BC217" s="760"/>
      <c r="BD217" s="760"/>
      <c r="BE217" s="760"/>
      <c r="BF217" s="760"/>
      <c r="BG217" s="760"/>
      <c r="BH217" s="760"/>
      <c r="BI217" s="760"/>
      <c r="BJ217" s="760"/>
      <c r="BK217" s="760"/>
      <c r="BL217" s="760"/>
      <c r="BM217" s="760"/>
      <c r="BN217" s="760"/>
      <c r="BO217" s="760"/>
      <c r="BP217" s="760"/>
      <c r="BQ217" s="760"/>
      <c r="BR217" s="760"/>
      <c r="BS217" s="760"/>
      <c r="BT217" s="760"/>
      <c r="BU217" s="760"/>
      <c r="BV217" s="760"/>
      <c r="BW217" s="760"/>
      <c r="BX217" s="760"/>
      <c r="BY217" s="760"/>
      <c r="BZ217" s="760"/>
      <c r="CA217" s="760"/>
    </row>
    <row r="218" spans="1:79" ht="35.25" customHeight="1">
      <c r="B218" s="1399" t="s">
        <v>915</v>
      </c>
      <c r="C218" s="1400"/>
      <c r="D218" s="1400"/>
      <c r="E218" s="1401"/>
      <c r="F218" s="878"/>
      <c r="G218" s="835"/>
      <c r="H218" s="835"/>
      <c r="I218" s="760"/>
      <c r="J218" s="760"/>
      <c r="K218" s="760"/>
      <c r="L218" s="760"/>
      <c r="M218" s="760"/>
      <c r="N218" s="815"/>
      <c r="O218" s="760"/>
      <c r="P218" s="760"/>
      <c r="Q218" s="760"/>
      <c r="R218" s="760"/>
      <c r="S218" s="760"/>
      <c r="T218" s="760"/>
      <c r="U218" s="760"/>
      <c r="V218" s="760"/>
      <c r="W218" s="760"/>
      <c r="X218" s="760"/>
      <c r="Y218" s="760"/>
      <c r="Z218" s="760"/>
      <c r="AA218" s="760"/>
      <c r="AB218" s="760"/>
      <c r="AC218" s="760"/>
      <c r="AD218" s="760"/>
      <c r="AE218" s="760"/>
      <c r="AF218" s="760"/>
      <c r="AG218" s="760"/>
      <c r="AH218" s="760"/>
      <c r="AI218" s="760"/>
      <c r="AJ218" s="760"/>
      <c r="AK218" s="760"/>
      <c r="AL218" s="760"/>
      <c r="AM218" s="760"/>
      <c r="AN218" s="760"/>
      <c r="AO218" s="760"/>
      <c r="AP218" s="760"/>
      <c r="AQ218" s="760"/>
      <c r="AR218" s="760"/>
      <c r="AS218" s="760"/>
      <c r="AT218" s="760"/>
      <c r="AU218" s="760"/>
      <c r="AV218" s="760"/>
      <c r="AW218" s="760"/>
      <c r="AX218" s="760"/>
      <c r="AY218" s="760"/>
      <c r="AZ218" s="760"/>
      <c r="BA218" s="760"/>
      <c r="BB218" s="760"/>
      <c r="BC218" s="760"/>
      <c r="BD218" s="760"/>
      <c r="BE218" s="760"/>
      <c r="BF218" s="760"/>
      <c r="BG218" s="760"/>
      <c r="BH218" s="760"/>
      <c r="BI218" s="760"/>
      <c r="BJ218" s="760"/>
      <c r="BK218" s="760"/>
      <c r="BL218" s="760"/>
      <c r="BM218" s="760"/>
      <c r="BN218" s="760"/>
      <c r="BO218" s="760"/>
      <c r="BP218" s="760"/>
      <c r="BQ218" s="760"/>
      <c r="BR218" s="760"/>
      <c r="BS218" s="760"/>
      <c r="BT218" s="760"/>
      <c r="BU218" s="760"/>
      <c r="BV218" s="760"/>
      <c r="BW218" s="760"/>
      <c r="BX218" s="760"/>
      <c r="BY218" s="760"/>
      <c r="BZ218" s="760"/>
      <c r="CA218" s="760"/>
    </row>
    <row r="219" spans="1:79" ht="16.5" customHeight="1" thickBot="1">
      <c r="B219" s="831" t="s">
        <v>916</v>
      </c>
      <c r="C219" s="836"/>
      <c r="F219" s="878"/>
      <c r="G219" s="835"/>
      <c r="H219" s="835"/>
      <c r="I219" s="760"/>
      <c r="J219" s="760"/>
      <c r="K219" s="760"/>
      <c r="L219" s="760"/>
      <c r="M219" s="760"/>
      <c r="N219" s="815"/>
      <c r="O219" s="760"/>
      <c r="P219" s="760"/>
      <c r="Q219" s="760"/>
      <c r="R219" s="760"/>
      <c r="S219" s="760"/>
      <c r="T219" s="760"/>
      <c r="U219" s="760"/>
      <c r="V219" s="760"/>
      <c r="W219" s="760"/>
      <c r="X219" s="760"/>
      <c r="Y219" s="760"/>
      <c r="Z219" s="760"/>
      <c r="AA219" s="760"/>
      <c r="AB219" s="760"/>
      <c r="AC219" s="760"/>
      <c r="AD219" s="760"/>
      <c r="AE219" s="760"/>
      <c r="AF219" s="760"/>
      <c r="AG219" s="760"/>
      <c r="AH219" s="760"/>
      <c r="AI219" s="760"/>
      <c r="AJ219" s="760"/>
      <c r="AK219" s="760"/>
      <c r="AL219" s="760"/>
      <c r="AM219" s="760"/>
      <c r="AN219" s="760"/>
      <c r="AO219" s="760"/>
      <c r="AP219" s="760"/>
      <c r="AQ219" s="760"/>
      <c r="AR219" s="760"/>
      <c r="AS219" s="760"/>
      <c r="AT219" s="760"/>
      <c r="AU219" s="760"/>
      <c r="AV219" s="760"/>
      <c r="AW219" s="760"/>
      <c r="AX219" s="760"/>
      <c r="AY219" s="760"/>
      <c r="AZ219" s="760"/>
      <c r="BA219" s="760"/>
      <c r="BB219" s="760"/>
      <c r="BC219" s="760"/>
      <c r="BD219" s="760"/>
      <c r="BE219" s="760"/>
      <c r="BF219" s="760"/>
      <c r="BG219" s="760"/>
      <c r="BH219" s="760"/>
      <c r="BI219" s="760"/>
      <c r="BJ219" s="760"/>
      <c r="BK219" s="760"/>
      <c r="BL219" s="760"/>
      <c r="BM219" s="760"/>
      <c r="BN219" s="760"/>
      <c r="BO219" s="760"/>
      <c r="BP219" s="760"/>
      <c r="BQ219" s="760"/>
      <c r="BR219" s="760"/>
      <c r="BS219" s="760"/>
      <c r="BT219" s="760"/>
      <c r="BU219" s="760"/>
      <c r="BV219" s="760"/>
      <c r="BW219" s="760"/>
      <c r="BX219" s="760"/>
      <c r="BY219" s="760"/>
      <c r="BZ219" s="760"/>
      <c r="CA219" s="760"/>
    </row>
    <row r="220" spans="1:79" ht="33.75" customHeight="1" thickBot="1">
      <c r="B220" s="837" t="s">
        <v>812</v>
      </c>
      <c r="C220" s="838" t="s">
        <v>813</v>
      </c>
      <c r="D220" s="838" t="s">
        <v>814</v>
      </c>
      <c r="E220" s="839" t="s">
        <v>815</v>
      </c>
      <c r="F220" s="1402" t="s">
        <v>816</v>
      </c>
      <c r="G220" s="864"/>
      <c r="H220" s="835"/>
      <c r="I220" s="760"/>
      <c r="J220" s="760"/>
      <c r="K220" s="760"/>
      <c r="L220" s="760"/>
      <c r="M220" s="760"/>
      <c r="N220" s="815"/>
      <c r="O220" s="760"/>
      <c r="P220" s="760"/>
      <c r="Q220" s="760"/>
      <c r="R220" s="760"/>
      <c r="S220" s="760"/>
      <c r="T220" s="760"/>
      <c r="U220" s="760"/>
      <c r="V220" s="760"/>
      <c r="W220" s="760"/>
      <c r="X220" s="760"/>
      <c r="Y220" s="760"/>
      <c r="Z220" s="760"/>
      <c r="AA220" s="760"/>
      <c r="AB220" s="760"/>
      <c r="AC220" s="760"/>
      <c r="AD220" s="760"/>
      <c r="AE220" s="760"/>
      <c r="AF220" s="760"/>
      <c r="AG220" s="760"/>
      <c r="AH220" s="760"/>
      <c r="AI220" s="760"/>
      <c r="AJ220" s="760"/>
      <c r="AK220" s="760"/>
      <c r="AL220" s="760"/>
      <c r="AM220" s="760"/>
      <c r="AN220" s="760"/>
      <c r="AO220" s="760"/>
      <c r="AP220" s="760"/>
      <c r="AQ220" s="760"/>
      <c r="AR220" s="760"/>
      <c r="AS220" s="760"/>
      <c r="AT220" s="760"/>
      <c r="AU220" s="760"/>
      <c r="AV220" s="760"/>
      <c r="AW220" s="760"/>
      <c r="AX220" s="760"/>
      <c r="AY220" s="760"/>
      <c r="AZ220" s="760"/>
      <c r="BA220" s="760"/>
      <c r="BB220" s="760"/>
      <c r="BC220" s="760"/>
      <c r="BD220" s="760"/>
      <c r="BE220" s="760"/>
      <c r="BF220" s="760"/>
      <c r="BG220" s="760"/>
      <c r="BH220" s="760"/>
      <c r="BI220" s="760"/>
      <c r="BJ220" s="760"/>
      <c r="BK220" s="760"/>
      <c r="BL220" s="760"/>
      <c r="BM220" s="760"/>
      <c r="BN220" s="760"/>
      <c r="BO220" s="760"/>
      <c r="BP220" s="760"/>
      <c r="BQ220" s="760"/>
      <c r="BR220" s="760"/>
      <c r="BS220" s="760"/>
      <c r="BT220" s="760"/>
      <c r="BU220" s="760"/>
      <c r="BV220" s="760"/>
      <c r="BW220" s="760"/>
      <c r="BX220" s="760"/>
      <c r="BY220" s="760"/>
      <c r="BZ220" s="760"/>
      <c r="CA220" s="760"/>
    </row>
    <row r="221" spans="1:79" ht="24.6" customHeight="1">
      <c r="B221" s="844" t="s">
        <v>818</v>
      </c>
      <c r="C221" s="845">
        <v>0</v>
      </c>
      <c r="D221" s="846">
        <v>2</v>
      </c>
      <c r="E221" s="847">
        <v>0</v>
      </c>
      <c r="F221" s="1403"/>
      <c r="G221" s="865"/>
      <c r="H221" s="865"/>
      <c r="I221" s="866"/>
      <c r="J221" s="760"/>
      <c r="K221" s="760"/>
      <c r="L221" s="760"/>
      <c r="M221" s="760"/>
      <c r="N221" s="815"/>
      <c r="O221" s="760"/>
      <c r="P221" s="760"/>
      <c r="Q221" s="760"/>
      <c r="R221" s="760"/>
      <c r="S221" s="760"/>
      <c r="T221" s="760"/>
      <c r="U221" s="760"/>
      <c r="V221" s="760"/>
      <c r="W221" s="760"/>
      <c r="X221" s="760"/>
      <c r="Y221" s="760"/>
      <c r="Z221" s="760"/>
      <c r="AA221" s="760"/>
      <c r="AB221" s="760"/>
      <c r="AC221" s="760"/>
      <c r="AD221" s="760"/>
      <c r="AE221" s="760"/>
      <c r="AF221" s="760"/>
      <c r="AG221" s="760"/>
      <c r="AH221" s="760"/>
      <c r="AI221" s="760"/>
      <c r="AJ221" s="760"/>
      <c r="AK221" s="760"/>
      <c r="AL221" s="760"/>
      <c r="AM221" s="760"/>
      <c r="AN221" s="760"/>
      <c r="AO221" s="760"/>
      <c r="AP221" s="760"/>
      <c r="AQ221" s="760"/>
      <c r="AR221" s="760"/>
      <c r="AS221" s="760"/>
      <c r="AT221" s="760"/>
      <c r="AU221" s="760"/>
      <c r="AV221" s="760"/>
      <c r="AW221" s="760"/>
      <c r="AX221" s="760"/>
      <c r="AY221" s="760"/>
      <c r="AZ221" s="760"/>
      <c r="BA221" s="760"/>
      <c r="BB221" s="760"/>
      <c r="BC221" s="760"/>
      <c r="BD221" s="760"/>
      <c r="BE221" s="760"/>
      <c r="BF221" s="760"/>
      <c r="BG221" s="760"/>
      <c r="BH221" s="760"/>
      <c r="BI221" s="760"/>
      <c r="BJ221" s="760"/>
      <c r="BK221" s="760"/>
      <c r="BL221" s="760"/>
      <c r="BM221" s="760"/>
      <c r="BN221" s="760"/>
      <c r="BO221" s="760"/>
      <c r="BP221" s="760"/>
      <c r="BQ221" s="760"/>
      <c r="BR221" s="760"/>
      <c r="BS221" s="760"/>
      <c r="BT221" s="760"/>
      <c r="BU221" s="760"/>
      <c r="BV221" s="760"/>
      <c r="BW221" s="760"/>
      <c r="BX221" s="760"/>
      <c r="BY221" s="760"/>
      <c r="BZ221" s="760"/>
      <c r="CA221" s="760"/>
    </row>
    <row r="222" spans="1:79" ht="24.6" customHeight="1">
      <c r="B222" s="850" t="s">
        <v>820</v>
      </c>
      <c r="C222" s="851">
        <v>1</v>
      </c>
      <c r="D222" s="852">
        <v>2</v>
      </c>
      <c r="E222" s="853">
        <v>2</v>
      </c>
      <c r="F222" s="1403"/>
      <c r="G222" s="867"/>
      <c r="H222" s="867"/>
      <c r="I222" s="868"/>
      <c r="J222" s="760"/>
      <c r="K222" s="760"/>
      <c r="L222" s="760"/>
      <c r="M222" s="760"/>
      <c r="N222" s="815"/>
      <c r="O222" s="760"/>
      <c r="P222" s="760"/>
      <c r="Q222" s="760"/>
      <c r="R222" s="760"/>
      <c r="S222" s="760"/>
      <c r="T222" s="760"/>
      <c r="U222" s="760"/>
      <c r="V222" s="760"/>
      <c r="W222" s="760"/>
      <c r="X222" s="760"/>
      <c r="Y222" s="760"/>
      <c r="Z222" s="760"/>
      <c r="AA222" s="760"/>
      <c r="AB222" s="760"/>
      <c r="AC222" s="760"/>
      <c r="AD222" s="760"/>
      <c r="AE222" s="760"/>
      <c r="AF222" s="760"/>
      <c r="AG222" s="760"/>
      <c r="AH222" s="760"/>
      <c r="AI222" s="760"/>
      <c r="AJ222" s="760"/>
      <c r="AK222" s="760"/>
      <c r="AL222" s="760"/>
      <c r="AM222" s="760"/>
      <c r="AN222" s="760"/>
      <c r="AO222" s="760"/>
      <c r="AP222" s="760"/>
      <c r="AQ222" s="760"/>
      <c r="AR222" s="760"/>
      <c r="AS222" s="760"/>
      <c r="AT222" s="760"/>
      <c r="AU222" s="760"/>
      <c r="AV222" s="760"/>
      <c r="AW222" s="760"/>
      <c r="AX222" s="760"/>
      <c r="AY222" s="760"/>
      <c r="AZ222" s="760"/>
      <c r="BA222" s="760"/>
      <c r="BB222" s="760"/>
      <c r="BC222" s="760"/>
      <c r="BD222" s="760"/>
      <c r="BE222" s="760"/>
      <c r="BF222" s="760"/>
      <c r="BG222" s="760"/>
      <c r="BH222" s="760"/>
      <c r="BI222" s="760"/>
      <c r="BJ222" s="760"/>
      <c r="BK222" s="760"/>
      <c r="BL222" s="760"/>
      <c r="BM222" s="760"/>
      <c r="BN222" s="760"/>
      <c r="BO222" s="760"/>
      <c r="BP222" s="760"/>
      <c r="BQ222" s="760"/>
      <c r="BR222" s="760"/>
      <c r="BS222" s="760"/>
      <c r="BT222" s="760"/>
      <c r="BU222" s="760"/>
      <c r="BV222" s="760"/>
      <c r="BW222" s="760"/>
      <c r="BX222" s="760"/>
      <c r="BY222" s="760"/>
      <c r="BZ222" s="760"/>
      <c r="CA222" s="760"/>
    </row>
    <row r="223" spans="1:79" ht="24.6" customHeight="1" thickBot="1">
      <c r="B223" s="856" t="s">
        <v>822</v>
      </c>
      <c r="C223" s="857">
        <v>2</v>
      </c>
      <c r="D223" s="858">
        <v>2</v>
      </c>
      <c r="E223" s="859">
        <v>4</v>
      </c>
      <c r="F223" s="1404"/>
      <c r="G223" s="869"/>
      <c r="H223" s="869"/>
      <c r="I223" s="870"/>
      <c r="J223" s="760"/>
      <c r="K223" s="760"/>
      <c r="L223" s="760"/>
      <c r="M223" s="760"/>
      <c r="N223" s="815"/>
      <c r="O223" s="760"/>
      <c r="P223" s="760"/>
      <c r="Q223" s="760"/>
      <c r="R223" s="760"/>
      <c r="S223" s="760"/>
      <c r="T223" s="760"/>
      <c r="U223" s="760"/>
      <c r="V223" s="760"/>
      <c r="W223" s="760"/>
      <c r="X223" s="760"/>
      <c r="Y223" s="760"/>
      <c r="Z223" s="760"/>
      <c r="AA223" s="760"/>
      <c r="AB223" s="760"/>
      <c r="AC223" s="760"/>
      <c r="AD223" s="760"/>
      <c r="AE223" s="760"/>
      <c r="AF223" s="760"/>
      <c r="AG223" s="760"/>
      <c r="AH223" s="760"/>
      <c r="AI223" s="760"/>
      <c r="AJ223" s="760"/>
      <c r="AK223" s="760"/>
      <c r="AL223" s="760"/>
      <c r="AM223" s="760"/>
      <c r="AN223" s="760"/>
      <c r="AO223" s="760"/>
      <c r="AP223" s="760"/>
      <c r="AQ223" s="760"/>
      <c r="AR223" s="760"/>
      <c r="AS223" s="760"/>
      <c r="AT223" s="760"/>
      <c r="AU223" s="760"/>
      <c r="AV223" s="760"/>
      <c r="AW223" s="760"/>
      <c r="AX223" s="760"/>
      <c r="AY223" s="760"/>
      <c r="AZ223" s="760"/>
      <c r="BA223" s="760"/>
      <c r="BB223" s="760"/>
      <c r="BC223" s="760"/>
      <c r="BD223" s="760"/>
      <c r="BE223" s="760"/>
      <c r="BF223" s="760"/>
      <c r="BG223" s="760"/>
      <c r="BH223" s="760"/>
      <c r="BI223" s="760"/>
      <c r="BJ223" s="760"/>
      <c r="BK223" s="760"/>
      <c r="BL223" s="760"/>
      <c r="BM223" s="760"/>
      <c r="BN223" s="760"/>
      <c r="BO223" s="760"/>
      <c r="BP223" s="760"/>
      <c r="BQ223" s="760"/>
      <c r="BR223" s="760"/>
      <c r="BS223" s="760"/>
      <c r="BT223" s="760"/>
      <c r="BU223" s="760"/>
      <c r="BV223" s="760"/>
      <c r="BW223" s="760"/>
      <c r="BX223" s="760"/>
      <c r="BY223" s="760"/>
      <c r="BZ223" s="760"/>
      <c r="CA223" s="760"/>
    </row>
    <row r="224" spans="1:79" ht="9" customHeight="1">
      <c r="B224" s="862"/>
      <c r="C224" s="863"/>
      <c r="D224" s="863"/>
      <c r="E224" s="863"/>
      <c r="F224" s="878"/>
      <c r="G224" s="835"/>
      <c r="H224" s="835"/>
      <c r="I224" s="760"/>
      <c r="J224" s="760"/>
      <c r="K224" s="760"/>
      <c r="L224" s="760"/>
      <c r="M224" s="760"/>
      <c r="N224" s="815"/>
      <c r="O224" s="760"/>
      <c r="P224" s="760"/>
      <c r="Q224" s="760"/>
      <c r="R224" s="760"/>
      <c r="S224" s="760"/>
      <c r="T224" s="760"/>
      <c r="U224" s="760"/>
      <c r="V224" s="760"/>
      <c r="W224" s="760"/>
      <c r="X224" s="760"/>
      <c r="Y224" s="760"/>
      <c r="Z224" s="760"/>
      <c r="AA224" s="760"/>
      <c r="AB224" s="760"/>
      <c r="AC224" s="760"/>
      <c r="AD224" s="760"/>
      <c r="AE224" s="760"/>
      <c r="AF224" s="760"/>
      <c r="AG224" s="760"/>
      <c r="AH224" s="760"/>
      <c r="AI224" s="760"/>
      <c r="AJ224" s="760"/>
      <c r="AK224" s="760"/>
      <c r="AL224" s="760"/>
      <c r="AM224" s="760"/>
      <c r="AN224" s="760"/>
      <c r="AO224" s="760"/>
      <c r="AP224" s="760"/>
      <c r="AQ224" s="760"/>
      <c r="AR224" s="760"/>
      <c r="AS224" s="760"/>
      <c r="AT224" s="760"/>
      <c r="AU224" s="760"/>
      <c r="AV224" s="760"/>
      <c r="AW224" s="760"/>
      <c r="AX224" s="760"/>
      <c r="AY224" s="760"/>
      <c r="AZ224" s="760"/>
      <c r="BA224" s="760"/>
      <c r="BB224" s="760"/>
      <c r="BC224" s="760"/>
      <c r="BD224" s="760"/>
      <c r="BE224" s="760"/>
      <c r="BF224" s="760"/>
      <c r="BG224" s="760"/>
      <c r="BH224" s="760"/>
      <c r="BI224" s="760"/>
      <c r="BJ224" s="760"/>
      <c r="BK224" s="760"/>
      <c r="BL224" s="760"/>
      <c r="BM224" s="760"/>
      <c r="BN224" s="760"/>
      <c r="BO224" s="760"/>
      <c r="BP224" s="760"/>
      <c r="BQ224" s="760"/>
      <c r="BR224" s="760"/>
      <c r="BS224" s="760"/>
      <c r="BT224" s="760"/>
      <c r="BU224" s="760"/>
      <c r="BV224" s="760"/>
      <c r="BW224" s="760"/>
      <c r="BX224" s="760"/>
      <c r="BY224" s="760"/>
      <c r="BZ224" s="760"/>
      <c r="CA224" s="760"/>
    </row>
    <row r="225" spans="1:79">
      <c r="F225" s="878"/>
      <c r="I225" s="760"/>
      <c r="J225" s="760"/>
      <c r="K225" s="760"/>
      <c r="L225" s="760"/>
      <c r="M225" s="760"/>
      <c r="N225" s="815"/>
      <c r="O225" s="760"/>
      <c r="P225" s="760"/>
      <c r="Q225" s="760"/>
      <c r="R225" s="760"/>
      <c r="S225" s="760"/>
      <c r="T225" s="760"/>
      <c r="U225" s="760"/>
      <c r="V225" s="760"/>
      <c r="W225" s="760"/>
      <c r="X225" s="760"/>
      <c r="Y225" s="760"/>
      <c r="Z225" s="760"/>
      <c r="AA225" s="760"/>
      <c r="AB225" s="760"/>
      <c r="AC225" s="760"/>
      <c r="AD225" s="760"/>
      <c r="AE225" s="760"/>
      <c r="AF225" s="760"/>
      <c r="AG225" s="760"/>
      <c r="AH225" s="760"/>
      <c r="AI225" s="760"/>
      <c r="AJ225" s="760"/>
      <c r="AK225" s="760"/>
      <c r="AL225" s="760"/>
      <c r="AM225" s="760"/>
      <c r="AN225" s="760"/>
      <c r="AO225" s="760"/>
      <c r="AP225" s="760"/>
      <c r="AQ225" s="760"/>
      <c r="AR225" s="760"/>
      <c r="AS225" s="760"/>
      <c r="AT225" s="760"/>
      <c r="AU225" s="760"/>
      <c r="AV225" s="760"/>
      <c r="AW225" s="760"/>
      <c r="AX225" s="760"/>
      <c r="AY225" s="760"/>
      <c r="AZ225" s="760"/>
      <c r="BA225" s="760"/>
      <c r="BB225" s="760"/>
      <c r="BC225" s="760"/>
      <c r="BD225" s="760"/>
      <c r="BE225" s="760"/>
      <c r="BF225" s="760"/>
      <c r="BG225" s="760"/>
      <c r="BH225" s="760"/>
      <c r="BI225" s="760"/>
      <c r="BJ225" s="760"/>
      <c r="BK225" s="760"/>
      <c r="BL225" s="760"/>
      <c r="BM225" s="760"/>
      <c r="BN225" s="760"/>
      <c r="BO225" s="760"/>
      <c r="BP225" s="760"/>
      <c r="BQ225" s="760"/>
      <c r="BR225" s="760"/>
      <c r="BS225" s="760"/>
      <c r="BT225" s="760"/>
      <c r="BU225" s="760"/>
      <c r="BV225" s="760"/>
      <c r="BW225" s="760"/>
      <c r="BX225" s="760"/>
      <c r="BY225" s="760"/>
      <c r="BZ225" s="760"/>
      <c r="CA225" s="760"/>
    </row>
    <row r="226" spans="1:79" ht="6.75" customHeight="1" thickBot="1">
      <c r="F226" s="878"/>
      <c r="I226" s="727"/>
      <c r="J226" s="760"/>
      <c r="K226" s="760"/>
      <c r="L226" s="760"/>
      <c r="M226" s="760"/>
      <c r="N226" s="815"/>
      <c r="O226" s="760"/>
      <c r="P226" s="760"/>
      <c r="Q226" s="760"/>
      <c r="R226" s="760"/>
      <c r="S226" s="760"/>
      <c r="T226" s="760"/>
      <c r="U226" s="760"/>
      <c r="V226" s="760"/>
      <c r="W226" s="760"/>
      <c r="X226" s="760"/>
      <c r="Y226" s="760"/>
      <c r="Z226" s="760"/>
      <c r="AA226" s="760"/>
      <c r="AB226" s="760"/>
      <c r="AC226" s="760"/>
      <c r="AD226" s="760"/>
      <c r="AE226" s="760"/>
      <c r="AF226" s="760"/>
      <c r="AG226" s="760"/>
      <c r="AH226" s="760"/>
      <c r="AI226" s="760"/>
      <c r="AJ226" s="760"/>
      <c r="AK226" s="760"/>
      <c r="AL226" s="760"/>
      <c r="AM226" s="760"/>
      <c r="AN226" s="760"/>
      <c r="AO226" s="760"/>
      <c r="AP226" s="760"/>
      <c r="AQ226" s="760"/>
      <c r="AR226" s="760"/>
      <c r="AS226" s="760"/>
      <c r="AT226" s="760"/>
      <c r="AU226" s="760"/>
      <c r="AV226" s="760"/>
      <c r="AW226" s="760"/>
      <c r="AX226" s="760"/>
      <c r="AY226" s="760"/>
      <c r="AZ226" s="760"/>
      <c r="BA226" s="760"/>
      <c r="BB226" s="760"/>
      <c r="BC226" s="760"/>
      <c r="BD226" s="760"/>
      <c r="BE226" s="760"/>
      <c r="BF226" s="760"/>
      <c r="BG226" s="760"/>
      <c r="BH226" s="760"/>
      <c r="BI226" s="760"/>
      <c r="BJ226" s="760"/>
      <c r="BK226" s="760"/>
      <c r="BL226" s="760"/>
      <c r="BM226" s="760"/>
      <c r="BN226" s="760"/>
      <c r="BO226" s="760"/>
      <c r="BP226" s="760"/>
      <c r="BQ226" s="760"/>
      <c r="BR226" s="760"/>
      <c r="BS226" s="760"/>
      <c r="BT226" s="760"/>
      <c r="BU226" s="760"/>
      <c r="BV226" s="760"/>
      <c r="BW226" s="760"/>
      <c r="BX226" s="760"/>
      <c r="BY226" s="760"/>
      <c r="BZ226" s="760"/>
      <c r="CA226" s="760"/>
    </row>
    <row r="227" spans="1:79" s="823" customFormat="1" ht="23.25" customHeight="1" thickBot="1">
      <c r="A227" s="819"/>
      <c r="B227" s="1406"/>
      <c r="C227" s="1407"/>
      <c r="D227" s="1407"/>
      <c r="E227" s="1408"/>
      <c r="F227" s="820" t="s">
        <v>805</v>
      </c>
      <c r="G227" s="821"/>
      <c r="H227" s="820" t="s">
        <v>806</v>
      </c>
      <c r="I227" s="822"/>
      <c r="J227" s="760"/>
      <c r="K227" s="760"/>
      <c r="L227" s="760"/>
      <c r="M227" s="760"/>
      <c r="N227" s="815"/>
      <c r="O227" s="760"/>
      <c r="P227" s="760"/>
      <c r="Q227" s="760"/>
      <c r="R227" s="760"/>
      <c r="S227" s="760"/>
      <c r="T227" s="760"/>
      <c r="U227" s="760"/>
      <c r="V227" s="760"/>
      <c r="W227" s="760"/>
      <c r="X227" s="760"/>
      <c r="Y227" s="760"/>
      <c r="Z227" s="760"/>
      <c r="AA227" s="760"/>
      <c r="AB227" s="760"/>
      <c r="AC227" s="760"/>
      <c r="AD227" s="760"/>
      <c r="AE227" s="760"/>
      <c r="AF227" s="760"/>
      <c r="AG227" s="760"/>
      <c r="AH227" s="760"/>
      <c r="AI227" s="760"/>
      <c r="AJ227" s="760"/>
      <c r="AK227" s="760"/>
      <c r="AL227" s="760"/>
      <c r="AM227" s="760"/>
      <c r="AN227" s="760"/>
      <c r="AO227" s="760"/>
      <c r="AP227" s="760"/>
      <c r="AQ227" s="760"/>
      <c r="AR227" s="760"/>
      <c r="AS227" s="760"/>
      <c r="AT227" s="760"/>
      <c r="AU227" s="760"/>
      <c r="AV227" s="760"/>
      <c r="AW227" s="760"/>
      <c r="AX227" s="760"/>
      <c r="AY227" s="760"/>
      <c r="AZ227" s="760"/>
      <c r="BA227" s="760"/>
      <c r="BB227" s="760"/>
      <c r="BC227" s="760"/>
      <c r="BD227" s="760"/>
      <c r="BE227" s="760"/>
      <c r="BF227" s="760"/>
      <c r="BG227" s="760"/>
      <c r="BH227" s="760"/>
      <c r="BI227" s="760"/>
      <c r="BJ227" s="760"/>
      <c r="BK227" s="760"/>
      <c r="BL227" s="760"/>
      <c r="BM227" s="760"/>
      <c r="BN227" s="760"/>
      <c r="BO227" s="760"/>
      <c r="BP227" s="760"/>
      <c r="BQ227" s="760"/>
      <c r="BR227" s="760"/>
      <c r="BS227" s="760"/>
      <c r="BT227" s="760"/>
      <c r="BU227" s="760"/>
      <c r="BV227" s="760"/>
      <c r="BW227" s="760"/>
      <c r="BX227" s="760"/>
      <c r="BY227" s="760"/>
      <c r="BZ227" s="760"/>
      <c r="CA227" s="760"/>
    </row>
    <row r="228" spans="1:79" ht="48.95" customHeight="1" thickBot="1">
      <c r="B228" s="824" t="s">
        <v>917</v>
      </c>
      <c r="C228" s="825" t="s">
        <v>918</v>
      </c>
      <c r="D228" s="825"/>
      <c r="E228" s="826"/>
      <c r="F228" s="827">
        <v>1</v>
      </c>
      <c r="G228" s="828"/>
      <c r="H228" s="829">
        <v>4</v>
      </c>
      <c r="I228" s="830">
        <f>SUM(G233)</f>
        <v>0</v>
      </c>
      <c r="J228" s="760"/>
      <c r="K228" s="760"/>
      <c r="L228" s="760"/>
      <c r="M228" s="760"/>
      <c r="N228" s="815"/>
      <c r="O228" s="760"/>
      <c r="P228" s="760"/>
      <c r="Q228" s="760"/>
      <c r="R228" s="760"/>
      <c r="S228" s="760"/>
      <c r="T228" s="760"/>
      <c r="U228" s="760"/>
      <c r="V228" s="760"/>
      <c r="W228" s="760"/>
      <c r="X228" s="760"/>
      <c r="Y228" s="760"/>
      <c r="Z228" s="760"/>
      <c r="AA228" s="760"/>
      <c r="AB228" s="760"/>
      <c r="AC228" s="760"/>
      <c r="AD228" s="760"/>
      <c r="AE228" s="760"/>
      <c r="AF228" s="760"/>
      <c r="AG228" s="760"/>
      <c r="AH228" s="760"/>
      <c r="AI228" s="760"/>
      <c r="AJ228" s="760"/>
      <c r="AK228" s="760"/>
      <c r="AL228" s="760"/>
      <c r="AM228" s="760"/>
      <c r="AN228" s="760"/>
      <c r="AO228" s="760"/>
      <c r="AP228" s="760"/>
      <c r="AQ228" s="760"/>
      <c r="AR228" s="760"/>
      <c r="AS228" s="760"/>
      <c r="AT228" s="760"/>
      <c r="AU228" s="760"/>
      <c r="AV228" s="760"/>
      <c r="AW228" s="760"/>
      <c r="AX228" s="760"/>
      <c r="AY228" s="760"/>
      <c r="AZ228" s="760"/>
      <c r="BA228" s="760"/>
      <c r="BB228" s="760"/>
      <c r="BC228" s="760"/>
      <c r="BD228" s="760"/>
      <c r="BE228" s="760"/>
      <c r="BF228" s="760"/>
      <c r="BG228" s="760"/>
      <c r="BH228" s="760"/>
      <c r="BI228" s="760"/>
      <c r="BJ228" s="760"/>
      <c r="BK228" s="760"/>
      <c r="BL228" s="760"/>
      <c r="BM228" s="760"/>
      <c r="BN228" s="760"/>
      <c r="BO228" s="760"/>
      <c r="BP228" s="760"/>
      <c r="BQ228" s="760"/>
      <c r="BR228" s="760"/>
      <c r="BS228" s="760"/>
      <c r="BT228" s="760"/>
      <c r="BU228" s="760"/>
      <c r="BV228" s="760"/>
      <c r="BW228" s="760"/>
      <c r="BX228" s="760"/>
      <c r="BY228" s="760"/>
      <c r="BZ228" s="760"/>
      <c r="CA228" s="760"/>
    </row>
    <row r="229" spans="1:79" ht="6.75" customHeight="1">
      <c r="B229" s="831"/>
      <c r="C229" s="832"/>
      <c r="D229" s="832"/>
      <c r="E229" s="832"/>
      <c r="F229" s="878"/>
      <c r="G229" s="834"/>
      <c r="H229" s="834"/>
      <c r="I229" s="760"/>
      <c r="J229" s="760"/>
      <c r="K229" s="760"/>
      <c r="L229" s="760"/>
      <c r="M229" s="760"/>
      <c r="N229" s="815"/>
      <c r="O229" s="760"/>
      <c r="P229" s="760"/>
      <c r="Q229" s="760"/>
      <c r="R229" s="760"/>
      <c r="S229" s="760"/>
      <c r="T229" s="760"/>
      <c r="U229" s="760"/>
      <c r="V229" s="760"/>
      <c r="W229" s="760"/>
      <c r="X229" s="760"/>
      <c r="Y229" s="760"/>
      <c r="Z229" s="760"/>
      <c r="AA229" s="760"/>
      <c r="AB229" s="760"/>
      <c r="AC229" s="760"/>
      <c r="AD229" s="760"/>
      <c r="AE229" s="760"/>
      <c r="AF229" s="760"/>
      <c r="AG229" s="760"/>
      <c r="AH229" s="760"/>
      <c r="AI229" s="760"/>
      <c r="AJ229" s="760"/>
      <c r="AK229" s="760"/>
      <c r="AL229" s="760"/>
      <c r="AM229" s="760"/>
      <c r="AN229" s="760"/>
      <c r="AO229" s="760"/>
      <c r="AP229" s="760"/>
      <c r="AQ229" s="760"/>
      <c r="AR229" s="760"/>
      <c r="AS229" s="760"/>
      <c r="AT229" s="760"/>
      <c r="AU229" s="760"/>
      <c r="AV229" s="760"/>
      <c r="AW229" s="760"/>
      <c r="AX229" s="760"/>
      <c r="AY229" s="760"/>
      <c r="AZ229" s="760"/>
      <c r="BA229" s="760"/>
      <c r="BB229" s="760"/>
      <c r="BC229" s="760"/>
      <c r="BD229" s="760"/>
      <c r="BE229" s="760"/>
      <c r="BF229" s="760"/>
      <c r="BG229" s="760"/>
      <c r="BH229" s="760"/>
      <c r="BI229" s="760"/>
      <c r="BJ229" s="760"/>
      <c r="BK229" s="760"/>
      <c r="BL229" s="760"/>
      <c r="BM229" s="760"/>
      <c r="BN229" s="760"/>
      <c r="BO229" s="760"/>
      <c r="BP229" s="760"/>
      <c r="BQ229" s="760"/>
      <c r="BR229" s="760"/>
      <c r="BS229" s="760"/>
      <c r="BT229" s="760"/>
      <c r="BU229" s="760"/>
      <c r="BV229" s="760"/>
      <c r="BW229" s="760"/>
      <c r="BX229" s="760"/>
      <c r="BY229" s="760"/>
      <c r="BZ229" s="760"/>
      <c r="CA229" s="760"/>
    </row>
    <row r="230" spans="1:79" ht="18" customHeight="1">
      <c r="A230" s="724">
        <v>23</v>
      </c>
      <c r="B230" s="831" t="s">
        <v>919</v>
      </c>
      <c r="C230" s="832"/>
      <c r="D230" s="832"/>
      <c r="E230" s="832"/>
      <c r="F230" s="878"/>
      <c r="G230" s="835"/>
      <c r="H230" s="835"/>
      <c r="I230" s="760"/>
      <c r="J230" s="760"/>
      <c r="K230" s="760"/>
      <c r="L230" s="760"/>
      <c r="M230" s="760"/>
      <c r="N230" s="815"/>
      <c r="O230" s="760"/>
      <c r="P230" s="760"/>
      <c r="Q230" s="760"/>
      <c r="R230" s="760"/>
      <c r="S230" s="760"/>
      <c r="T230" s="760"/>
      <c r="U230" s="760"/>
      <c r="V230" s="760"/>
      <c r="W230" s="760"/>
      <c r="X230" s="760"/>
      <c r="Y230" s="760"/>
      <c r="Z230" s="760"/>
      <c r="AA230" s="760"/>
      <c r="AB230" s="760"/>
      <c r="AC230" s="760"/>
      <c r="AD230" s="760"/>
      <c r="AE230" s="760"/>
      <c r="AF230" s="760"/>
      <c r="AG230" s="760"/>
      <c r="AH230" s="760"/>
      <c r="AI230" s="760"/>
      <c r="AJ230" s="760"/>
      <c r="AK230" s="760"/>
      <c r="AL230" s="760"/>
      <c r="AM230" s="760"/>
      <c r="AN230" s="760"/>
      <c r="AO230" s="760"/>
      <c r="AP230" s="760"/>
      <c r="AQ230" s="760"/>
      <c r="AR230" s="760"/>
      <c r="AS230" s="760"/>
      <c r="AT230" s="760"/>
      <c r="AU230" s="760"/>
      <c r="AV230" s="760"/>
      <c r="AW230" s="760"/>
      <c r="AX230" s="760"/>
      <c r="AY230" s="760"/>
      <c r="AZ230" s="760"/>
      <c r="BA230" s="760"/>
      <c r="BB230" s="760"/>
      <c r="BC230" s="760"/>
      <c r="BD230" s="760"/>
      <c r="BE230" s="760"/>
      <c r="BF230" s="760"/>
      <c r="BG230" s="760"/>
      <c r="BH230" s="760"/>
      <c r="BI230" s="760"/>
      <c r="BJ230" s="760"/>
      <c r="BK230" s="760"/>
      <c r="BL230" s="760"/>
      <c r="BM230" s="760"/>
      <c r="BN230" s="760"/>
      <c r="BO230" s="760"/>
      <c r="BP230" s="760"/>
      <c r="BQ230" s="760"/>
      <c r="BR230" s="760"/>
      <c r="BS230" s="760"/>
      <c r="BT230" s="760"/>
      <c r="BU230" s="760"/>
      <c r="BV230" s="760"/>
      <c r="BW230" s="760"/>
      <c r="BX230" s="760"/>
      <c r="BY230" s="760"/>
      <c r="BZ230" s="760"/>
      <c r="CA230" s="760"/>
    </row>
    <row r="231" spans="1:79" ht="35.25" customHeight="1">
      <c r="B231" s="1399" t="s">
        <v>920</v>
      </c>
      <c r="C231" s="1400"/>
      <c r="D231" s="1400"/>
      <c r="E231" s="1401"/>
      <c r="F231" s="878"/>
      <c r="G231" s="835"/>
      <c r="H231" s="835"/>
      <c r="I231" s="760"/>
      <c r="J231" s="760"/>
      <c r="K231" s="760"/>
      <c r="L231" s="760"/>
      <c r="M231" s="760"/>
      <c r="N231" s="815"/>
      <c r="O231" s="760"/>
      <c r="P231" s="760"/>
      <c r="Q231" s="760"/>
      <c r="R231" s="760"/>
      <c r="S231" s="760"/>
      <c r="T231" s="760"/>
      <c r="U231" s="760"/>
      <c r="V231" s="760"/>
      <c r="W231" s="760"/>
      <c r="X231" s="760"/>
      <c r="Y231" s="760"/>
      <c r="Z231" s="760"/>
      <c r="AA231" s="760"/>
      <c r="AB231" s="760"/>
      <c r="AC231" s="760"/>
      <c r="AD231" s="760"/>
      <c r="AE231" s="760"/>
      <c r="AF231" s="760"/>
      <c r="AG231" s="760"/>
      <c r="AH231" s="760"/>
      <c r="AI231" s="760"/>
      <c r="AJ231" s="760"/>
      <c r="AK231" s="760"/>
      <c r="AL231" s="760"/>
      <c r="AM231" s="760"/>
      <c r="AN231" s="760"/>
      <c r="AO231" s="760"/>
      <c r="AP231" s="760"/>
      <c r="AQ231" s="760"/>
      <c r="AR231" s="760"/>
      <c r="AS231" s="760"/>
      <c r="AT231" s="760"/>
      <c r="AU231" s="760"/>
      <c r="AV231" s="760"/>
      <c r="AW231" s="760"/>
      <c r="AX231" s="760"/>
      <c r="AY231" s="760"/>
      <c r="AZ231" s="760"/>
      <c r="BA231" s="760"/>
      <c r="BB231" s="760"/>
      <c r="BC231" s="760"/>
      <c r="BD231" s="760"/>
      <c r="BE231" s="760"/>
      <c r="BF231" s="760"/>
      <c r="BG231" s="760"/>
      <c r="BH231" s="760"/>
      <c r="BI231" s="760"/>
      <c r="BJ231" s="760"/>
      <c r="BK231" s="760"/>
      <c r="BL231" s="760"/>
      <c r="BM231" s="760"/>
      <c r="BN231" s="760"/>
      <c r="BO231" s="760"/>
      <c r="BP231" s="760"/>
      <c r="BQ231" s="760"/>
      <c r="BR231" s="760"/>
      <c r="BS231" s="760"/>
      <c r="BT231" s="760"/>
      <c r="BU231" s="760"/>
      <c r="BV231" s="760"/>
      <c r="BW231" s="760"/>
      <c r="BX231" s="760"/>
      <c r="BY231" s="760"/>
      <c r="BZ231" s="760"/>
      <c r="CA231" s="760"/>
    </row>
    <row r="232" spans="1:79" ht="16.5" customHeight="1" thickBot="1">
      <c r="B232" s="831" t="s">
        <v>811</v>
      </c>
      <c r="C232" s="836"/>
      <c r="F232" s="878"/>
      <c r="G232" s="835"/>
      <c r="H232" s="835"/>
      <c r="I232" s="760"/>
      <c r="J232" s="760"/>
      <c r="K232" s="760"/>
      <c r="L232" s="760"/>
      <c r="M232" s="760"/>
      <c r="N232" s="815"/>
      <c r="O232" s="760"/>
      <c r="P232" s="760"/>
      <c r="Q232" s="760"/>
      <c r="R232" s="760"/>
      <c r="S232" s="760"/>
      <c r="T232" s="760"/>
      <c r="U232" s="760"/>
      <c r="V232" s="760"/>
      <c r="W232" s="760"/>
      <c r="X232" s="760"/>
      <c r="Y232" s="760"/>
      <c r="Z232" s="760"/>
      <c r="AA232" s="760"/>
      <c r="AB232" s="760"/>
      <c r="AC232" s="760"/>
      <c r="AD232" s="760"/>
      <c r="AE232" s="760"/>
      <c r="AF232" s="760"/>
      <c r="AG232" s="760"/>
      <c r="AH232" s="760"/>
      <c r="AI232" s="760"/>
      <c r="AJ232" s="760"/>
      <c r="AK232" s="760"/>
      <c r="AL232" s="760"/>
      <c r="AM232" s="760"/>
      <c r="AN232" s="760"/>
      <c r="AO232" s="760"/>
      <c r="AP232" s="760"/>
      <c r="AQ232" s="760"/>
      <c r="AR232" s="760"/>
      <c r="AS232" s="760"/>
      <c r="AT232" s="760"/>
      <c r="AU232" s="760"/>
      <c r="AV232" s="760"/>
      <c r="AW232" s="760"/>
      <c r="AX232" s="760"/>
      <c r="AY232" s="760"/>
      <c r="AZ232" s="760"/>
      <c r="BA232" s="760"/>
      <c r="BB232" s="760"/>
      <c r="BC232" s="760"/>
      <c r="BD232" s="760"/>
      <c r="BE232" s="760"/>
      <c r="BF232" s="760"/>
      <c r="BG232" s="760"/>
      <c r="BH232" s="760"/>
      <c r="BI232" s="760"/>
      <c r="BJ232" s="760"/>
      <c r="BK232" s="760"/>
      <c r="BL232" s="760"/>
      <c r="BM232" s="760"/>
      <c r="BN232" s="760"/>
      <c r="BO232" s="760"/>
      <c r="BP232" s="760"/>
      <c r="BQ232" s="760"/>
      <c r="BR232" s="760"/>
      <c r="BS232" s="760"/>
      <c r="BT232" s="760"/>
      <c r="BU232" s="760"/>
      <c r="BV232" s="760"/>
      <c r="BW232" s="760"/>
      <c r="BX232" s="760"/>
      <c r="BY232" s="760"/>
      <c r="BZ232" s="760"/>
      <c r="CA232" s="760"/>
    </row>
    <row r="233" spans="1:79" ht="33.75" customHeight="1" thickBot="1">
      <c r="B233" s="837" t="s">
        <v>812</v>
      </c>
      <c r="C233" s="838" t="s">
        <v>813</v>
      </c>
      <c r="D233" s="838" t="s">
        <v>814</v>
      </c>
      <c r="E233" s="839" t="s">
        <v>815</v>
      </c>
      <c r="F233" s="1402" t="s">
        <v>816</v>
      </c>
      <c r="G233" s="864"/>
      <c r="H233" s="835"/>
      <c r="I233" s="760"/>
      <c r="J233" s="760"/>
      <c r="K233" s="760"/>
      <c r="L233" s="760"/>
      <c r="M233" s="760"/>
      <c r="N233" s="815"/>
      <c r="O233" s="760"/>
      <c r="P233" s="760"/>
      <c r="Q233" s="760"/>
      <c r="R233" s="760"/>
      <c r="S233" s="760"/>
      <c r="T233" s="760"/>
      <c r="U233" s="760"/>
      <c r="V233" s="760"/>
      <c r="W233" s="760"/>
      <c r="X233" s="760"/>
      <c r="Y233" s="760"/>
      <c r="Z233" s="760"/>
      <c r="AA233" s="760"/>
      <c r="AB233" s="760"/>
      <c r="AC233" s="760"/>
      <c r="AD233" s="760"/>
      <c r="AE233" s="760"/>
      <c r="AF233" s="760"/>
      <c r="AG233" s="760"/>
      <c r="AH233" s="760"/>
      <c r="AI233" s="760"/>
      <c r="AJ233" s="760"/>
      <c r="AK233" s="760"/>
      <c r="AL233" s="760"/>
      <c r="AM233" s="760"/>
      <c r="AN233" s="760"/>
      <c r="AO233" s="760"/>
      <c r="AP233" s="760"/>
      <c r="AQ233" s="760"/>
      <c r="AR233" s="760"/>
      <c r="AS233" s="760"/>
      <c r="AT233" s="760"/>
      <c r="AU233" s="760"/>
      <c r="AV233" s="760"/>
      <c r="AW233" s="760"/>
      <c r="AX233" s="760"/>
      <c r="AY233" s="760"/>
      <c r="AZ233" s="760"/>
      <c r="BA233" s="760"/>
      <c r="BB233" s="760"/>
      <c r="BC233" s="760"/>
      <c r="BD233" s="760"/>
      <c r="BE233" s="760"/>
      <c r="BF233" s="760"/>
      <c r="BG233" s="760"/>
      <c r="BH233" s="760"/>
      <c r="BI233" s="760"/>
      <c r="BJ233" s="760"/>
      <c r="BK233" s="760"/>
      <c r="BL233" s="760"/>
      <c r="BM233" s="760"/>
      <c r="BN233" s="760"/>
      <c r="BO233" s="760"/>
      <c r="BP233" s="760"/>
      <c r="BQ233" s="760"/>
      <c r="BR233" s="760"/>
      <c r="BS233" s="760"/>
      <c r="BT233" s="760"/>
      <c r="BU233" s="760"/>
      <c r="BV233" s="760"/>
      <c r="BW233" s="760"/>
      <c r="BX233" s="760"/>
      <c r="BY233" s="760"/>
      <c r="BZ233" s="760"/>
      <c r="CA233" s="760"/>
    </row>
    <row r="234" spans="1:79" ht="21" customHeight="1">
      <c r="B234" s="844" t="s">
        <v>818</v>
      </c>
      <c r="C234" s="845">
        <v>1</v>
      </c>
      <c r="D234" s="846">
        <v>1</v>
      </c>
      <c r="E234" s="847">
        <v>1</v>
      </c>
      <c r="F234" s="1403"/>
      <c r="G234" s="865"/>
      <c r="H234" s="865"/>
      <c r="I234" s="866"/>
      <c r="J234" s="760"/>
      <c r="K234" s="760"/>
      <c r="L234" s="760"/>
      <c r="M234" s="760"/>
      <c r="N234" s="815"/>
      <c r="O234" s="760"/>
      <c r="P234" s="760"/>
      <c r="Q234" s="760"/>
      <c r="R234" s="760"/>
      <c r="S234" s="760"/>
      <c r="T234" s="760"/>
      <c r="U234" s="760"/>
      <c r="V234" s="760"/>
      <c r="W234" s="760"/>
      <c r="X234" s="760"/>
      <c r="Y234" s="760"/>
      <c r="Z234" s="760"/>
      <c r="AA234" s="760"/>
      <c r="AB234" s="760"/>
      <c r="AC234" s="760"/>
      <c r="AD234" s="760"/>
      <c r="AE234" s="760"/>
      <c r="AF234" s="760"/>
      <c r="AG234" s="760"/>
      <c r="AH234" s="760"/>
      <c r="AI234" s="760"/>
      <c r="AJ234" s="760"/>
      <c r="AK234" s="760"/>
      <c r="AL234" s="760"/>
      <c r="AM234" s="760"/>
      <c r="AN234" s="760"/>
      <c r="AO234" s="760"/>
      <c r="AP234" s="760"/>
      <c r="AQ234" s="760"/>
      <c r="AR234" s="760"/>
      <c r="AS234" s="760"/>
      <c r="AT234" s="760"/>
      <c r="AU234" s="760"/>
      <c r="AV234" s="760"/>
      <c r="AW234" s="760"/>
      <c r="AX234" s="760"/>
      <c r="AY234" s="760"/>
      <c r="AZ234" s="760"/>
      <c r="BA234" s="760"/>
      <c r="BB234" s="760"/>
      <c r="BC234" s="760"/>
      <c r="BD234" s="760"/>
      <c r="BE234" s="760"/>
      <c r="BF234" s="760"/>
      <c r="BG234" s="760"/>
      <c r="BH234" s="760"/>
      <c r="BI234" s="760"/>
      <c r="BJ234" s="760"/>
      <c r="BK234" s="760"/>
      <c r="BL234" s="760"/>
      <c r="BM234" s="760"/>
      <c r="BN234" s="760"/>
      <c r="BO234" s="760"/>
      <c r="BP234" s="760"/>
      <c r="BQ234" s="760"/>
      <c r="BR234" s="760"/>
      <c r="BS234" s="760"/>
      <c r="BT234" s="760"/>
      <c r="BU234" s="760"/>
      <c r="BV234" s="760"/>
      <c r="BW234" s="760"/>
      <c r="BX234" s="760"/>
      <c r="BY234" s="760"/>
      <c r="BZ234" s="760"/>
      <c r="CA234" s="760"/>
    </row>
    <row r="235" spans="1:79" ht="20.25" customHeight="1">
      <c r="B235" s="850" t="s">
        <v>820</v>
      </c>
      <c r="C235" s="851">
        <v>2</v>
      </c>
      <c r="D235" s="852">
        <v>1</v>
      </c>
      <c r="E235" s="853">
        <v>2</v>
      </c>
      <c r="F235" s="1403"/>
      <c r="G235" s="867"/>
      <c r="H235" s="867"/>
      <c r="I235" s="868"/>
      <c r="J235" s="760"/>
      <c r="K235" s="760"/>
      <c r="L235" s="760"/>
      <c r="M235" s="760"/>
      <c r="N235" s="815"/>
      <c r="O235" s="760"/>
      <c r="P235" s="760"/>
      <c r="Q235" s="760"/>
      <c r="R235" s="760"/>
      <c r="S235" s="760"/>
      <c r="T235" s="760"/>
      <c r="U235" s="760"/>
      <c r="V235" s="760"/>
      <c r="W235" s="760"/>
      <c r="X235" s="760"/>
      <c r="Y235" s="760"/>
      <c r="Z235" s="760"/>
      <c r="AA235" s="760"/>
      <c r="AB235" s="760"/>
      <c r="AC235" s="760"/>
      <c r="AD235" s="760"/>
      <c r="AE235" s="760"/>
      <c r="AF235" s="760"/>
      <c r="AG235" s="760"/>
      <c r="AH235" s="760"/>
      <c r="AI235" s="760"/>
      <c r="AJ235" s="760"/>
      <c r="AK235" s="760"/>
      <c r="AL235" s="760"/>
      <c r="AM235" s="760"/>
      <c r="AN235" s="760"/>
      <c r="AO235" s="760"/>
      <c r="AP235" s="760"/>
      <c r="AQ235" s="760"/>
      <c r="AR235" s="760"/>
      <c r="AS235" s="760"/>
      <c r="AT235" s="760"/>
      <c r="AU235" s="760"/>
      <c r="AV235" s="760"/>
      <c r="AW235" s="760"/>
      <c r="AX235" s="760"/>
      <c r="AY235" s="760"/>
      <c r="AZ235" s="760"/>
      <c r="BA235" s="760"/>
      <c r="BB235" s="760"/>
      <c r="BC235" s="760"/>
      <c r="BD235" s="760"/>
      <c r="BE235" s="760"/>
      <c r="BF235" s="760"/>
      <c r="BG235" s="760"/>
      <c r="BH235" s="760"/>
      <c r="BI235" s="760"/>
      <c r="BJ235" s="760"/>
      <c r="BK235" s="760"/>
      <c r="BL235" s="760"/>
      <c r="BM235" s="760"/>
      <c r="BN235" s="760"/>
      <c r="BO235" s="760"/>
      <c r="BP235" s="760"/>
      <c r="BQ235" s="760"/>
      <c r="BR235" s="760"/>
      <c r="BS235" s="760"/>
      <c r="BT235" s="760"/>
      <c r="BU235" s="760"/>
      <c r="BV235" s="760"/>
      <c r="BW235" s="760"/>
      <c r="BX235" s="760"/>
      <c r="BY235" s="760"/>
      <c r="BZ235" s="760"/>
      <c r="CA235" s="760"/>
    </row>
    <row r="236" spans="1:79" ht="20.25" customHeight="1" thickBot="1">
      <c r="B236" s="856" t="s">
        <v>822</v>
      </c>
      <c r="C236" s="857">
        <v>4</v>
      </c>
      <c r="D236" s="858">
        <v>1</v>
      </c>
      <c r="E236" s="859">
        <v>4</v>
      </c>
      <c r="F236" s="1404"/>
      <c r="G236" s="869"/>
      <c r="H236" s="869"/>
      <c r="I236" s="870"/>
      <c r="J236" s="760"/>
      <c r="K236" s="760"/>
      <c r="L236" s="760"/>
      <c r="M236" s="760"/>
      <c r="N236" s="815"/>
      <c r="O236" s="760"/>
      <c r="P236" s="760"/>
      <c r="Q236" s="760"/>
      <c r="R236" s="760"/>
      <c r="S236" s="760"/>
      <c r="T236" s="760"/>
      <c r="U236" s="760"/>
      <c r="V236" s="760"/>
      <c r="W236" s="760"/>
      <c r="X236" s="760"/>
      <c r="Y236" s="760"/>
      <c r="Z236" s="760"/>
      <c r="AA236" s="760"/>
      <c r="AB236" s="760"/>
      <c r="AC236" s="760"/>
      <c r="AD236" s="760"/>
      <c r="AE236" s="760"/>
      <c r="AF236" s="760"/>
      <c r="AG236" s="760"/>
      <c r="AH236" s="760"/>
      <c r="AI236" s="760"/>
      <c r="AJ236" s="760"/>
      <c r="AK236" s="760"/>
      <c r="AL236" s="760"/>
      <c r="AM236" s="760"/>
      <c r="AN236" s="760"/>
      <c r="AO236" s="760"/>
      <c r="AP236" s="760"/>
      <c r="AQ236" s="760"/>
      <c r="AR236" s="760"/>
      <c r="AS236" s="760"/>
      <c r="AT236" s="760"/>
      <c r="AU236" s="760"/>
      <c r="AV236" s="760"/>
      <c r="AW236" s="760"/>
      <c r="AX236" s="760"/>
      <c r="AY236" s="760"/>
      <c r="AZ236" s="760"/>
      <c r="BA236" s="760"/>
      <c r="BB236" s="760"/>
      <c r="BC236" s="760"/>
      <c r="BD236" s="760"/>
      <c r="BE236" s="760"/>
      <c r="BF236" s="760"/>
      <c r="BG236" s="760"/>
      <c r="BH236" s="760"/>
      <c r="BI236" s="760"/>
      <c r="BJ236" s="760"/>
      <c r="BK236" s="760"/>
      <c r="BL236" s="760"/>
      <c r="BM236" s="760"/>
      <c r="BN236" s="760"/>
      <c r="BO236" s="760"/>
      <c r="BP236" s="760"/>
      <c r="BQ236" s="760"/>
      <c r="BR236" s="760"/>
      <c r="BS236" s="760"/>
      <c r="BT236" s="760"/>
      <c r="BU236" s="760"/>
      <c r="BV236" s="760"/>
      <c r="BW236" s="760"/>
      <c r="BX236" s="760"/>
      <c r="BY236" s="760"/>
      <c r="BZ236" s="760"/>
      <c r="CA236" s="760"/>
    </row>
    <row r="237" spans="1:79" ht="9" customHeight="1">
      <c r="B237" s="862"/>
      <c r="C237" s="863"/>
      <c r="D237" s="863"/>
      <c r="E237" s="863"/>
      <c r="F237" s="893"/>
      <c r="G237" s="835"/>
      <c r="H237" s="835"/>
      <c r="I237" s="760"/>
      <c r="J237" s="760"/>
      <c r="K237" s="760"/>
      <c r="L237" s="760"/>
      <c r="M237" s="760"/>
      <c r="N237" s="815"/>
      <c r="O237" s="760"/>
      <c r="P237" s="760"/>
      <c r="Q237" s="760"/>
      <c r="R237" s="760"/>
      <c r="S237" s="760"/>
      <c r="T237" s="760"/>
      <c r="U237" s="760"/>
      <c r="V237" s="760"/>
      <c r="W237" s="760"/>
      <c r="X237" s="760"/>
      <c r="Y237" s="760"/>
      <c r="Z237" s="760"/>
      <c r="AA237" s="760"/>
      <c r="AB237" s="760"/>
      <c r="AC237" s="760"/>
      <c r="AD237" s="760"/>
      <c r="AE237" s="760"/>
      <c r="AF237" s="760"/>
      <c r="AG237" s="760"/>
      <c r="AH237" s="760"/>
      <c r="AI237" s="760"/>
      <c r="AJ237" s="760"/>
      <c r="AK237" s="760"/>
      <c r="AL237" s="760"/>
      <c r="AM237" s="760"/>
      <c r="AN237" s="760"/>
      <c r="AO237" s="760"/>
      <c r="AP237" s="760"/>
      <c r="AQ237" s="760"/>
      <c r="AR237" s="760"/>
      <c r="AS237" s="760"/>
      <c r="AT237" s="760"/>
      <c r="AU237" s="760"/>
      <c r="AV237" s="760"/>
      <c r="AW237" s="760"/>
      <c r="AX237" s="760"/>
      <c r="AY237" s="760"/>
      <c r="AZ237" s="760"/>
      <c r="BA237" s="760"/>
      <c r="BB237" s="760"/>
      <c r="BC237" s="760"/>
      <c r="BD237" s="760"/>
      <c r="BE237" s="760"/>
      <c r="BF237" s="760"/>
      <c r="BG237" s="760"/>
      <c r="BH237" s="760"/>
      <c r="BI237" s="760"/>
      <c r="BJ237" s="760"/>
      <c r="BK237" s="760"/>
      <c r="BL237" s="760"/>
      <c r="BM237" s="760"/>
      <c r="BN237" s="760"/>
      <c r="BO237" s="760"/>
      <c r="BP237" s="760"/>
      <c r="BQ237" s="760"/>
      <c r="BR237" s="760"/>
      <c r="BS237" s="760"/>
      <c r="BT237" s="760"/>
      <c r="BU237" s="760"/>
      <c r="BV237" s="760"/>
      <c r="BW237" s="760"/>
      <c r="BX237" s="760"/>
      <c r="BY237" s="760"/>
      <c r="BZ237" s="760"/>
      <c r="CA237" s="760"/>
    </row>
    <row r="238" spans="1:79" ht="6.75" customHeight="1" thickBot="1">
      <c r="F238" s="893"/>
      <c r="I238" s="727"/>
      <c r="J238" s="760"/>
      <c r="K238" s="760"/>
      <c r="L238" s="760"/>
      <c r="M238" s="760"/>
      <c r="N238" s="815"/>
      <c r="O238" s="760"/>
      <c r="P238" s="760"/>
      <c r="Q238" s="760"/>
      <c r="R238" s="760"/>
      <c r="S238" s="760"/>
      <c r="T238" s="760"/>
      <c r="U238" s="760"/>
      <c r="V238" s="760"/>
      <c r="W238" s="760"/>
      <c r="X238" s="760"/>
      <c r="Y238" s="760"/>
      <c r="Z238" s="760"/>
      <c r="AA238" s="760"/>
      <c r="AB238" s="760"/>
      <c r="AC238" s="760"/>
      <c r="AD238" s="760"/>
      <c r="AE238" s="760"/>
      <c r="AF238" s="760"/>
      <c r="AG238" s="760"/>
      <c r="AH238" s="760"/>
      <c r="AI238" s="760"/>
      <c r="AJ238" s="760"/>
      <c r="AK238" s="760"/>
      <c r="AL238" s="760"/>
      <c r="AM238" s="760"/>
      <c r="AN238" s="760"/>
      <c r="AO238" s="760"/>
      <c r="AP238" s="760"/>
      <c r="AQ238" s="760"/>
      <c r="AR238" s="760"/>
      <c r="AS238" s="760"/>
      <c r="AT238" s="760"/>
      <c r="AU238" s="760"/>
      <c r="AV238" s="760"/>
      <c r="AW238" s="760"/>
      <c r="AX238" s="760"/>
      <c r="AY238" s="760"/>
      <c r="AZ238" s="760"/>
      <c r="BA238" s="760"/>
      <c r="BB238" s="760"/>
      <c r="BC238" s="760"/>
      <c r="BD238" s="760"/>
      <c r="BE238" s="760"/>
      <c r="BF238" s="760"/>
      <c r="BG238" s="760"/>
      <c r="BH238" s="760"/>
      <c r="BI238" s="760"/>
      <c r="BJ238" s="760"/>
      <c r="BK238" s="760"/>
      <c r="BL238" s="760"/>
      <c r="BM238" s="760"/>
      <c r="BN238" s="760"/>
      <c r="BO238" s="760"/>
      <c r="BP238" s="760"/>
      <c r="BQ238" s="760"/>
      <c r="BR238" s="760"/>
      <c r="BS238" s="760"/>
      <c r="BT238" s="760"/>
      <c r="BU238" s="760"/>
      <c r="BV238" s="760"/>
      <c r="BW238" s="760"/>
      <c r="BX238" s="760"/>
      <c r="BY238" s="760"/>
      <c r="BZ238" s="760"/>
      <c r="CA238" s="760"/>
    </row>
    <row r="239" spans="1:79" s="823" customFormat="1" ht="23.25" customHeight="1" thickBot="1">
      <c r="A239" s="819"/>
      <c r="B239" s="1406"/>
      <c r="C239" s="1407"/>
      <c r="D239" s="1407"/>
      <c r="E239" s="1408"/>
      <c r="F239" s="820" t="s">
        <v>805</v>
      </c>
      <c r="G239" s="821"/>
      <c r="H239" s="820" t="s">
        <v>806</v>
      </c>
      <c r="I239" s="822"/>
      <c r="J239" s="760"/>
      <c r="K239" s="760"/>
      <c r="L239" s="760"/>
      <c r="M239" s="760"/>
      <c r="N239" s="815"/>
      <c r="O239" s="760"/>
      <c r="P239" s="760"/>
      <c r="Q239" s="760"/>
      <c r="R239" s="760"/>
      <c r="S239" s="760"/>
      <c r="T239" s="760"/>
      <c r="U239" s="760"/>
      <c r="V239" s="760"/>
      <c r="W239" s="760"/>
      <c r="X239" s="760"/>
      <c r="Y239" s="760"/>
      <c r="Z239" s="760"/>
      <c r="AA239" s="760"/>
      <c r="AB239" s="760"/>
      <c r="AC239" s="760"/>
      <c r="AD239" s="760"/>
      <c r="AE239" s="760"/>
      <c r="AF239" s="760"/>
      <c r="AG239" s="760"/>
      <c r="AH239" s="760"/>
      <c r="AI239" s="760"/>
      <c r="AJ239" s="760"/>
      <c r="AK239" s="760"/>
      <c r="AL239" s="760"/>
      <c r="AM239" s="760"/>
      <c r="AN239" s="760"/>
      <c r="AO239" s="760"/>
      <c r="AP239" s="760"/>
      <c r="AQ239" s="760"/>
      <c r="AR239" s="760"/>
      <c r="AS239" s="760"/>
      <c r="AT239" s="760"/>
      <c r="AU239" s="760"/>
      <c r="AV239" s="760"/>
      <c r="AW239" s="760"/>
      <c r="AX239" s="760"/>
      <c r="AY239" s="760"/>
      <c r="AZ239" s="760"/>
      <c r="BA239" s="760"/>
      <c r="BB239" s="760"/>
      <c r="BC239" s="760"/>
      <c r="BD239" s="760"/>
      <c r="BE239" s="760"/>
      <c r="BF239" s="760"/>
      <c r="BG239" s="760"/>
      <c r="BH239" s="760"/>
      <c r="BI239" s="760"/>
      <c r="BJ239" s="760"/>
      <c r="BK239" s="760"/>
      <c r="BL239" s="760"/>
      <c r="BM239" s="760"/>
      <c r="BN239" s="760"/>
      <c r="BO239" s="760"/>
      <c r="BP239" s="760"/>
      <c r="BQ239" s="760"/>
      <c r="BR239" s="760"/>
      <c r="BS239" s="760"/>
      <c r="BT239" s="760"/>
      <c r="BU239" s="760"/>
      <c r="BV239" s="760"/>
      <c r="BW239" s="760"/>
      <c r="BX239" s="760"/>
      <c r="BY239" s="760"/>
      <c r="BZ239" s="760"/>
      <c r="CA239" s="760"/>
    </row>
    <row r="240" spans="1:79" ht="54.6" customHeight="1" thickBot="1">
      <c r="B240" s="824" t="s">
        <v>921</v>
      </c>
      <c r="C240" s="825" t="s">
        <v>844</v>
      </c>
      <c r="D240" s="825"/>
      <c r="E240" s="826"/>
      <c r="F240" s="827">
        <v>7</v>
      </c>
      <c r="G240" s="828"/>
      <c r="H240" s="829">
        <v>39</v>
      </c>
      <c r="I240" s="830">
        <f>SUM(G245,G253,G261,G268,G276,G286,G294)</f>
        <v>0</v>
      </c>
      <c r="J240" s="760"/>
      <c r="K240" s="760"/>
      <c r="L240" s="760"/>
      <c r="M240" s="760"/>
      <c r="N240" s="815"/>
      <c r="O240" s="760"/>
      <c r="P240" s="760"/>
      <c r="Q240" s="760"/>
      <c r="R240" s="760"/>
      <c r="S240" s="760"/>
      <c r="T240" s="760"/>
      <c r="U240" s="760"/>
      <c r="V240" s="760"/>
      <c r="W240" s="760"/>
      <c r="X240" s="760"/>
      <c r="Y240" s="760"/>
      <c r="Z240" s="760"/>
      <c r="AA240" s="760"/>
      <c r="AB240" s="760"/>
      <c r="AC240" s="760"/>
      <c r="AD240" s="760"/>
      <c r="AE240" s="760"/>
      <c r="AF240" s="760"/>
      <c r="AG240" s="760"/>
      <c r="AH240" s="760"/>
      <c r="AI240" s="760"/>
      <c r="AJ240" s="760"/>
      <c r="AK240" s="760"/>
      <c r="AL240" s="760"/>
      <c r="AM240" s="760"/>
      <c r="AN240" s="760"/>
      <c r="AO240" s="760"/>
      <c r="AP240" s="760"/>
      <c r="AQ240" s="760"/>
      <c r="AR240" s="760"/>
      <c r="AS240" s="760"/>
      <c r="AT240" s="760"/>
      <c r="AU240" s="760"/>
      <c r="AV240" s="760"/>
      <c r="AW240" s="760"/>
      <c r="AX240" s="760"/>
      <c r="AY240" s="760"/>
      <c r="AZ240" s="760"/>
      <c r="BA240" s="760"/>
      <c r="BB240" s="760"/>
      <c r="BC240" s="760"/>
      <c r="BD240" s="760"/>
      <c r="BE240" s="760"/>
      <c r="BF240" s="760"/>
      <c r="BG240" s="760"/>
      <c r="BH240" s="760"/>
      <c r="BI240" s="760"/>
      <c r="BJ240" s="760"/>
      <c r="BK240" s="760"/>
      <c r="BL240" s="760"/>
      <c r="BM240" s="760"/>
      <c r="BN240" s="760"/>
      <c r="BO240" s="760"/>
      <c r="BP240" s="760"/>
      <c r="BQ240" s="760"/>
      <c r="BR240" s="760"/>
      <c r="BS240" s="760"/>
      <c r="BT240" s="760"/>
      <c r="BU240" s="760"/>
      <c r="BV240" s="760"/>
      <c r="BW240" s="760"/>
      <c r="BX240" s="760"/>
      <c r="BY240" s="760"/>
      <c r="BZ240" s="760"/>
      <c r="CA240" s="760"/>
    </row>
    <row r="241" spans="1:79" ht="6.75" customHeight="1">
      <c r="B241" s="831"/>
      <c r="C241" s="832"/>
      <c r="D241" s="832"/>
      <c r="E241" s="832"/>
      <c r="F241" s="893"/>
      <c r="G241" s="834"/>
      <c r="H241" s="834"/>
      <c r="I241" s="760"/>
      <c r="J241" s="760"/>
      <c r="K241" s="760"/>
      <c r="L241" s="760"/>
      <c r="M241" s="760"/>
      <c r="N241" s="815"/>
      <c r="O241" s="760"/>
      <c r="P241" s="760"/>
      <c r="Q241" s="760"/>
      <c r="R241" s="760"/>
      <c r="S241" s="760"/>
      <c r="T241" s="760"/>
      <c r="U241" s="760"/>
      <c r="V241" s="760"/>
      <c r="W241" s="760"/>
      <c r="X241" s="760"/>
      <c r="Y241" s="760"/>
      <c r="Z241" s="760"/>
      <c r="AA241" s="760"/>
      <c r="AB241" s="760"/>
      <c r="AC241" s="760"/>
      <c r="AD241" s="760"/>
      <c r="AE241" s="760"/>
      <c r="AF241" s="760"/>
      <c r="AG241" s="760"/>
      <c r="AH241" s="760"/>
      <c r="AI241" s="760"/>
      <c r="AJ241" s="760"/>
      <c r="AK241" s="760"/>
      <c r="AL241" s="760"/>
      <c r="AM241" s="760"/>
      <c r="AN241" s="760"/>
      <c r="AO241" s="760"/>
      <c r="AP241" s="760"/>
      <c r="AQ241" s="760"/>
      <c r="AR241" s="760"/>
      <c r="AS241" s="760"/>
      <c r="AT241" s="760"/>
      <c r="AU241" s="760"/>
      <c r="AV241" s="760"/>
      <c r="AW241" s="760"/>
      <c r="AX241" s="760"/>
      <c r="AY241" s="760"/>
      <c r="AZ241" s="760"/>
      <c r="BA241" s="760"/>
      <c r="BB241" s="760"/>
      <c r="BC241" s="760"/>
      <c r="BD241" s="760"/>
      <c r="BE241" s="760"/>
      <c r="BF241" s="760"/>
      <c r="BG241" s="760"/>
      <c r="BH241" s="760"/>
      <c r="BI241" s="760"/>
      <c r="BJ241" s="760"/>
      <c r="BK241" s="760"/>
      <c r="BL241" s="760"/>
      <c r="BM241" s="760"/>
      <c r="BN241" s="760"/>
      <c r="BO241" s="760"/>
      <c r="BP241" s="760"/>
      <c r="BQ241" s="760"/>
      <c r="BR241" s="760"/>
      <c r="BS241" s="760"/>
      <c r="BT241" s="760"/>
      <c r="BU241" s="760"/>
      <c r="BV241" s="760"/>
      <c r="BW241" s="760"/>
      <c r="BX241" s="760"/>
      <c r="BY241" s="760"/>
      <c r="BZ241" s="760"/>
      <c r="CA241" s="760"/>
    </row>
    <row r="242" spans="1:79" ht="18" customHeight="1">
      <c r="A242" s="724">
        <v>24</v>
      </c>
      <c r="B242" s="831" t="s">
        <v>922</v>
      </c>
      <c r="C242" s="832"/>
      <c r="D242" s="832"/>
      <c r="E242" s="832"/>
      <c r="F242" s="893"/>
      <c r="G242" s="835"/>
      <c r="H242" s="835"/>
      <c r="I242" s="760"/>
      <c r="J242" s="760"/>
      <c r="K242" s="760"/>
      <c r="L242" s="760"/>
      <c r="M242" s="760"/>
      <c r="N242" s="815"/>
      <c r="O242" s="760"/>
      <c r="P242" s="760"/>
      <c r="Q242" s="760"/>
      <c r="R242" s="760"/>
      <c r="S242" s="760"/>
      <c r="T242" s="760"/>
      <c r="U242" s="760"/>
      <c r="V242" s="760"/>
      <c r="W242" s="760"/>
      <c r="X242" s="760"/>
      <c r="Y242" s="760"/>
      <c r="Z242" s="760"/>
      <c r="AA242" s="760"/>
      <c r="AB242" s="760"/>
      <c r="AC242" s="760"/>
      <c r="AD242" s="760"/>
      <c r="AE242" s="760"/>
      <c r="AF242" s="760"/>
      <c r="AG242" s="760"/>
      <c r="AH242" s="760"/>
      <c r="AI242" s="760"/>
      <c r="AJ242" s="760"/>
      <c r="AK242" s="760"/>
      <c r="AL242" s="760"/>
      <c r="AM242" s="760"/>
      <c r="AN242" s="760"/>
      <c r="AO242" s="760"/>
      <c r="AP242" s="760"/>
      <c r="AQ242" s="760"/>
      <c r="AR242" s="760"/>
      <c r="AS242" s="760"/>
      <c r="AT242" s="760"/>
      <c r="AU242" s="760"/>
      <c r="AV242" s="760"/>
      <c r="AW242" s="760"/>
      <c r="AX242" s="760"/>
      <c r="AY242" s="760"/>
      <c r="AZ242" s="760"/>
      <c r="BA242" s="760"/>
      <c r="BB242" s="760"/>
      <c r="BC242" s="760"/>
      <c r="BD242" s="760"/>
      <c r="BE242" s="760"/>
      <c r="BF242" s="760"/>
      <c r="BG242" s="760"/>
      <c r="BH242" s="760"/>
      <c r="BI242" s="760"/>
      <c r="BJ242" s="760"/>
      <c r="BK242" s="760"/>
      <c r="BL242" s="760"/>
      <c r="BM242" s="760"/>
      <c r="BN242" s="760"/>
      <c r="BO242" s="760"/>
      <c r="BP242" s="760"/>
      <c r="BQ242" s="760"/>
      <c r="BR242" s="760"/>
      <c r="BS242" s="760"/>
      <c r="BT242" s="760"/>
      <c r="BU242" s="760"/>
      <c r="BV242" s="760"/>
      <c r="BW242" s="760"/>
      <c r="BX242" s="760"/>
      <c r="BY242" s="760"/>
      <c r="BZ242" s="760"/>
      <c r="CA242" s="760"/>
    </row>
    <row r="243" spans="1:79" ht="35.25" customHeight="1">
      <c r="B243" s="1399" t="s">
        <v>923</v>
      </c>
      <c r="C243" s="1400"/>
      <c r="D243" s="1400"/>
      <c r="E243" s="1401"/>
      <c r="F243" s="893"/>
      <c r="G243" s="835"/>
      <c r="H243" s="835"/>
      <c r="I243" s="760"/>
      <c r="J243" s="760"/>
      <c r="K243" s="760"/>
      <c r="L243" s="760"/>
      <c r="M243" s="760"/>
      <c r="N243" s="815"/>
      <c r="O243" s="760"/>
      <c r="P243" s="760"/>
      <c r="Q243" s="760"/>
      <c r="R243" s="760"/>
      <c r="S243" s="760"/>
      <c r="T243" s="760"/>
      <c r="U243" s="760"/>
      <c r="V243" s="760"/>
      <c r="W243" s="760"/>
      <c r="X243" s="760"/>
      <c r="Y243" s="760"/>
      <c r="Z243" s="760"/>
      <c r="AA243" s="760"/>
      <c r="AB243" s="760"/>
      <c r="AC243" s="760"/>
      <c r="AD243" s="760"/>
      <c r="AE243" s="760"/>
      <c r="AF243" s="760"/>
      <c r="AG243" s="760"/>
      <c r="AH243" s="760"/>
      <c r="AI243" s="760"/>
      <c r="AJ243" s="760"/>
      <c r="AK243" s="760"/>
      <c r="AL243" s="760"/>
      <c r="AM243" s="760"/>
      <c r="AN243" s="760"/>
      <c r="AO243" s="760"/>
      <c r="AP243" s="760"/>
      <c r="AQ243" s="760"/>
      <c r="AR243" s="760"/>
      <c r="AS243" s="760"/>
      <c r="AT243" s="760"/>
      <c r="AU243" s="760"/>
      <c r="AV243" s="760"/>
      <c r="AW243" s="760"/>
      <c r="AX243" s="760"/>
      <c r="AY243" s="760"/>
      <c r="AZ243" s="760"/>
      <c r="BA243" s="760"/>
      <c r="BB243" s="760"/>
      <c r="BC243" s="760"/>
      <c r="BD243" s="760"/>
      <c r="BE243" s="760"/>
      <c r="BF243" s="760"/>
      <c r="BG243" s="760"/>
      <c r="BH243" s="760"/>
      <c r="BI243" s="760"/>
      <c r="BJ243" s="760"/>
      <c r="BK243" s="760"/>
      <c r="BL243" s="760"/>
      <c r="BM243" s="760"/>
      <c r="BN243" s="760"/>
      <c r="BO243" s="760"/>
      <c r="BP243" s="760"/>
      <c r="BQ243" s="760"/>
      <c r="BR243" s="760"/>
      <c r="BS243" s="760"/>
      <c r="BT243" s="760"/>
      <c r="BU243" s="760"/>
      <c r="BV243" s="760"/>
      <c r="BW243" s="760"/>
      <c r="BX243" s="760"/>
      <c r="BY243" s="760"/>
      <c r="BZ243" s="760"/>
      <c r="CA243" s="760"/>
    </row>
    <row r="244" spans="1:79" ht="16.5" customHeight="1" thickBot="1">
      <c r="B244" s="831" t="s">
        <v>842</v>
      </c>
      <c r="C244" s="836"/>
      <c r="F244" s="893"/>
      <c r="G244" s="835"/>
      <c r="H244" s="835"/>
      <c r="I244" s="760"/>
      <c r="J244" s="760"/>
      <c r="K244" s="760"/>
      <c r="L244" s="760"/>
      <c r="M244" s="760"/>
      <c r="N244" s="815"/>
      <c r="O244" s="760"/>
      <c r="P244" s="760"/>
      <c r="Q244" s="760"/>
      <c r="R244" s="760"/>
      <c r="S244" s="760"/>
      <c r="T244" s="760"/>
      <c r="U244" s="760"/>
      <c r="V244" s="760"/>
      <c r="W244" s="760"/>
      <c r="X244" s="760"/>
      <c r="Y244" s="760"/>
      <c r="Z244" s="760"/>
      <c r="AA244" s="760"/>
      <c r="AB244" s="760"/>
      <c r="AC244" s="760"/>
      <c r="AD244" s="760"/>
      <c r="AE244" s="760"/>
      <c r="AF244" s="760"/>
      <c r="AG244" s="760"/>
      <c r="AH244" s="760"/>
      <c r="AI244" s="760"/>
      <c r="AJ244" s="760"/>
      <c r="AK244" s="760"/>
      <c r="AL244" s="760"/>
      <c r="AM244" s="760"/>
      <c r="AN244" s="760"/>
      <c r="AO244" s="760"/>
      <c r="AP244" s="760"/>
      <c r="AQ244" s="760"/>
      <c r="AR244" s="760"/>
      <c r="AS244" s="760"/>
      <c r="AT244" s="760"/>
      <c r="AU244" s="760"/>
      <c r="AV244" s="760"/>
      <c r="AW244" s="760"/>
      <c r="AX244" s="760"/>
      <c r="AY244" s="760"/>
      <c r="AZ244" s="760"/>
      <c r="BA244" s="760"/>
      <c r="BB244" s="760"/>
      <c r="BC244" s="760"/>
      <c r="BD244" s="760"/>
      <c r="BE244" s="760"/>
      <c r="BF244" s="760"/>
      <c r="BG244" s="760"/>
      <c r="BH244" s="760"/>
      <c r="BI244" s="760"/>
      <c r="BJ244" s="760"/>
      <c r="BK244" s="760"/>
      <c r="BL244" s="760"/>
      <c r="BM244" s="760"/>
      <c r="BN244" s="760"/>
      <c r="BO244" s="760"/>
      <c r="BP244" s="760"/>
      <c r="BQ244" s="760"/>
      <c r="BR244" s="760"/>
      <c r="BS244" s="760"/>
      <c r="BT244" s="760"/>
      <c r="BU244" s="760"/>
      <c r="BV244" s="760"/>
      <c r="BW244" s="760"/>
      <c r="BX244" s="760"/>
      <c r="BY244" s="760"/>
      <c r="BZ244" s="760"/>
      <c r="CA244" s="760"/>
    </row>
    <row r="245" spans="1:79" ht="33.75" customHeight="1" thickBot="1">
      <c r="B245" s="837" t="s">
        <v>812</v>
      </c>
      <c r="C245" s="838" t="s">
        <v>813</v>
      </c>
      <c r="D245" s="838" t="s">
        <v>814</v>
      </c>
      <c r="E245" s="839" t="s">
        <v>815</v>
      </c>
      <c r="F245" s="1402" t="s">
        <v>816</v>
      </c>
      <c r="G245" s="864"/>
      <c r="H245" s="835"/>
      <c r="I245" s="760"/>
      <c r="J245" s="760"/>
      <c r="K245" s="760"/>
      <c r="L245" s="760"/>
      <c r="M245" s="760"/>
      <c r="N245" s="815"/>
      <c r="O245" s="760"/>
      <c r="P245" s="760"/>
      <c r="Q245" s="760"/>
      <c r="R245" s="760"/>
      <c r="S245" s="760"/>
      <c r="T245" s="760"/>
      <c r="U245" s="760"/>
      <c r="V245" s="760"/>
      <c r="W245" s="760"/>
      <c r="X245" s="760"/>
      <c r="Y245" s="760"/>
      <c r="Z245" s="760"/>
      <c r="AA245" s="760"/>
      <c r="AB245" s="760"/>
      <c r="AC245" s="760"/>
      <c r="AD245" s="760"/>
      <c r="AE245" s="760"/>
      <c r="AF245" s="760"/>
      <c r="AG245" s="760"/>
      <c r="AH245" s="760"/>
      <c r="AI245" s="760"/>
      <c r="AJ245" s="760"/>
      <c r="AK245" s="760"/>
      <c r="AL245" s="760"/>
      <c r="AM245" s="760"/>
      <c r="AN245" s="760"/>
      <c r="AO245" s="760"/>
      <c r="AP245" s="760"/>
      <c r="AQ245" s="760"/>
      <c r="AR245" s="760"/>
      <c r="AS245" s="760"/>
      <c r="AT245" s="760"/>
      <c r="AU245" s="760"/>
      <c r="AV245" s="760"/>
      <c r="AW245" s="760"/>
      <c r="AX245" s="760"/>
      <c r="AY245" s="760"/>
      <c r="AZ245" s="760"/>
      <c r="BA245" s="760"/>
      <c r="BB245" s="760"/>
      <c r="BC245" s="760"/>
      <c r="BD245" s="760"/>
      <c r="BE245" s="760"/>
      <c r="BF245" s="760"/>
      <c r="BG245" s="760"/>
      <c r="BH245" s="760"/>
      <c r="BI245" s="760"/>
      <c r="BJ245" s="760"/>
      <c r="BK245" s="760"/>
      <c r="BL245" s="760"/>
      <c r="BM245" s="760"/>
      <c r="BN245" s="760"/>
      <c r="BO245" s="760"/>
      <c r="BP245" s="760"/>
      <c r="BQ245" s="760"/>
      <c r="BR245" s="760"/>
      <c r="BS245" s="760"/>
      <c r="BT245" s="760"/>
      <c r="BU245" s="760"/>
      <c r="BV245" s="760"/>
      <c r="BW245" s="760"/>
      <c r="BX245" s="760"/>
      <c r="BY245" s="760"/>
      <c r="BZ245" s="760"/>
      <c r="CA245" s="760"/>
    </row>
    <row r="246" spans="1:79" ht="45.6" customHeight="1">
      <c r="B246" s="844" t="s">
        <v>924</v>
      </c>
      <c r="C246" s="845">
        <v>1</v>
      </c>
      <c r="D246" s="846">
        <v>3</v>
      </c>
      <c r="E246" s="847">
        <v>3</v>
      </c>
      <c r="F246" s="1403"/>
      <c r="G246" s="865"/>
      <c r="H246" s="865"/>
      <c r="I246" s="866"/>
      <c r="J246" s="760"/>
      <c r="K246" s="760"/>
      <c r="L246" s="760"/>
      <c r="M246" s="760"/>
      <c r="N246" s="815"/>
      <c r="O246" s="760"/>
      <c r="P246" s="760"/>
      <c r="Q246" s="760"/>
      <c r="R246" s="760"/>
      <c r="S246" s="760"/>
      <c r="T246" s="760"/>
      <c r="U246" s="760"/>
      <c r="V246" s="760"/>
      <c r="W246" s="760"/>
      <c r="X246" s="760"/>
      <c r="Y246" s="760"/>
      <c r="Z246" s="760"/>
      <c r="AA246" s="760"/>
      <c r="AB246" s="760"/>
      <c r="AC246" s="760"/>
      <c r="AD246" s="760"/>
      <c r="AE246" s="760"/>
      <c r="AF246" s="760"/>
      <c r="AG246" s="760"/>
      <c r="AH246" s="760"/>
      <c r="AI246" s="760"/>
      <c r="AJ246" s="760"/>
      <c r="AK246" s="760"/>
      <c r="AL246" s="760"/>
      <c r="AM246" s="760"/>
      <c r="AN246" s="760"/>
      <c r="AO246" s="760"/>
      <c r="AP246" s="760"/>
      <c r="AQ246" s="760"/>
      <c r="AR246" s="760"/>
      <c r="AS246" s="760"/>
      <c r="AT246" s="760"/>
      <c r="AU246" s="760"/>
      <c r="AV246" s="760"/>
      <c r="AW246" s="760"/>
      <c r="AX246" s="760"/>
      <c r="AY246" s="760"/>
      <c r="AZ246" s="760"/>
      <c r="BA246" s="760"/>
      <c r="BB246" s="760"/>
      <c r="BC246" s="760"/>
      <c r="BD246" s="760"/>
      <c r="BE246" s="760"/>
      <c r="BF246" s="760"/>
      <c r="BG246" s="760"/>
      <c r="BH246" s="760"/>
      <c r="BI246" s="760"/>
      <c r="BJ246" s="760"/>
      <c r="BK246" s="760"/>
      <c r="BL246" s="760"/>
      <c r="BM246" s="760"/>
      <c r="BN246" s="760"/>
      <c r="BO246" s="760"/>
      <c r="BP246" s="760"/>
      <c r="BQ246" s="760"/>
      <c r="BR246" s="760"/>
      <c r="BS246" s="760"/>
      <c r="BT246" s="760"/>
      <c r="BU246" s="760"/>
      <c r="BV246" s="760"/>
      <c r="BW246" s="760"/>
      <c r="BX246" s="760"/>
      <c r="BY246" s="760"/>
      <c r="BZ246" s="760"/>
      <c r="CA246" s="760"/>
    </row>
    <row r="247" spans="1:79" ht="59.45" customHeight="1">
      <c r="B247" s="850" t="s">
        <v>925</v>
      </c>
      <c r="C247" s="851">
        <v>2</v>
      </c>
      <c r="D247" s="852">
        <v>3</v>
      </c>
      <c r="E247" s="853">
        <v>6</v>
      </c>
      <c r="F247" s="1403"/>
      <c r="G247" s="867"/>
      <c r="H247" s="867"/>
      <c r="I247" s="868"/>
      <c r="J247" s="760"/>
      <c r="K247" s="760"/>
      <c r="L247" s="760"/>
      <c r="M247" s="760"/>
      <c r="N247" s="815"/>
      <c r="O247" s="760"/>
      <c r="P247" s="760"/>
      <c r="Q247" s="760"/>
      <c r="R247" s="760"/>
      <c r="S247" s="760"/>
      <c r="T247" s="760"/>
      <c r="U247" s="760"/>
      <c r="V247" s="760"/>
      <c r="W247" s="760"/>
      <c r="X247" s="760"/>
      <c r="Y247" s="760"/>
      <c r="Z247" s="760"/>
      <c r="AA247" s="760"/>
      <c r="AB247" s="760"/>
      <c r="AC247" s="760"/>
      <c r="AD247" s="760"/>
      <c r="AE247" s="760"/>
      <c r="AF247" s="760"/>
      <c r="AG247" s="760"/>
      <c r="AH247" s="760"/>
      <c r="AI247" s="760"/>
      <c r="AJ247" s="760"/>
      <c r="AK247" s="760"/>
      <c r="AL247" s="760"/>
      <c r="AM247" s="760"/>
      <c r="AN247" s="760"/>
      <c r="AO247" s="760"/>
      <c r="AP247" s="760"/>
      <c r="AQ247" s="760"/>
      <c r="AR247" s="760"/>
      <c r="AS247" s="760"/>
      <c r="AT247" s="760"/>
      <c r="AU247" s="760"/>
      <c r="AV247" s="760"/>
      <c r="AW247" s="760"/>
      <c r="AX247" s="760"/>
      <c r="AY247" s="760"/>
      <c r="AZ247" s="760"/>
      <c r="BA247" s="760"/>
      <c r="BB247" s="760"/>
      <c r="BC247" s="760"/>
      <c r="BD247" s="760"/>
      <c r="BE247" s="760"/>
      <c r="BF247" s="760"/>
      <c r="BG247" s="760"/>
      <c r="BH247" s="760"/>
      <c r="BI247" s="760"/>
      <c r="BJ247" s="760"/>
      <c r="BK247" s="760"/>
      <c r="BL247" s="760"/>
      <c r="BM247" s="760"/>
      <c r="BN247" s="760"/>
      <c r="BO247" s="760"/>
      <c r="BP247" s="760"/>
      <c r="BQ247" s="760"/>
      <c r="BR247" s="760"/>
      <c r="BS247" s="760"/>
      <c r="BT247" s="760"/>
      <c r="BU247" s="760"/>
      <c r="BV247" s="760"/>
      <c r="BW247" s="760"/>
      <c r="BX247" s="760"/>
      <c r="BY247" s="760"/>
      <c r="BZ247" s="760"/>
      <c r="CA247" s="760"/>
    </row>
    <row r="248" spans="1:79" ht="56.1" customHeight="1" thickBot="1">
      <c r="B248" s="856" t="s">
        <v>926</v>
      </c>
      <c r="C248" s="857">
        <v>3</v>
      </c>
      <c r="D248" s="858">
        <v>3</v>
      </c>
      <c r="E248" s="859">
        <v>9</v>
      </c>
      <c r="F248" s="1404"/>
      <c r="G248" s="869"/>
      <c r="H248" s="869"/>
      <c r="I248" s="870"/>
      <c r="J248" s="760"/>
      <c r="K248" s="760"/>
      <c r="L248" s="760"/>
      <c r="M248" s="760"/>
      <c r="N248" s="815"/>
      <c r="O248" s="760"/>
      <c r="P248" s="760"/>
      <c r="Q248" s="760"/>
      <c r="R248" s="760"/>
      <c r="S248" s="760"/>
      <c r="T248" s="760"/>
      <c r="U248" s="760"/>
      <c r="V248" s="760"/>
      <c r="W248" s="760"/>
      <c r="X248" s="760"/>
      <c r="Y248" s="760"/>
      <c r="Z248" s="760"/>
      <c r="AA248" s="760"/>
      <c r="AB248" s="760"/>
      <c r="AC248" s="760"/>
      <c r="AD248" s="760"/>
      <c r="AE248" s="760"/>
      <c r="AF248" s="760"/>
      <c r="AG248" s="760"/>
      <c r="AH248" s="760"/>
      <c r="AI248" s="760"/>
      <c r="AJ248" s="760"/>
      <c r="AK248" s="760"/>
      <c r="AL248" s="760"/>
      <c r="AM248" s="760"/>
      <c r="AN248" s="760"/>
      <c r="AO248" s="760"/>
      <c r="AP248" s="760"/>
      <c r="AQ248" s="760"/>
      <c r="AR248" s="760"/>
      <c r="AS248" s="760"/>
      <c r="AT248" s="760"/>
      <c r="AU248" s="760"/>
      <c r="AV248" s="760"/>
      <c r="AW248" s="760"/>
      <c r="AX248" s="760"/>
      <c r="AY248" s="760"/>
      <c r="AZ248" s="760"/>
      <c r="BA248" s="760"/>
      <c r="BB248" s="760"/>
      <c r="BC248" s="760"/>
      <c r="BD248" s="760"/>
      <c r="BE248" s="760"/>
      <c r="BF248" s="760"/>
      <c r="BG248" s="760"/>
      <c r="BH248" s="760"/>
      <c r="BI248" s="760"/>
      <c r="BJ248" s="760"/>
      <c r="BK248" s="760"/>
      <c r="BL248" s="760"/>
      <c r="BM248" s="760"/>
      <c r="BN248" s="760"/>
      <c r="BO248" s="760"/>
      <c r="BP248" s="760"/>
      <c r="BQ248" s="760"/>
      <c r="BR248" s="760"/>
      <c r="BS248" s="760"/>
      <c r="BT248" s="760"/>
      <c r="BU248" s="760"/>
      <c r="BV248" s="760"/>
      <c r="BW248" s="760"/>
      <c r="BX248" s="760"/>
      <c r="BY248" s="760"/>
      <c r="BZ248" s="760"/>
      <c r="CA248" s="760"/>
    </row>
    <row r="249" spans="1:79" ht="9" customHeight="1">
      <c r="B249" s="862"/>
      <c r="C249" s="863"/>
      <c r="D249" s="863"/>
      <c r="E249" s="863"/>
      <c r="F249" s="877"/>
      <c r="G249" s="835"/>
      <c r="H249" s="835"/>
      <c r="I249" s="760"/>
      <c r="J249" s="760"/>
      <c r="K249" s="760"/>
      <c r="L249" s="760"/>
      <c r="M249" s="760"/>
      <c r="N249" s="815"/>
      <c r="O249" s="760"/>
      <c r="P249" s="760"/>
      <c r="Q249" s="760"/>
      <c r="R249" s="760"/>
      <c r="S249" s="760"/>
      <c r="T249" s="760"/>
      <c r="U249" s="760"/>
      <c r="V249" s="760"/>
      <c r="W249" s="760"/>
      <c r="X249" s="760"/>
      <c r="Y249" s="760"/>
      <c r="Z249" s="760"/>
      <c r="AA249" s="760"/>
      <c r="AB249" s="760"/>
      <c r="AC249" s="760"/>
      <c r="AD249" s="760"/>
      <c r="AE249" s="760"/>
      <c r="AF249" s="760"/>
      <c r="AG249" s="760"/>
      <c r="AH249" s="760"/>
      <c r="AI249" s="760"/>
      <c r="AJ249" s="760"/>
      <c r="AK249" s="760"/>
      <c r="AL249" s="760"/>
      <c r="AM249" s="760"/>
      <c r="AN249" s="760"/>
      <c r="AO249" s="760"/>
      <c r="AP249" s="760"/>
      <c r="AQ249" s="760"/>
      <c r="AR249" s="760"/>
      <c r="AS249" s="760"/>
      <c r="AT249" s="760"/>
      <c r="AU249" s="760"/>
      <c r="AV249" s="760"/>
      <c r="AW249" s="760"/>
      <c r="AX249" s="760"/>
      <c r="AY249" s="760"/>
      <c r="AZ249" s="760"/>
      <c r="BA249" s="760"/>
      <c r="BB249" s="760"/>
      <c r="BC249" s="760"/>
      <c r="BD249" s="760"/>
      <c r="BE249" s="760"/>
      <c r="BF249" s="760"/>
      <c r="BG249" s="760"/>
      <c r="BH249" s="760"/>
      <c r="BI249" s="760"/>
      <c r="BJ249" s="760"/>
      <c r="BK249" s="760"/>
      <c r="BL249" s="760"/>
      <c r="BM249" s="760"/>
      <c r="BN249" s="760"/>
      <c r="BO249" s="760"/>
      <c r="BP249" s="760"/>
      <c r="BQ249" s="760"/>
      <c r="BR249" s="760"/>
      <c r="BS249" s="760"/>
      <c r="BT249" s="760"/>
      <c r="BU249" s="760"/>
      <c r="BV249" s="760"/>
      <c r="BW249" s="760"/>
      <c r="BX249" s="760"/>
      <c r="BY249" s="760"/>
      <c r="BZ249" s="760"/>
      <c r="CA249" s="760"/>
    </row>
    <row r="250" spans="1:79" ht="18" customHeight="1">
      <c r="A250" s="724">
        <v>25</v>
      </c>
      <c r="B250" s="831" t="s">
        <v>927</v>
      </c>
      <c r="C250" s="832"/>
      <c r="D250" s="832"/>
      <c r="E250" s="832"/>
      <c r="F250" s="893"/>
      <c r="G250" s="835"/>
      <c r="H250" s="835"/>
      <c r="I250" s="760"/>
      <c r="J250" s="760"/>
      <c r="K250" s="760"/>
      <c r="L250" s="760"/>
      <c r="M250" s="760"/>
      <c r="N250" s="815"/>
      <c r="O250" s="760"/>
      <c r="P250" s="760"/>
      <c r="Q250" s="760"/>
      <c r="R250" s="760"/>
      <c r="S250" s="760"/>
      <c r="T250" s="760"/>
      <c r="U250" s="760"/>
      <c r="V250" s="760"/>
      <c r="W250" s="760"/>
      <c r="X250" s="760"/>
      <c r="Y250" s="760"/>
      <c r="Z250" s="760"/>
      <c r="AA250" s="760"/>
      <c r="AB250" s="760"/>
      <c r="AC250" s="760"/>
      <c r="AD250" s="760"/>
      <c r="AE250" s="760"/>
      <c r="AF250" s="760"/>
      <c r="AG250" s="760"/>
      <c r="AH250" s="760"/>
      <c r="AI250" s="760"/>
      <c r="AJ250" s="760"/>
      <c r="AK250" s="760"/>
      <c r="AL250" s="760"/>
      <c r="AM250" s="760"/>
      <c r="AN250" s="760"/>
      <c r="AO250" s="760"/>
      <c r="AP250" s="760"/>
      <c r="AQ250" s="760"/>
      <c r="AR250" s="760"/>
      <c r="AS250" s="760"/>
      <c r="AT250" s="760"/>
      <c r="AU250" s="760"/>
      <c r="AV250" s="760"/>
      <c r="AW250" s="760"/>
      <c r="AX250" s="760"/>
      <c r="AY250" s="760"/>
      <c r="AZ250" s="760"/>
      <c r="BA250" s="760"/>
      <c r="BB250" s="760"/>
      <c r="BC250" s="760"/>
      <c r="BD250" s="760"/>
      <c r="BE250" s="760"/>
      <c r="BF250" s="760"/>
      <c r="BG250" s="760"/>
      <c r="BH250" s="760"/>
      <c r="BI250" s="760"/>
      <c r="BJ250" s="760"/>
      <c r="BK250" s="760"/>
      <c r="BL250" s="760"/>
      <c r="BM250" s="760"/>
      <c r="BN250" s="760"/>
      <c r="BO250" s="760"/>
      <c r="BP250" s="760"/>
      <c r="BQ250" s="760"/>
      <c r="BR250" s="760"/>
      <c r="BS250" s="760"/>
      <c r="BT250" s="760"/>
      <c r="BU250" s="760"/>
      <c r="BV250" s="760"/>
      <c r="BW250" s="760"/>
      <c r="BX250" s="760"/>
      <c r="BY250" s="760"/>
      <c r="BZ250" s="760"/>
      <c r="CA250" s="760"/>
    </row>
    <row r="251" spans="1:79" ht="35.25" customHeight="1">
      <c r="B251" s="1399" t="s">
        <v>928</v>
      </c>
      <c r="C251" s="1400"/>
      <c r="D251" s="1400"/>
      <c r="E251" s="1401"/>
      <c r="F251" s="893"/>
      <c r="G251" s="835"/>
      <c r="H251" s="835"/>
      <c r="I251" s="760"/>
      <c r="J251" s="760"/>
      <c r="K251" s="760"/>
      <c r="L251" s="760"/>
      <c r="M251" s="760"/>
      <c r="N251" s="815"/>
      <c r="O251" s="760"/>
      <c r="P251" s="760"/>
      <c r="Q251" s="760"/>
      <c r="R251" s="760"/>
      <c r="S251" s="760"/>
      <c r="T251" s="760"/>
      <c r="U251" s="760"/>
      <c r="V251" s="760"/>
      <c r="W251" s="760"/>
      <c r="X251" s="760"/>
      <c r="Y251" s="760"/>
      <c r="Z251" s="760"/>
      <c r="AA251" s="760"/>
      <c r="AB251" s="760"/>
      <c r="AC251" s="760"/>
      <c r="AD251" s="760"/>
      <c r="AE251" s="760"/>
      <c r="AF251" s="760"/>
      <c r="AG251" s="760"/>
      <c r="AH251" s="760"/>
      <c r="AI251" s="760"/>
      <c r="AJ251" s="760"/>
      <c r="AK251" s="760"/>
      <c r="AL251" s="760"/>
      <c r="AM251" s="760"/>
      <c r="AN251" s="760"/>
      <c r="AO251" s="760"/>
      <c r="AP251" s="760"/>
      <c r="AQ251" s="760"/>
      <c r="AR251" s="760"/>
      <c r="AS251" s="760"/>
      <c r="AT251" s="760"/>
      <c r="AU251" s="760"/>
      <c r="AV251" s="760"/>
      <c r="AW251" s="760"/>
      <c r="AX251" s="760"/>
      <c r="AY251" s="760"/>
      <c r="AZ251" s="760"/>
      <c r="BA251" s="760"/>
      <c r="BB251" s="760"/>
      <c r="BC251" s="760"/>
      <c r="BD251" s="760"/>
      <c r="BE251" s="760"/>
      <c r="BF251" s="760"/>
      <c r="BG251" s="760"/>
      <c r="BH251" s="760"/>
      <c r="BI251" s="760"/>
      <c r="BJ251" s="760"/>
      <c r="BK251" s="760"/>
      <c r="BL251" s="760"/>
      <c r="BM251" s="760"/>
      <c r="BN251" s="760"/>
      <c r="BO251" s="760"/>
      <c r="BP251" s="760"/>
      <c r="BQ251" s="760"/>
      <c r="BR251" s="760"/>
      <c r="BS251" s="760"/>
      <c r="BT251" s="760"/>
      <c r="BU251" s="760"/>
      <c r="BV251" s="760"/>
      <c r="BW251" s="760"/>
      <c r="BX251" s="760"/>
      <c r="BY251" s="760"/>
      <c r="BZ251" s="760"/>
      <c r="CA251" s="760"/>
    </row>
    <row r="252" spans="1:79" ht="16.5" customHeight="1" thickBot="1">
      <c r="B252" s="831" t="s">
        <v>842</v>
      </c>
      <c r="C252" s="836"/>
      <c r="F252" s="893"/>
      <c r="G252" s="835"/>
      <c r="H252" s="835"/>
      <c r="I252" s="760"/>
      <c r="J252" s="760"/>
      <c r="K252" s="760"/>
      <c r="L252" s="760"/>
      <c r="M252" s="760"/>
      <c r="N252" s="815"/>
      <c r="O252" s="760"/>
      <c r="P252" s="760"/>
      <c r="Q252" s="760"/>
      <c r="R252" s="760"/>
      <c r="S252" s="760"/>
      <c r="T252" s="760"/>
      <c r="U252" s="760"/>
      <c r="V252" s="760"/>
      <c r="W252" s="760"/>
      <c r="X252" s="760"/>
      <c r="Y252" s="760"/>
      <c r="Z252" s="760"/>
      <c r="AA252" s="760"/>
      <c r="AB252" s="760"/>
      <c r="AC252" s="760"/>
      <c r="AD252" s="760"/>
      <c r="AE252" s="760"/>
      <c r="AF252" s="760"/>
      <c r="AG252" s="760"/>
      <c r="AH252" s="760"/>
      <c r="AI252" s="760"/>
      <c r="AJ252" s="760"/>
      <c r="AK252" s="760"/>
      <c r="AL252" s="760"/>
      <c r="AM252" s="760"/>
      <c r="AN252" s="760"/>
      <c r="AO252" s="760"/>
      <c r="AP252" s="760"/>
      <c r="AQ252" s="760"/>
      <c r="AR252" s="760"/>
      <c r="AS252" s="760"/>
      <c r="AT252" s="760"/>
      <c r="AU252" s="760"/>
      <c r="AV252" s="760"/>
      <c r="AW252" s="760"/>
      <c r="AX252" s="760"/>
      <c r="AY252" s="760"/>
      <c r="AZ252" s="760"/>
      <c r="BA252" s="760"/>
      <c r="BB252" s="760"/>
      <c r="BC252" s="760"/>
      <c r="BD252" s="760"/>
      <c r="BE252" s="760"/>
      <c r="BF252" s="760"/>
      <c r="BG252" s="760"/>
      <c r="BH252" s="760"/>
      <c r="BI252" s="760"/>
      <c r="BJ252" s="760"/>
      <c r="BK252" s="760"/>
      <c r="BL252" s="760"/>
      <c r="BM252" s="760"/>
      <c r="BN252" s="760"/>
      <c r="BO252" s="760"/>
      <c r="BP252" s="760"/>
      <c r="BQ252" s="760"/>
      <c r="BR252" s="760"/>
      <c r="BS252" s="760"/>
      <c r="BT252" s="760"/>
      <c r="BU252" s="760"/>
      <c r="BV252" s="760"/>
      <c r="BW252" s="760"/>
      <c r="BX252" s="760"/>
      <c r="BY252" s="760"/>
      <c r="BZ252" s="760"/>
      <c r="CA252" s="760"/>
    </row>
    <row r="253" spans="1:79" ht="33.75" customHeight="1" thickBot="1">
      <c r="B253" s="837" t="s">
        <v>812</v>
      </c>
      <c r="C253" s="838" t="s">
        <v>813</v>
      </c>
      <c r="D253" s="838" t="s">
        <v>814</v>
      </c>
      <c r="E253" s="839" t="s">
        <v>815</v>
      </c>
      <c r="F253" s="1402" t="s">
        <v>816</v>
      </c>
      <c r="G253" s="864"/>
      <c r="H253" s="835"/>
      <c r="I253" s="760"/>
      <c r="J253" s="760"/>
      <c r="K253" s="760"/>
      <c r="L253" s="760"/>
      <c r="M253" s="760"/>
      <c r="N253" s="815"/>
      <c r="O253" s="760"/>
      <c r="P253" s="760"/>
      <c r="Q253" s="760"/>
      <c r="R253" s="760"/>
      <c r="S253" s="760"/>
      <c r="T253" s="760"/>
      <c r="U253" s="760"/>
      <c r="V253" s="760"/>
      <c r="W253" s="760"/>
      <c r="X253" s="760"/>
      <c r="Y253" s="760"/>
      <c r="Z253" s="760"/>
      <c r="AA253" s="760"/>
      <c r="AB253" s="760"/>
      <c r="AC253" s="760"/>
      <c r="AD253" s="760"/>
      <c r="AE253" s="760"/>
      <c r="AF253" s="760"/>
      <c r="AG253" s="760"/>
      <c r="AH253" s="760"/>
      <c r="AI253" s="760"/>
      <c r="AJ253" s="760"/>
      <c r="AK253" s="760"/>
      <c r="AL253" s="760"/>
      <c r="AM253" s="760"/>
      <c r="AN253" s="760"/>
      <c r="AO253" s="760"/>
      <c r="AP253" s="760"/>
      <c r="AQ253" s="760"/>
      <c r="AR253" s="760"/>
      <c r="AS253" s="760"/>
      <c r="AT253" s="760"/>
      <c r="AU253" s="760"/>
      <c r="AV253" s="760"/>
      <c r="AW253" s="760"/>
      <c r="AX253" s="760"/>
      <c r="AY253" s="760"/>
      <c r="AZ253" s="760"/>
      <c r="BA253" s="760"/>
      <c r="BB253" s="760"/>
      <c r="BC253" s="760"/>
      <c r="BD253" s="760"/>
      <c r="BE253" s="760"/>
      <c r="BF253" s="760"/>
      <c r="BG253" s="760"/>
      <c r="BH253" s="760"/>
      <c r="BI253" s="760"/>
      <c r="BJ253" s="760"/>
      <c r="BK253" s="760"/>
      <c r="BL253" s="760"/>
      <c r="BM253" s="760"/>
      <c r="BN253" s="760"/>
      <c r="BO253" s="760"/>
      <c r="BP253" s="760"/>
      <c r="BQ253" s="760"/>
      <c r="BR253" s="760"/>
      <c r="BS253" s="760"/>
      <c r="BT253" s="760"/>
      <c r="BU253" s="760"/>
      <c r="BV253" s="760"/>
      <c r="BW253" s="760"/>
      <c r="BX253" s="760"/>
      <c r="BY253" s="760"/>
      <c r="BZ253" s="760"/>
      <c r="CA253" s="760"/>
    </row>
    <row r="254" spans="1:79" ht="41.45" customHeight="1">
      <c r="B254" s="844" t="s">
        <v>929</v>
      </c>
      <c r="C254" s="845">
        <v>0</v>
      </c>
      <c r="D254" s="846">
        <v>2</v>
      </c>
      <c r="E254" s="847">
        <v>0</v>
      </c>
      <c r="F254" s="1403"/>
      <c r="G254" s="865"/>
      <c r="H254" s="865"/>
      <c r="I254" s="866"/>
      <c r="J254" s="760"/>
      <c r="K254" s="760"/>
      <c r="L254" s="760"/>
      <c r="M254" s="760"/>
      <c r="N254" s="815"/>
      <c r="O254" s="760"/>
      <c r="P254" s="760"/>
      <c r="Q254" s="760"/>
      <c r="R254" s="760"/>
      <c r="S254" s="760"/>
      <c r="T254" s="760"/>
      <c r="U254" s="760"/>
      <c r="V254" s="760"/>
      <c r="W254" s="760"/>
      <c r="X254" s="760"/>
      <c r="Y254" s="760"/>
      <c r="Z254" s="760"/>
      <c r="AA254" s="760"/>
      <c r="AB254" s="760"/>
      <c r="AC254" s="760"/>
      <c r="AD254" s="760"/>
      <c r="AE254" s="760"/>
      <c r="AF254" s="760"/>
      <c r="AG254" s="760"/>
      <c r="AH254" s="760"/>
      <c r="AI254" s="760"/>
      <c r="AJ254" s="760"/>
      <c r="AK254" s="760"/>
      <c r="AL254" s="760"/>
      <c r="AM254" s="760"/>
      <c r="AN254" s="760"/>
      <c r="AO254" s="760"/>
      <c r="AP254" s="760"/>
      <c r="AQ254" s="760"/>
      <c r="AR254" s="760"/>
      <c r="AS254" s="760"/>
      <c r="AT254" s="760"/>
      <c r="AU254" s="760"/>
      <c r="AV254" s="760"/>
      <c r="AW254" s="760"/>
      <c r="AX254" s="760"/>
      <c r="AY254" s="760"/>
      <c r="AZ254" s="760"/>
      <c r="BA254" s="760"/>
      <c r="BB254" s="760"/>
      <c r="BC254" s="760"/>
      <c r="BD254" s="760"/>
      <c r="BE254" s="760"/>
      <c r="BF254" s="760"/>
      <c r="BG254" s="760"/>
      <c r="BH254" s="760"/>
      <c r="BI254" s="760"/>
      <c r="BJ254" s="760"/>
      <c r="BK254" s="760"/>
      <c r="BL254" s="760"/>
      <c r="BM254" s="760"/>
      <c r="BN254" s="760"/>
      <c r="BO254" s="760"/>
      <c r="BP254" s="760"/>
      <c r="BQ254" s="760"/>
      <c r="BR254" s="760"/>
      <c r="BS254" s="760"/>
      <c r="BT254" s="760"/>
      <c r="BU254" s="760"/>
      <c r="BV254" s="760"/>
      <c r="BW254" s="760"/>
      <c r="BX254" s="760"/>
      <c r="BY254" s="760"/>
      <c r="BZ254" s="760"/>
      <c r="CA254" s="760"/>
    </row>
    <row r="255" spans="1:79" ht="48.6" customHeight="1">
      <c r="B255" s="850" t="s">
        <v>930</v>
      </c>
      <c r="C255" s="851">
        <v>1</v>
      </c>
      <c r="D255" s="852">
        <v>2</v>
      </c>
      <c r="E255" s="853">
        <v>2</v>
      </c>
      <c r="F255" s="1403"/>
      <c r="G255" s="867"/>
      <c r="H255" s="867"/>
      <c r="I255" s="868"/>
      <c r="J255" s="760"/>
      <c r="K255" s="760"/>
      <c r="L255" s="760"/>
      <c r="M255" s="760"/>
      <c r="N255" s="815"/>
      <c r="O255" s="760"/>
      <c r="P255" s="760"/>
      <c r="Q255" s="760"/>
      <c r="R255" s="760"/>
      <c r="S255" s="760"/>
      <c r="T255" s="760"/>
      <c r="U255" s="760"/>
      <c r="V255" s="760"/>
      <c r="W255" s="760"/>
      <c r="X255" s="760"/>
      <c r="Y255" s="760"/>
      <c r="Z255" s="760"/>
      <c r="AA255" s="760"/>
      <c r="AB255" s="760"/>
      <c r="AC255" s="760"/>
      <c r="AD255" s="760"/>
      <c r="AE255" s="760"/>
      <c r="AF255" s="760"/>
      <c r="AG255" s="760"/>
      <c r="AH255" s="760"/>
      <c r="AI255" s="760"/>
      <c r="AJ255" s="760"/>
      <c r="AK255" s="760"/>
      <c r="AL255" s="760"/>
      <c r="AM255" s="760"/>
      <c r="AN255" s="760"/>
      <c r="AO255" s="760"/>
      <c r="AP255" s="760"/>
      <c r="AQ255" s="760"/>
      <c r="AR255" s="760"/>
      <c r="AS255" s="760"/>
      <c r="AT255" s="760"/>
      <c r="AU255" s="760"/>
      <c r="AV255" s="760"/>
      <c r="AW255" s="760"/>
      <c r="AX255" s="760"/>
      <c r="AY255" s="760"/>
      <c r="AZ255" s="760"/>
      <c r="BA255" s="760"/>
      <c r="BB255" s="760"/>
      <c r="BC255" s="760"/>
      <c r="BD255" s="760"/>
      <c r="BE255" s="760"/>
      <c r="BF255" s="760"/>
      <c r="BG255" s="760"/>
      <c r="BH255" s="760"/>
      <c r="BI255" s="760"/>
      <c r="BJ255" s="760"/>
      <c r="BK255" s="760"/>
      <c r="BL255" s="760"/>
      <c r="BM255" s="760"/>
      <c r="BN255" s="760"/>
      <c r="BO255" s="760"/>
      <c r="BP255" s="760"/>
      <c r="BQ255" s="760"/>
      <c r="BR255" s="760"/>
      <c r="BS255" s="760"/>
      <c r="BT255" s="760"/>
      <c r="BU255" s="760"/>
      <c r="BV255" s="760"/>
      <c r="BW255" s="760"/>
      <c r="BX255" s="760"/>
      <c r="BY255" s="760"/>
      <c r="BZ255" s="760"/>
      <c r="CA255" s="760"/>
    </row>
    <row r="256" spans="1:79" ht="48.6" customHeight="1" thickBot="1">
      <c r="B256" s="856" t="s">
        <v>931</v>
      </c>
      <c r="C256" s="857">
        <v>2</v>
      </c>
      <c r="D256" s="858">
        <v>2</v>
      </c>
      <c r="E256" s="859">
        <v>4</v>
      </c>
      <c r="F256" s="1404"/>
      <c r="G256" s="869"/>
      <c r="H256" s="869"/>
      <c r="I256" s="870"/>
      <c r="J256" s="760"/>
      <c r="K256" s="760"/>
      <c r="L256" s="760"/>
      <c r="M256" s="760"/>
      <c r="N256" s="815"/>
      <c r="O256" s="760"/>
      <c r="P256" s="760"/>
      <c r="Q256" s="760"/>
      <c r="R256" s="760"/>
      <c r="S256" s="760"/>
      <c r="T256" s="760"/>
      <c r="U256" s="760"/>
      <c r="V256" s="760"/>
      <c r="W256" s="760"/>
      <c r="X256" s="760"/>
      <c r="Y256" s="760"/>
      <c r="Z256" s="760"/>
      <c r="AA256" s="760"/>
      <c r="AB256" s="760"/>
      <c r="AC256" s="760"/>
      <c r="AD256" s="760"/>
      <c r="AE256" s="760"/>
      <c r="AF256" s="760"/>
      <c r="AG256" s="760"/>
      <c r="AH256" s="760"/>
      <c r="AI256" s="760"/>
      <c r="AJ256" s="760"/>
      <c r="AK256" s="760"/>
      <c r="AL256" s="760"/>
      <c r="AM256" s="760"/>
      <c r="AN256" s="760"/>
      <c r="AO256" s="760"/>
      <c r="AP256" s="760"/>
      <c r="AQ256" s="760"/>
      <c r="AR256" s="760"/>
      <c r="AS256" s="760"/>
      <c r="AT256" s="760"/>
      <c r="AU256" s="760"/>
      <c r="AV256" s="760"/>
      <c r="AW256" s="760"/>
      <c r="AX256" s="760"/>
      <c r="AY256" s="760"/>
      <c r="AZ256" s="760"/>
      <c r="BA256" s="760"/>
      <c r="BB256" s="760"/>
      <c r="BC256" s="760"/>
      <c r="BD256" s="760"/>
      <c r="BE256" s="760"/>
      <c r="BF256" s="760"/>
      <c r="BG256" s="760"/>
      <c r="BH256" s="760"/>
      <c r="BI256" s="760"/>
      <c r="BJ256" s="760"/>
      <c r="BK256" s="760"/>
      <c r="BL256" s="760"/>
      <c r="BM256" s="760"/>
      <c r="BN256" s="760"/>
      <c r="BO256" s="760"/>
      <c r="BP256" s="760"/>
      <c r="BQ256" s="760"/>
      <c r="BR256" s="760"/>
      <c r="BS256" s="760"/>
      <c r="BT256" s="760"/>
      <c r="BU256" s="760"/>
      <c r="BV256" s="760"/>
      <c r="BW256" s="760"/>
      <c r="BX256" s="760"/>
      <c r="BY256" s="760"/>
      <c r="BZ256" s="760"/>
      <c r="CA256" s="760"/>
    </row>
    <row r="257" spans="1:79" ht="9" customHeight="1">
      <c r="B257" s="862"/>
      <c r="C257" s="863"/>
      <c r="D257" s="863"/>
      <c r="E257" s="863"/>
      <c r="F257" s="893"/>
      <c r="G257" s="835"/>
      <c r="H257" s="835"/>
      <c r="I257" s="760"/>
      <c r="J257" s="760"/>
      <c r="K257" s="760"/>
      <c r="L257" s="760"/>
      <c r="M257" s="760"/>
      <c r="N257" s="815"/>
      <c r="O257" s="760"/>
      <c r="P257" s="760"/>
      <c r="Q257" s="760"/>
      <c r="R257" s="760"/>
      <c r="S257" s="760"/>
      <c r="T257" s="760"/>
      <c r="U257" s="760"/>
      <c r="V257" s="760"/>
      <c r="W257" s="760"/>
      <c r="X257" s="760"/>
      <c r="Y257" s="760"/>
      <c r="Z257" s="760"/>
      <c r="AA257" s="760"/>
      <c r="AB257" s="760"/>
      <c r="AC257" s="760"/>
      <c r="AD257" s="760"/>
      <c r="AE257" s="760"/>
      <c r="AF257" s="760"/>
      <c r="AG257" s="760"/>
      <c r="AH257" s="760"/>
      <c r="AI257" s="760"/>
      <c r="AJ257" s="760"/>
      <c r="AK257" s="760"/>
      <c r="AL257" s="760"/>
      <c r="AM257" s="760"/>
      <c r="AN257" s="760"/>
      <c r="AO257" s="760"/>
      <c r="AP257" s="760"/>
      <c r="AQ257" s="760"/>
      <c r="AR257" s="760"/>
      <c r="AS257" s="760"/>
      <c r="AT257" s="760"/>
      <c r="AU257" s="760"/>
      <c r="AV257" s="760"/>
      <c r="AW257" s="760"/>
      <c r="AX257" s="760"/>
      <c r="AY257" s="760"/>
      <c r="AZ257" s="760"/>
      <c r="BA257" s="760"/>
      <c r="BB257" s="760"/>
      <c r="BC257" s="760"/>
      <c r="BD257" s="760"/>
      <c r="BE257" s="760"/>
      <c r="BF257" s="760"/>
      <c r="BG257" s="760"/>
      <c r="BH257" s="760"/>
      <c r="BI257" s="760"/>
      <c r="BJ257" s="760"/>
      <c r="BK257" s="760"/>
      <c r="BL257" s="760"/>
      <c r="BM257" s="760"/>
      <c r="BN257" s="760"/>
      <c r="BO257" s="760"/>
      <c r="BP257" s="760"/>
      <c r="BQ257" s="760"/>
      <c r="BR257" s="760"/>
      <c r="BS257" s="760"/>
      <c r="BT257" s="760"/>
      <c r="BU257" s="760"/>
      <c r="BV257" s="760"/>
      <c r="BW257" s="760"/>
      <c r="BX257" s="760"/>
      <c r="BY257" s="760"/>
      <c r="BZ257" s="760"/>
      <c r="CA257" s="760"/>
    </row>
    <row r="258" spans="1:79" ht="18" customHeight="1">
      <c r="A258" s="724">
        <v>26</v>
      </c>
      <c r="B258" s="831" t="s">
        <v>932</v>
      </c>
      <c r="C258" s="832"/>
      <c r="D258" s="832"/>
      <c r="E258" s="832"/>
      <c r="F258" s="893"/>
      <c r="G258" s="835"/>
      <c r="H258" s="835"/>
      <c r="I258" s="760"/>
      <c r="J258" s="760"/>
      <c r="K258" s="760"/>
      <c r="L258" s="760"/>
      <c r="M258" s="760"/>
      <c r="N258" s="815"/>
      <c r="O258" s="760"/>
      <c r="P258" s="760"/>
      <c r="Q258" s="760"/>
      <c r="R258" s="760"/>
      <c r="S258" s="760"/>
      <c r="T258" s="760"/>
      <c r="U258" s="760"/>
      <c r="V258" s="760"/>
      <c r="W258" s="760"/>
      <c r="X258" s="760"/>
      <c r="Y258" s="760"/>
      <c r="Z258" s="760"/>
      <c r="AA258" s="760"/>
      <c r="AB258" s="760"/>
      <c r="AC258" s="760"/>
      <c r="AD258" s="760"/>
      <c r="AE258" s="760"/>
      <c r="AF258" s="760"/>
      <c r="AG258" s="760"/>
      <c r="AH258" s="760"/>
      <c r="AI258" s="760"/>
      <c r="AJ258" s="760"/>
      <c r="AK258" s="760"/>
      <c r="AL258" s="760"/>
      <c r="AM258" s="760"/>
      <c r="AN258" s="760"/>
      <c r="AO258" s="760"/>
      <c r="AP258" s="760"/>
      <c r="AQ258" s="760"/>
      <c r="AR258" s="760"/>
      <c r="AS258" s="760"/>
      <c r="AT258" s="760"/>
      <c r="AU258" s="760"/>
      <c r="AV258" s="760"/>
      <c r="AW258" s="760"/>
      <c r="AX258" s="760"/>
      <c r="AY258" s="760"/>
      <c r="AZ258" s="760"/>
      <c r="BA258" s="760"/>
      <c r="BB258" s="760"/>
      <c r="BC258" s="760"/>
      <c r="BD258" s="760"/>
      <c r="BE258" s="760"/>
      <c r="BF258" s="760"/>
      <c r="BG258" s="760"/>
      <c r="BH258" s="760"/>
      <c r="BI258" s="760"/>
      <c r="BJ258" s="760"/>
      <c r="BK258" s="760"/>
      <c r="BL258" s="760"/>
      <c r="BM258" s="760"/>
      <c r="BN258" s="760"/>
      <c r="BO258" s="760"/>
      <c r="BP258" s="760"/>
      <c r="BQ258" s="760"/>
      <c r="BR258" s="760"/>
      <c r="BS258" s="760"/>
      <c r="BT258" s="760"/>
      <c r="BU258" s="760"/>
      <c r="BV258" s="760"/>
      <c r="BW258" s="760"/>
      <c r="BX258" s="760"/>
      <c r="BY258" s="760"/>
      <c r="BZ258" s="760"/>
      <c r="CA258" s="760"/>
    </row>
    <row r="259" spans="1:79" ht="35.25" customHeight="1">
      <c r="B259" s="1399" t="s">
        <v>933</v>
      </c>
      <c r="C259" s="1400"/>
      <c r="D259" s="1400"/>
      <c r="E259" s="1401"/>
      <c r="F259" s="893"/>
      <c r="G259" s="835"/>
      <c r="H259" s="835"/>
      <c r="I259" s="760"/>
      <c r="J259" s="760"/>
      <c r="K259" s="760"/>
      <c r="L259" s="760"/>
      <c r="M259" s="760"/>
      <c r="N259" s="815"/>
      <c r="O259" s="760"/>
      <c r="P259" s="760"/>
      <c r="Q259" s="760"/>
      <c r="R259" s="760"/>
      <c r="S259" s="760"/>
      <c r="T259" s="760"/>
      <c r="U259" s="760"/>
      <c r="V259" s="760"/>
      <c r="W259" s="760"/>
      <c r="X259" s="760"/>
      <c r="Y259" s="760"/>
      <c r="Z259" s="760"/>
      <c r="AA259" s="760"/>
      <c r="AB259" s="760"/>
      <c r="AC259" s="760"/>
      <c r="AD259" s="760"/>
      <c r="AE259" s="760"/>
      <c r="AF259" s="760"/>
      <c r="AG259" s="760"/>
      <c r="AH259" s="760"/>
      <c r="AI259" s="760"/>
      <c r="AJ259" s="760"/>
      <c r="AK259" s="760"/>
      <c r="AL259" s="760"/>
      <c r="AM259" s="760"/>
      <c r="AN259" s="760"/>
      <c r="AO259" s="760"/>
      <c r="AP259" s="760"/>
      <c r="AQ259" s="760"/>
      <c r="AR259" s="760"/>
      <c r="AS259" s="760"/>
      <c r="AT259" s="760"/>
      <c r="AU259" s="760"/>
      <c r="AV259" s="760"/>
      <c r="AW259" s="760"/>
      <c r="AX259" s="760"/>
      <c r="AY259" s="760"/>
      <c r="AZ259" s="760"/>
      <c r="BA259" s="760"/>
      <c r="BB259" s="760"/>
      <c r="BC259" s="760"/>
      <c r="BD259" s="760"/>
      <c r="BE259" s="760"/>
      <c r="BF259" s="760"/>
      <c r="BG259" s="760"/>
      <c r="BH259" s="760"/>
      <c r="BI259" s="760"/>
      <c r="BJ259" s="760"/>
      <c r="BK259" s="760"/>
      <c r="BL259" s="760"/>
      <c r="BM259" s="760"/>
      <c r="BN259" s="760"/>
      <c r="BO259" s="760"/>
      <c r="BP259" s="760"/>
      <c r="BQ259" s="760"/>
      <c r="BR259" s="760"/>
      <c r="BS259" s="760"/>
      <c r="BT259" s="760"/>
      <c r="BU259" s="760"/>
      <c r="BV259" s="760"/>
      <c r="BW259" s="760"/>
      <c r="BX259" s="760"/>
      <c r="BY259" s="760"/>
      <c r="BZ259" s="760"/>
      <c r="CA259" s="760"/>
    </row>
    <row r="260" spans="1:79" ht="16.5" customHeight="1" thickBot="1">
      <c r="B260" s="831" t="s">
        <v>842</v>
      </c>
      <c r="C260" s="836"/>
      <c r="F260" s="893"/>
      <c r="G260" s="835"/>
      <c r="H260" s="835"/>
      <c r="I260" s="760"/>
      <c r="J260" s="760"/>
      <c r="K260" s="760"/>
      <c r="L260" s="760"/>
      <c r="M260" s="760"/>
      <c r="N260" s="815"/>
      <c r="O260" s="760"/>
      <c r="P260" s="760"/>
      <c r="Q260" s="760"/>
      <c r="R260" s="760"/>
      <c r="S260" s="760"/>
      <c r="T260" s="760"/>
      <c r="U260" s="760"/>
      <c r="V260" s="760"/>
      <c r="W260" s="760"/>
      <c r="X260" s="760"/>
      <c r="Y260" s="760"/>
      <c r="Z260" s="760"/>
      <c r="AA260" s="760"/>
      <c r="AB260" s="760"/>
      <c r="AC260" s="760"/>
      <c r="AD260" s="760"/>
      <c r="AE260" s="760"/>
      <c r="AF260" s="760"/>
      <c r="AG260" s="760"/>
      <c r="AH260" s="760"/>
      <c r="AI260" s="760"/>
      <c r="AJ260" s="760"/>
      <c r="AK260" s="760"/>
      <c r="AL260" s="760"/>
      <c r="AM260" s="760"/>
      <c r="AN260" s="760"/>
      <c r="AO260" s="760"/>
      <c r="AP260" s="760"/>
      <c r="AQ260" s="760"/>
      <c r="AR260" s="760"/>
      <c r="AS260" s="760"/>
      <c r="AT260" s="760"/>
      <c r="AU260" s="760"/>
      <c r="AV260" s="760"/>
      <c r="AW260" s="760"/>
      <c r="AX260" s="760"/>
      <c r="AY260" s="760"/>
      <c r="AZ260" s="760"/>
      <c r="BA260" s="760"/>
      <c r="BB260" s="760"/>
      <c r="BC260" s="760"/>
      <c r="BD260" s="760"/>
      <c r="BE260" s="760"/>
      <c r="BF260" s="760"/>
      <c r="BG260" s="760"/>
      <c r="BH260" s="760"/>
      <c r="BI260" s="760"/>
      <c r="BJ260" s="760"/>
      <c r="BK260" s="760"/>
      <c r="BL260" s="760"/>
      <c r="BM260" s="760"/>
      <c r="BN260" s="760"/>
      <c r="BO260" s="760"/>
      <c r="BP260" s="760"/>
      <c r="BQ260" s="760"/>
      <c r="BR260" s="760"/>
      <c r="BS260" s="760"/>
      <c r="BT260" s="760"/>
      <c r="BU260" s="760"/>
      <c r="BV260" s="760"/>
      <c r="BW260" s="760"/>
      <c r="BX260" s="760"/>
      <c r="BY260" s="760"/>
      <c r="BZ260" s="760"/>
      <c r="CA260" s="760"/>
    </row>
    <row r="261" spans="1:79" ht="33.75" customHeight="1" thickBot="1">
      <c r="B261" s="837" t="s">
        <v>812</v>
      </c>
      <c r="C261" s="838" t="s">
        <v>813</v>
      </c>
      <c r="D261" s="838" t="s">
        <v>814</v>
      </c>
      <c r="E261" s="839" t="s">
        <v>815</v>
      </c>
      <c r="F261" s="1402" t="s">
        <v>816</v>
      </c>
      <c r="G261" s="864"/>
      <c r="H261" s="835"/>
      <c r="I261" s="760"/>
      <c r="J261" s="760"/>
      <c r="K261" s="760"/>
      <c r="L261" s="760"/>
      <c r="M261" s="760"/>
      <c r="N261" s="815"/>
      <c r="O261" s="760"/>
      <c r="P261" s="760"/>
      <c r="Q261" s="760"/>
      <c r="R261" s="760"/>
      <c r="S261" s="760"/>
      <c r="T261" s="760"/>
      <c r="U261" s="760"/>
      <c r="V261" s="760"/>
      <c r="W261" s="760"/>
      <c r="X261" s="760"/>
      <c r="Y261" s="760"/>
      <c r="Z261" s="760"/>
      <c r="AA261" s="760"/>
      <c r="AB261" s="760"/>
      <c r="AC261" s="760"/>
      <c r="AD261" s="760"/>
      <c r="AE261" s="760"/>
      <c r="AF261" s="760"/>
      <c r="AG261" s="760"/>
      <c r="AH261" s="760"/>
      <c r="AI261" s="760"/>
      <c r="AJ261" s="760"/>
      <c r="AK261" s="760"/>
      <c r="AL261" s="760"/>
      <c r="AM261" s="760"/>
      <c r="AN261" s="760"/>
      <c r="AO261" s="760"/>
      <c r="AP261" s="760"/>
      <c r="AQ261" s="760"/>
      <c r="AR261" s="760"/>
      <c r="AS261" s="760"/>
      <c r="AT261" s="760"/>
      <c r="AU261" s="760"/>
      <c r="AV261" s="760"/>
      <c r="AW261" s="760"/>
      <c r="AX261" s="760"/>
      <c r="AY261" s="760"/>
      <c r="AZ261" s="760"/>
      <c r="BA261" s="760"/>
      <c r="BB261" s="760"/>
      <c r="BC261" s="760"/>
      <c r="BD261" s="760"/>
      <c r="BE261" s="760"/>
      <c r="BF261" s="760"/>
      <c r="BG261" s="760"/>
      <c r="BH261" s="760"/>
      <c r="BI261" s="760"/>
      <c r="BJ261" s="760"/>
      <c r="BK261" s="760"/>
      <c r="BL261" s="760"/>
      <c r="BM261" s="760"/>
      <c r="BN261" s="760"/>
      <c r="BO261" s="760"/>
      <c r="BP261" s="760"/>
      <c r="BQ261" s="760"/>
      <c r="BR261" s="760"/>
      <c r="BS261" s="760"/>
      <c r="BT261" s="760"/>
      <c r="BU261" s="760"/>
      <c r="BV261" s="760"/>
      <c r="BW261" s="760"/>
      <c r="BX261" s="760"/>
      <c r="BY261" s="760"/>
      <c r="BZ261" s="760"/>
      <c r="CA261" s="760"/>
    </row>
    <row r="262" spans="1:79" ht="29.1" customHeight="1">
      <c r="B262" s="894" t="s">
        <v>934</v>
      </c>
      <c r="C262" s="895">
        <v>0</v>
      </c>
      <c r="D262" s="896">
        <v>3</v>
      </c>
      <c r="E262" s="897">
        <v>0</v>
      </c>
      <c r="F262" s="1403"/>
      <c r="G262" s="865"/>
      <c r="H262" s="865"/>
      <c r="I262" s="866"/>
      <c r="J262" s="760"/>
      <c r="K262" s="760"/>
      <c r="L262" s="760"/>
      <c r="M262" s="760"/>
      <c r="N262" s="815"/>
      <c r="O262" s="760"/>
      <c r="P262" s="760"/>
      <c r="Q262" s="760"/>
      <c r="R262" s="760"/>
      <c r="S262" s="760"/>
      <c r="T262" s="760"/>
      <c r="U262" s="760"/>
      <c r="V262" s="760"/>
      <c r="W262" s="760"/>
      <c r="X262" s="760"/>
      <c r="Y262" s="760"/>
      <c r="Z262" s="760"/>
      <c r="AA262" s="760"/>
      <c r="AB262" s="760"/>
      <c r="AC262" s="760"/>
      <c r="AD262" s="760"/>
      <c r="AE262" s="760"/>
      <c r="AF262" s="760"/>
      <c r="AG262" s="760"/>
      <c r="AH262" s="760"/>
      <c r="AI262" s="760"/>
      <c r="AJ262" s="760"/>
      <c r="AK262" s="760"/>
      <c r="AL262" s="760"/>
      <c r="AM262" s="760"/>
      <c r="AN262" s="760"/>
      <c r="AO262" s="760"/>
      <c r="AP262" s="760"/>
      <c r="AQ262" s="760"/>
      <c r="AR262" s="760"/>
      <c r="AS262" s="760"/>
      <c r="AT262" s="760"/>
      <c r="AU262" s="760"/>
      <c r="AV262" s="760"/>
      <c r="AW262" s="760"/>
      <c r="AX262" s="760"/>
      <c r="AY262" s="760"/>
      <c r="AZ262" s="760"/>
      <c r="BA262" s="760"/>
      <c r="BB262" s="760"/>
      <c r="BC262" s="760"/>
      <c r="BD262" s="760"/>
      <c r="BE262" s="760"/>
      <c r="BF262" s="760"/>
      <c r="BG262" s="760"/>
      <c r="BH262" s="760"/>
      <c r="BI262" s="760"/>
      <c r="BJ262" s="760"/>
      <c r="BK262" s="760"/>
      <c r="BL262" s="760"/>
      <c r="BM262" s="760"/>
      <c r="BN262" s="760"/>
      <c r="BO262" s="760"/>
      <c r="BP262" s="760"/>
      <c r="BQ262" s="760"/>
      <c r="BR262" s="760"/>
      <c r="BS262" s="760"/>
      <c r="BT262" s="760"/>
      <c r="BU262" s="760"/>
      <c r="BV262" s="760"/>
      <c r="BW262" s="760"/>
      <c r="BX262" s="760"/>
      <c r="BY262" s="760"/>
      <c r="BZ262" s="760"/>
      <c r="CA262" s="760"/>
    </row>
    <row r="263" spans="1:79" ht="27.95" customHeight="1" thickBot="1">
      <c r="B263" s="856" t="s">
        <v>935</v>
      </c>
      <c r="C263" s="857">
        <v>2</v>
      </c>
      <c r="D263" s="858">
        <v>3</v>
      </c>
      <c r="E263" s="859">
        <v>6</v>
      </c>
      <c r="F263" s="1404"/>
      <c r="G263" s="869"/>
      <c r="H263" s="869"/>
      <c r="I263" s="870"/>
      <c r="J263" s="760"/>
      <c r="K263" s="760"/>
      <c r="L263" s="760"/>
      <c r="M263" s="760"/>
      <c r="N263" s="815"/>
      <c r="O263" s="760"/>
      <c r="P263" s="760"/>
      <c r="Q263" s="760"/>
      <c r="R263" s="760"/>
      <c r="S263" s="760"/>
      <c r="T263" s="760"/>
      <c r="U263" s="760"/>
      <c r="V263" s="760"/>
      <c r="W263" s="760"/>
      <c r="X263" s="760"/>
      <c r="Y263" s="760"/>
      <c r="Z263" s="760"/>
      <c r="AA263" s="760"/>
      <c r="AB263" s="760"/>
      <c r="AC263" s="760"/>
      <c r="AD263" s="760"/>
      <c r="AE263" s="760"/>
      <c r="AF263" s="760"/>
      <c r="AG263" s="760"/>
      <c r="AH263" s="760"/>
      <c r="AI263" s="760"/>
      <c r="AJ263" s="760"/>
      <c r="AK263" s="760"/>
      <c r="AL263" s="760"/>
      <c r="AM263" s="760"/>
      <c r="AN263" s="760"/>
      <c r="AO263" s="760"/>
      <c r="AP263" s="760"/>
      <c r="AQ263" s="760"/>
      <c r="AR263" s="760"/>
      <c r="AS263" s="760"/>
      <c r="AT263" s="760"/>
      <c r="AU263" s="760"/>
      <c r="AV263" s="760"/>
      <c r="AW263" s="760"/>
      <c r="AX263" s="760"/>
      <c r="AY263" s="760"/>
      <c r="AZ263" s="760"/>
      <c r="BA263" s="760"/>
      <c r="BB263" s="760"/>
      <c r="BC263" s="760"/>
      <c r="BD263" s="760"/>
      <c r="BE263" s="760"/>
      <c r="BF263" s="760"/>
      <c r="BG263" s="760"/>
      <c r="BH263" s="760"/>
      <c r="BI263" s="760"/>
      <c r="BJ263" s="760"/>
      <c r="BK263" s="760"/>
      <c r="BL263" s="760"/>
      <c r="BM263" s="760"/>
      <c r="BN263" s="760"/>
      <c r="BO263" s="760"/>
      <c r="BP263" s="760"/>
      <c r="BQ263" s="760"/>
      <c r="BR263" s="760"/>
      <c r="BS263" s="760"/>
      <c r="BT263" s="760"/>
      <c r="BU263" s="760"/>
      <c r="BV263" s="760"/>
      <c r="BW263" s="760"/>
      <c r="BX263" s="760"/>
      <c r="BY263" s="760"/>
      <c r="BZ263" s="760"/>
      <c r="CA263" s="760"/>
    </row>
    <row r="264" spans="1:79" ht="9" customHeight="1">
      <c r="B264" s="862"/>
      <c r="C264" s="863"/>
      <c r="D264" s="863"/>
      <c r="E264" s="863"/>
      <c r="F264" s="877"/>
      <c r="G264" s="835"/>
      <c r="H264" s="835"/>
      <c r="I264" s="760"/>
      <c r="J264" s="760"/>
      <c r="K264" s="760"/>
      <c r="L264" s="760"/>
      <c r="M264" s="760"/>
      <c r="N264" s="815"/>
      <c r="O264" s="760"/>
      <c r="P264" s="760"/>
      <c r="Q264" s="760"/>
      <c r="R264" s="760"/>
      <c r="S264" s="760"/>
      <c r="T264" s="760"/>
      <c r="U264" s="760"/>
      <c r="V264" s="760"/>
      <c r="W264" s="760"/>
      <c r="X264" s="760"/>
      <c r="Y264" s="760"/>
      <c r="Z264" s="760"/>
      <c r="AA264" s="760"/>
      <c r="AB264" s="760"/>
      <c r="AC264" s="760"/>
      <c r="AD264" s="760"/>
      <c r="AE264" s="760"/>
      <c r="AF264" s="760"/>
      <c r="AG264" s="760"/>
      <c r="AH264" s="760"/>
      <c r="AI264" s="760"/>
      <c r="AJ264" s="760"/>
      <c r="AK264" s="760"/>
      <c r="AL264" s="760"/>
      <c r="AM264" s="760"/>
      <c r="AN264" s="760"/>
      <c r="AO264" s="760"/>
      <c r="AP264" s="760"/>
      <c r="AQ264" s="760"/>
      <c r="AR264" s="760"/>
      <c r="AS264" s="760"/>
      <c r="AT264" s="760"/>
      <c r="AU264" s="760"/>
      <c r="AV264" s="760"/>
      <c r="AW264" s="760"/>
      <c r="AX264" s="760"/>
      <c r="AY264" s="760"/>
      <c r="AZ264" s="760"/>
      <c r="BA264" s="760"/>
      <c r="BB264" s="760"/>
      <c r="BC264" s="760"/>
      <c r="BD264" s="760"/>
      <c r="BE264" s="760"/>
      <c r="BF264" s="760"/>
      <c r="BG264" s="760"/>
      <c r="BH264" s="760"/>
      <c r="BI264" s="760"/>
      <c r="BJ264" s="760"/>
      <c r="BK264" s="760"/>
      <c r="BL264" s="760"/>
      <c r="BM264" s="760"/>
      <c r="BN264" s="760"/>
      <c r="BO264" s="760"/>
      <c r="BP264" s="760"/>
      <c r="BQ264" s="760"/>
      <c r="BR264" s="760"/>
      <c r="BS264" s="760"/>
      <c r="BT264" s="760"/>
      <c r="BU264" s="760"/>
      <c r="BV264" s="760"/>
      <c r="BW264" s="760"/>
      <c r="BX264" s="760"/>
      <c r="BY264" s="760"/>
      <c r="BZ264" s="760"/>
      <c r="CA264" s="760"/>
    </row>
    <row r="265" spans="1:79" ht="18" customHeight="1">
      <c r="A265" s="724">
        <v>27</v>
      </c>
      <c r="B265" s="831" t="s">
        <v>936</v>
      </c>
      <c r="C265" s="832"/>
      <c r="D265" s="832"/>
      <c r="E265" s="832"/>
      <c r="F265" s="893"/>
      <c r="G265" s="835"/>
      <c r="H265" s="835"/>
      <c r="I265" s="760"/>
      <c r="J265" s="760"/>
      <c r="K265" s="760"/>
      <c r="L265" s="760"/>
      <c r="M265" s="760"/>
      <c r="N265" s="815"/>
      <c r="O265" s="760"/>
      <c r="P265" s="760"/>
      <c r="Q265" s="760"/>
      <c r="R265" s="760"/>
      <c r="S265" s="760"/>
      <c r="T265" s="760"/>
      <c r="U265" s="760"/>
      <c r="V265" s="760"/>
      <c r="W265" s="760"/>
      <c r="X265" s="760"/>
      <c r="Y265" s="760"/>
      <c r="Z265" s="760"/>
      <c r="AA265" s="760"/>
      <c r="AB265" s="760"/>
      <c r="AC265" s="760"/>
      <c r="AD265" s="760"/>
      <c r="AE265" s="760"/>
      <c r="AF265" s="760"/>
      <c r="AG265" s="760"/>
      <c r="AH265" s="760"/>
      <c r="AI265" s="760"/>
      <c r="AJ265" s="760"/>
      <c r="AK265" s="760"/>
      <c r="AL265" s="760"/>
      <c r="AM265" s="760"/>
      <c r="AN265" s="760"/>
      <c r="AO265" s="760"/>
      <c r="AP265" s="760"/>
      <c r="AQ265" s="760"/>
      <c r="AR265" s="760"/>
      <c r="AS265" s="760"/>
      <c r="AT265" s="760"/>
      <c r="AU265" s="760"/>
      <c r="AV265" s="760"/>
      <c r="AW265" s="760"/>
      <c r="AX265" s="760"/>
      <c r="AY265" s="760"/>
      <c r="AZ265" s="760"/>
      <c r="BA265" s="760"/>
      <c r="BB265" s="760"/>
      <c r="BC265" s="760"/>
      <c r="BD265" s="760"/>
      <c r="BE265" s="760"/>
      <c r="BF265" s="760"/>
      <c r="BG265" s="760"/>
      <c r="BH265" s="760"/>
      <c r="BI265" s="760"/>
      <c r="BJ265" s="760"/>
      <c r="BK265" s="760"/>
      <c r="BL265" s="760"/>
      <c r="BM265" s="760"/>
      <c r="BN265" s="760"/>
      <c r="BO265" s="760"/>
      <c r="BP265" s="760"/>
      <c r="BQ265" s="760"/>
      <c r="BR265" s="760"/>
      <c r="BS265" s="760"/>
      <c r="BT265" s="760"/>
      <c r="BU265" s="760"/>
      <c r="BV265" s="760"/>
      <c r="BW265" s="760"/>
      <c r="BX265" s="760"/>
      <c r="BY265" s="760"/>
      <c r="BZ265" s="760"/>
      <c r="CA265" s="760"/>
    </row>
    <row r="266" spans="1:79" ht="35.25" customHeight="1">
      <c r="B266" s="1399" t="s">
        <v>937</v>
      </c>
      <c r="C266" s="1400"/>
      <c r="D266" s="1400"/>
      <c r="E266" s="1401"/>
      <c r="F266" s="893"/>
      <c r="G266" s="835"/>
      <c r="H266" s="835"/>
      <c r="I266" s="760"/>
      <c r="J266" s="760"/>
      <c r="K266" s="760"/>
      <c r="L266" s="760"/>
      <c r="M266" s="760"/>
      <c r="N266" s="815"/>
      <c r="O266" s="760"/>
      <c r="P266" s="760"/>
      <c r="Q266" s="760"/>
      <c r="R266" s="760"/>
      <c r="S266" s="760"/>
      <c r="T266" s="760"/>
      <c r="U266" s="760"/>
      <c r="V266" s="760"/>
      <c r="W266" s="760"/>
      <c r="X266" s="760"/>
      <c r="Y266" s="760"/>
      <c r="Z266" s="760"/>
      <c r="AA266" s="760"/>
      <c r="AB266" s="760"/>
      <c r="AC266" s="760"/>
      <c r="AD266" s="760"/>
      <c r="AE266" s="760"/>
      <c r="AF266" s="760"/>
      <c r="AG266" s="760"/>
      <c r="AH266" s="760"/>
      <c r="AI266" s="760"/>
      <c r="AJ266" s="760"/>
      <c r="AK266" s="760"/>
      <c r="AL266" s="760"/>
      <c r="AM266" s="760"/>
      <c r="AN266" s="760"/>
      <c r="AO266" s="760"/>
      <c r="AP266" s="760"/>
      <c r="AQ266" s="760"/>
      <c r="AR266" s="760"/>
      <c r="AS266" s="760"/>
      <c r="AT266" s="760"/>
      <c r="AU266" s="760"/>
      <c r="AV266" s="760"/>
      <c r="AW266" s="760"/>
      <c r="AX266" s="760"/>
      <c r="AY266" s="760"/>
      <c r="AZ266" s="760"/>
      <c r="BA266" s="760"/>
      <c r="BB266" s="760"/>
      <c r="BC266" s="760"/>
      <c r="BD266" s="760"/>
      <c r="BE266" s="760"/>
      <c r="BF266" s="760"/>
      <c r="BG266" s="760"/>
      <c r="BH266" s="760"/>
      <c r="BI266" s="760"/>
      <c r="BJ266" s="760"/>
      <c r="BK266" s="760"/>
      <c r="BL266" s="760"/>
      <c r="BM266" s="760"/>
      <c r="BN266" s="760"/>
      <c r="BO266" s="760"/>
      <c r="BP266" s="760"/>
      <c r="BQ266" s="760"/>
      <c r="BR266" s="760"/>
      <c r="BS266" s="760"/>
      <c r="BT266" s="760"/>
      <c r="BU266" s="760"/>
      <c r="BV266" s="760"/>
      <c r="BW266" s="760"/>
      <c r="BX266" s="760"/>
      <c r="BY266" s="760"/>
      <c r="BZ266" s="760"/>
      <c r="CA266" s="760"/>
    </row>
    <row r="267" spans="1:79" ht="16.5" customHeight="1" thickBot="1">
      <c r="B267" s="831" t="s">
        <v>842</v>
      </c>
      <c r="C267" s="836"/>
      <c r="F267" s="893"/>
      <c r="G267" s="835"/>
      <c r="H267" s="835"/>
      <c r="I267" s="760"/>
      <c r="J267" s="760"/>
      <c r="K267" s="760"/>
      <c r="L267" s="760"/>
      <c r="M267" s="760"/>
      <c r="N267" s="815"/>
      <c r="O267" s="760"/>
      <c r="P267" s="760"/>
      <c r="Q267" s="760"/>
      <c r="R267" s="760"/>
      <c r="S267" s="760"/>
      <c r="T267" s="760"/>
      <c r="U267" s="760"/>
      <c r="V267" s="760"/>
      <c r="W267" s="760"/>
      <c r="X267" s="760"/>
      <c r="Y267" s="760"/>
      <c r="Z267" s="760"/>
      <c r="AA267" s="760"/>
      <c r="AB267" s="760"/>
      <c r="AC267" s="760"/>
      <c r="AD267" s="760"/>
      <c r="AE267" s="760"/>
      <c r="AF267" s="760"/>
      <c r="AG267" s="760"/>
      <c r="AH267" s="760"/>
      <c r="AI267" s="760"/>
      <c r="AJ267" s="760"/>
      <c r="AK267" s="760"/>
      <c r="AL267" s="760"/>
      <c r="AM267" s="760"/>
      <c r="AN267" s="760"/>
      <c r="AO267" s="760"/>
      <c r="AP267" s="760"/>
      <c r="AQ267" s="760"/>
      <c r="AR267" s="760"/>
      <c r="AS267" s="760"/>
      <c r="AT267" s="760"/>
      <c r="AU267" s="760"/>
      <c r="AV267" s="760"/>
      <c r="AW267" s="760"/>
      <c r="AX267" s="760"/>
      <c r="AY267" s="760"/>
      <c r="AZ267" s="760"/>
      <c r="BA267" s="760"/>
      <c r="BB267" s="760"/>
      <c r="BC267" s="760"/>
      <c r="BD267" s="760"/>
      <c r="BE267" s="760"/>
      <c r="BF267" s="760"/>
      <c r="BG267" s="760"/>
      <c r="BH267" s="760"/>
      <c r="BI267" s="760"/>
      <c r="BJ267" s="760"/>
      <c r="BK267" s="760"/>
      <c r="BL267" s="760"/>
      <c r="BM267" s="760"/>
      <c r="BN267" s="760"/>
      <c r="BO267" s="760"/>
      <c r="BP267" s="760"/>
      <c r="BQ267" s="760"/>
      <c r="BR267" s="760"/>
      <c r="BS267" s="760"/>
      <c r="BT267" s="760"/>
      <c r="BU267" s="760"/>
      <c r="BV267" s="760"/>
      <c r="BW267" s="760"/>
      <c r="BX267" s="760"/>
      <c r="BY267" s="760"/>
      <c r="BZ267" s="760"/>
      <c r="CA267" s="760"/>
    </row>
    <row r="268" spans="1:79" ht="33.75" customHeight="1" thickBot="1">
      <c r="B268" s="837" t="s">
        <v>812</v>
      </c>
      <c r="C268" s="838" t="s">
        <v>813</v>
      </c>
      <c r="D268" s="838" t="s">
        <v>814</v>
      </c>
      <c r="E268" s="839" t="s">
        <v>815</v>
      </c>
      <c r="F268" s="1402" t="s">
        <v>816</v>
      </c>
      <c r="G268" s="864"/>
      <c r="H268" s="835"/>
      <c r="I268" s="760"/>
      <c r="J268" s="760"/>
      <c r="K268" s="760"/>
      <c r="L268" s="760"/>
      <c r="M268" s="760"/>
      <c r="N268" s="815"/>
      <c r="O268" s="760"/>
      <c r="P268" s="760"/>
      <c r="Q268" s="760"/>
      <c r="R268" s="760"/>
      <c r="S268" s="760"/>
      <c r="T268" s="760"/>
      <c r="U268" s="760"/>
      <c r="V268" s="760"/>
      <c r="W268" s="760"/>
      <c r="X268" s="760"/>
      <c r="Y268" s="760"/>
      <c r="Z268" s="760"/>
      <c r="AA268" s="760"/>
      <c r="AB268" s="760"/>
      <c r="AC268" s="760"/>
      <c r="AD268" s="760"/>
      <c r="AE268" s="760"/>
      <c r="AF268" s="760"/>
      <c r="AG268" s="760"/>
      <c r="AH268" s="760"/>
      <c r="AI268" s="760"/>
      <c r="AJ268" s="760"/>
      <c r="AK268" s="760"/>
      <c r="AL268" s="760"/>
      <c r="AM268" s="760"/>
      <c r="AN268" s="760"/>
      <c r="AO268" s="760"/>
      <c r="AP268" s="760"/>
      <c r="AQ268" s="760"/>
      <c r="AR268" s="760"/>
      <c r="AS268" s="760"/>
      <c r="AT268" s="760"/>
      <c r="AU268" s="760"/>
      <c r="AV268" s="760"/>
      <c r="AW268" s="760"/>
      <c r="AX268" s="760"/>
      <c r="AY268" s="760"/>
      <c r="AZ268" s="760"/>
      <c r="BA268" s="760"/>
      <c r="BB268" s="760"/>
      <c r="BC268" s="760"/>
      <c r="BD268" s="760"/>
      <c r="BE268" s="760"/>
      <c r="BF268" s="760"/>
      <c r="BG268" s="760"/>
      <c r="BH268" s="760"/>
      <c r="BI268" s="760"/>
      <c r="BJ268" s="760"/>
      <c r="BK268" s="760"/>
      <c r="BL268" s="760"/>
      <c r="BM268" s="760"/>
      <c r="BN268" s="760"/>
      <c r="BO268" s="760"/>
      <c r="BP268" s="760"/>
      <c r="BQ268" s="760"/>
      <c r="BR268" s="760"/>
      <c r="BS268" s="760"/>
      <c r="BT268" s="760"/>
      <c r="BU268" s="760"/>
      <c r="BV268" s="760"/>
      <c r="BW268" s="760"/>
      <c r="BX268" s="760"/>
      <c r="BY268" s="760"/>
      <c r="BZ268" s="760"/>
      <c r="CA268" s="760"/>
    </row>
    <row r="269" spans="1:79" ht="32.25" customHeight="1">
      <c r="B269" s="844" t="s">
        <v>938</v>
      </c>
      <c r="C269" s="845">
        <v>1</v>
      </c>
      <c r="D269" s="846">
        <v>2</v>
      </c>
      <c r="E269" s="847">
        <v>2</v>
      </c>
      <c r="F269" s="1403"/>
      <c r="G269" s="865"/>
      <c r="H269" s="865"/>
      <c r="I269" s="866"/>
      <c r="J269" s="760"/>
      <c r="K269" s="760"/>
      <c r="L269" s="760"/>
      <c r="M269" s="760"/>
      <c r="N269" s="815"/>
      <c r="O269" s="760"/>
      <c r="P269" s="760"/>
      <c r="Q269" s="760"/>
      <c r="R269" s="760"/>
      <c r="S269" s="760"/>
      <c r="T269" s="760"/>
      <c r="U269" s="760"/>
      <c r="V269" s="760"/>
      <c r="W269" s="760"/>
      <c r="X269" s="760"/>
      <c r="Y269" s="760"/>
      <c r="Z269" s="760"/>
      <c r="AA269" s="760"/>
      <c r="AB269" s="760"/>
      <c r="AC269" s="760"/>
      <c r="AD269" s="760"/>
      <c r="AE269" s="760"/>
      <c r="AF269" s="760"/>
      <c r="AG269" s="760"/>
      <c r="AH269" s="760"/>
      <c r="AI269" s="760"/>
      <c r="AJ269" s="760"/>
      <c r="AK269" s="760"/>
      <c r="AL269" s="760"/>
      <c r="AM269" s="760"/>
      <c r="AN269" s="760"/>
      <c r="AO269" s="760"/>
      <c r="AP269" s="760"/>
      <c r="AQ269" s="760"/>
      <c r="AR269" s="760"/>
      <c r="AS269" s="760"/>
      <c r="AT269" s="760"/>
      <c r="AU269" s="760"/>
      <c r="AV269" s="760"/>
      <c r="AW269" s="760"/>
      <c r="AX269" s="760"/>
      <c r="AY269" s="760"/>
      <c r="AZ269" s="760"/>
      <c r="BA269" s="760"/>
      <c r="BB269" s="760"/>
      <c r="BC269" s="760"/>
      <c r="BD269" s="760"/>
      <c r="BE269" s="760"/>
      <c r="BF269" s="760"/>
      <c r="BG269" s="760"/>
      <c r="BH269" s="760"/>
      <c r="BI269" s="760"/>
      <c r="BJ269" s="760"/>
      <c r="BK269" s="760"/>
      <c r="BL269" s="760"/>
      <c r="BM269" s="760"/>
      <c r="BN269" s="760"/>
      <c r="BO269" s="760"/>
      <c r="BP269" s="760"/>
      <c r="BQ269" s="760"/>
      <c r="BR269" s="760"/>
      <c r="BS269" s="760"/>
      <c r="BT269" s="760"/>
      <c r="BU269" s="760"/>
      <c r="BV269" s="760"/>
      <c r="BW269" s="760"/>
      <c r="BX269" s="760"/>
      <c r="BY269" s="760"/>
      <c r="BZ269" s="760"/>
      <c r="CA269" s="760"/>
    </row>
    <row r="270" spans="1:79" ht="32.25" customHeight="1">
      <c r="B270" s="850" t="s">
        <v>939</v>
      </c>
      <c r="C270" s="851">
        <v>2</v>
      </c>
      <c r="D270" s="852">
        <v>2</v>
      </c>
      <c r="E270" s="853">
        <v>4</v>
      </c>
      <c r="F270" s="1403"/>
      <c r="G270" s="867"/>
      <c r="H270" s="867"/>
      <c r="I270" s="868"/>
      <c r="J270" s="760"/>
      <c r="K270" s="760"/>
      <c r="L270" s="760"/>
      <c r="M270" s="760"/>
      <c r="N270" s="815"/>
      <c r="O270" s="760"/>
      <c r="P270" s="760"/>
      <c r="Q270" s="760"/>
      <c r="R270" s="760"/>
      <c r="S270" s="760"/>
      <c r="T270" s="760"/>
      <c r="U270" s="760"/>
      <c r="V270" s="760"/>
      <c r="W270" s="760"/>
      <c r="X270" s="760"/>
      <c r="Y270" s="760"/>
      <c r="Z270" s="760"/>
      <c r="AA270" s="760"/>
      <c r="AB270" s="760"/>
      <c r="AC270" s="760"/>
      <c r="AD270" s="760"/>
      <c r="AE270" s="760"/>
      <c r="AF270" s="760"/>
      <c r="AG270" s="760"/>
      <c r="AH270" s="760"/>
      <c r="AI270" s="760"/>
      <c r="AJ270" s="760"/>
      <c r="AK270" s="760"/>
      <c r="AL270" s="760"/>
      <c r="AM270" s="760"/>
      <c r="AN270" s="760"/>
      <c r="AO270" s="760"/>
      <c r="AP270" s="760"/>
      <c r="AQ270" s="760"/>
      <c r="AR270" s="760"/>
      <c r="AS270" s="760"/>
      <c r="AT270" s="760"/>
      <c r="AU270" s="760"/>
      <c r="AV270" s="760"/>
      <c r="AW270" s="760"/>
      <c r="AX270" s="760"/>
      <c r="AY270" s="760"/>
      <c r="AZ270" s="760"/>
      <c r="BA270" s="760"/>
      <c r="BB270" s="760"/>
      <c r="BC270" s="760"/>
      <c r="BD270" s="760"/>
      <c r="BE270" s="760"/>
      <c r="BF270" s="760"/>
      <c r="BG270" s="760"/>
      <c r="BH270" s="760"/>
      <c r="BI270" s="760"/>
      <c r="BJ270" s="760"/>
      <c r="BK270" s="760"/>
      <c r="BL270" s="760"/>
      <c r="BM270" s="760"/>
      <c r="BN270" s="760"/>
      <c r="BO270" s="760"/>
      <c r="BP270" s="760"/>
      <c r="BQ270" s="760"/>
      <c r="BR270" s="760"/>
      <c r="BS270" s="760"/>
      <c r="BT270" s="760"/>
      <c r="BU270" s="760"/>
      <c r="BV270" s="760"/>
      <c r="BW270" s="760"/>
      <c r="BX270" s="760"/>
      <c r="BY270" s="760"/>
      <c r="BZ270" s="760"/>
      <c r="CA270" s="760"/>
    </row>
    <row r="271" spans="1:79" ht="32.25" customHeight="1" thickBot="1">
      <c r="B271" s="856" t="s">
        <v>940</v>
      </c>
      <c r="C271" s="857">
        <v>3</v>
      </c>
      <c r="D271" s="858">
        <v>2</v>
      </c>
      <c r="E271" s="859">
        <v>6</v>
      </c>
      <c r="F271" s="1404"/>
      <c r="G271" s="869"/>
      <c r="H271" s="869"/>
      <c r="I271" s="870"/>
      <c r="J271" s="760"/>
      <c r="K271" s="760"/>
      <c r="L271" s="760"/>
      <c r="M271" s="760"/>
      <c r="N271" s="815"/>
      <c r="O271" s="760"/>
      <c r="P271" s="760"/>
      <c r="Q271" s="760"/>
      <c r="R271" s="760"/>
      <c r="S271" s="760"/>
      <c r="T271" s="760"/>
      <c r="U271" s="760"/>
      <c r="V271" s="760"/>
      <c r="W271" s="760"/>
      <c r="X271" s="760"/>
      <c r="Y271" s="760"/>
      <c r="Z271" s="760"/>
      <c r="AA271" s="760"/>
      <c r="AB271" s="760"/>
      <c r="AC271" s="760"/>
      <c r="AD271" s="760"/>
      <c r="AE271" s="760"/>
      <c r="AF271" s="760"/>
      <c r="AG271" s="760"/>
      <c r="AH271" s="760"/>
      <c r="AI271" s="760"/>
      <c r="AJ271" s="760"/>
      <c r="AK271" s="760"/>
      <c r="AL271" s="760"/>
      <c r="AM271" s="760"/>
      <c r="AN271" s="760"/>
      <c r="AO271" s="760"/>
      <c r="AP271" s="760"/>
      <c r="AQ271" s="760"/>
      <c r="AR271" s="760"/>
      <c r="AS271" s="760"/>
      <c r="AT271" s="760"/>
      <c r="AU271" s="760"/>
      <c r="AV271" s="760"/>
      <c r="AW271" s="760"/>
      <c r="AX271" s="760"/>
      <c r="AY271" s="760"/>
      <c r="AZ271" s="760"/>
      <c r="BA271" s="760"/>
      <c r="BB271" s="760"/>
      <c r="BC271" s="760"/>
      <c r="BD271" s="760"/>
      <c r="BE271" s="760"/>
      <c r="BF271" s="760"/>
      <c r="BG271" s="760"/>
      <c r="BH271" s="760"/>
      <c r="BI271" s="760"/>
      <c r="BJ271" s="760"/>
      <c r="BK271" s="760"/>
      <c r="BL271" s="760"/>
      <c r="BM271" s="760"/>
      <c r="BN271" s="760"/>
      <c r="BO271" s="760"/>
      <c r="BP271" s="760"/>
      <c r="BQ271" s="760"/>
      <c r="BR271" s="760"/>
      <c r="BS271" s="760"/>
      <c r="BT271" s="760"/>
      <c r="BU271" s="760"/>
      <c r="BV271" s="760"/>
      <c r="BW271" s="760"/>
      <c r="BX271" s="760"/>
      <c r="BY271" s="760"/>
      <c r="BZ271" s="760"/>
      <c r="CA271" s="760"/>
    </row>
    <row r="272" spans="1:79" ht="9" customHeight="1">
      <c r="B272" s="862"/>
      <c r="C272" s="863"/>
      <c r="D272" s="863"/>
      <c r="E272" s="863"/>
      <c r="F272" s="893"/>
      <c r="G272" s="835"/>
      <c r="H272" s="835"/>
      <c r="I272" s="760"/>
      <c r="J272" s="760"/>
      <c r="K272" s="760"/>
      <c r="L272" s="760"/>
      <c r="M272" s="760"/>
      <c r="N272" s="815"/>
      <c r="O272" s="760"/>
      <c r="P272" s="760"/>
      <c r="Q272" s="760"/>
      <c r="R272" s="760"/>
      <c r="S272" s="760"/>
      <c r="T272" s="760"/>
      <c r="U272" s="760"/>
      <c r="V272" s="760"/>
      <c r="W272" s="760"/>
      <c r="X272" s="760"/>
      <c r="Y272" s="760"/>
      <c r="Z272" s="760"/>
      <c r="AA272" s="760"/>
      <c r="AB272" s="760"/>
      <c r="AC272" s="760"/>
      <c r="AD272" s="760"/>
      <c r="AE272" s="760"/>
      <c r="AF272" s="760"/>
      <c r="AG272" s="760"/>
      <c r="AH272" s="760"/>
      <c r="AI272" s="760"/>
      <c r="AJ272" s="760"/>
      <c r="AK272" s="760"/>
      <c r="AL272" s="760"/>
      <c r="AM272" s="760"/>
      <c r="AN272" s="760"/>
      <c r="AO272" s="760"/>
      <c r="AP272" s="760"/>
      <c r="AQ272" s="760"/>
      <c r="AR272" s="760"/>
      <c r="AS272" s="760"/>
      <c r="AT272" s="760"/>
      <c r="AU272" s="760"/>
      <c r="AV272" s="760"/>
      <c r="AW272" s="760"/>
      <c r="AX272" s="760"/>
      <c r="AY272" s="760"/>
      <c r="AZ272" s="760"/>
      <c r="BA272" s="760"/>
      <c r="BB272" s="760"/>
      <c r="BC272" s="760"/>
      <c r="BD272" s="760"/>
      <c r="BE272" s="760"/>
      <c r="BF272" s="760"/>
      <c r="BG272" s="760"/>
      <c r="BH272" s="760"/>
      <c r="BI272" s="760"/>
      <c r="BJ272" s="760"/>
      <c r="BK272" s="760"/>
      <c r="BL272" s="760"/>
      <c r="BM272" s="760"/>
      <c r="BN272" s="760"/>
      <c r="BO272" s="760"/>
      <c r="BP272" s="760"/>
      <c r="BQ272" s="760"/>
      <c r="BR272" s="760"/>
      <c r="BS272" s="760"/>
      <c r="BT272" s="760"/>
      <c r="BU272" s="760"/>
      <c r="BV272" s="760"/>
      <c r="BW272" s="760"/>
      <c r="BX272" s="760"/>
      <c r="BY272" s="760"/>
      <c r="BZ272" s="760"/>
      <c r="CA272" s="760"/>
    </row>
    <row r="273" spans="1:79" ht="18" customHeight="1">
      <c r="A273" s="724">
        <v>28</v>
      </c>
      <c r="B273" s="831" t="s">
        <v>941</v>
      </c>
      <c r="C273" s="832"/>
      <c r="D273" s="832"/>
      <c r="E273" s="832"/>
      <c r="F273" s="893"/>
      <c r="G273" s="835"/>
      <c r="H273" s="835"/>
      <c r="I273" s="760"/>
      <c r="J273" s="760"/>
      <c r="K273" s="760"/>
      <c r="L273" s="760"/>
      <c r="M273" s="760"/>
      <c r="N273" s="815"/>
      <c r="O273" s="760"/>
      <c r="P273" s="760"/>
      <c r="Q273" s="760"/>
      <c r="R273" s="760"/>
      <c r="S273" s="760"/>
      <c r="T273" s="760"/>
      <c r="U273" s="760"/>
      <c r="V273" s="760"/>
      <c r="W273" s="760"/>
      <c r="X273" s="760"/>
      <c r="Y273" s="760"/>
      <c r="Z273" s="760"/>
      <c r="AA273" s="760"/>
      <c r="AB273" s="760"/>
      <c r="AC273" s="760"/>
      <c r="AD273" s="760"/>
      <c r="AE273" s="760"/>
      <c r="AF273" s="760"/>
      <c r="AG273" s="760"/>
      <c r="AH273" s="760"/>
      <c r="AI273" s="760"/>
      <c r="AJ273" s="760"/>
      <c r="AK273" s="760"/>
      <c r="AL273" s="760"/>
      <c r="AM273" s="760"/>
      <c r="AN273" s="760"/>
      <c r="AO273" s="760"/>
      <c r="AP273" s="760"/>
      <c r="AQ273" s="760"/>
      <c r="AR273" s="760"/>
      <c r="AS273" s="760"/>
      <c r="AT273" s="760"/>
      <c r="AU273" s="760"/>
      <c r="AV273" s="760"/>
      <c r="AW273" s="760"/>
      <c r="AX273" s="760"/>
      <c r="AY273" s="760"/>
      <c r="AZ273" s="760"/>
      <c r="BA273" s="760"/>
      <c r="BB273" s="760"/>
      <c r="BC273" s="760"/>
      <c r="BD273" s="760"/>
      <c r="BE273" s="760"/>
      <c r="BF273" s="760"/>
      <c r="BG273" s="760"/>
      <c r="BH273" s="760"/>
      <c r="BI273" s="760"/>
      <c r="BJ273" s="760"/>
      <c r="BK273" s="760"/>
      <c r="BL273" s="760"/>
      <c r="BM273" s="760"/>
      <c r="BN273" s="760"/>
      <c r="BO273" s="760"/>
      <c r="BP273" s="760"/>
      <c r="BQ273" s="760"/>
      <c r="BR273" s="760"/>
      <c r="BS273" s="760"/>
      <c r="BT273" s="760"/>
      <c r="BU273" s="760"/>
      <c r="BV273" s="760"/>
      <c r="BW273" s="760"/>
      <c r="BX273" s="760"/>
      <c r="BY273" s="760"/>
      <c r="BZ273" s="760"/>
      <c r="CA273" s="760"/>
    </row>
    <row r="274" spans="1:79" ht="35.25" customHeight="1">
      <c r="B274" s="1399" t="s">
        <v>942</v>
      </c>
      <c r="C274" s="1400"/>
      <c r="D274" s="1400"/>
      <c r="E274" s="1401"/>
      <c r="F274" s="893"/>
      <c r="G274" s="835"/>
      <c r="H274" s="835"/>
      <c r="I274" s="760"/>
      <c r="J274" s="760"/>
      <c r="K274" s="760"/>
      <c r="L274" s="760"/>
      <c r="M274" s="760"/>
      <c r="N274" s="815"/>
      <c r="O274" s="760"/>
      <c r="P274" s="760"/>
      <c r="Q274" s="760"/>
      <c r="R274" s="760"/>
      <c r="S274" s="760"/>
      <c r="T274" s="760"/>
      <c r="U274" s="760"/>
      <c r="V274" s="760"/>
      <c r="W274" s="760"/>
      <c r="X274" s="760"/>
      <c r="Y274" s="760"/>
      <c r="Z274" s="760"/>
      <c r="AA274" s="760"/>
      <c r="AB274" s="760"/>
      <c r="AC274" s="760"/>
      <c r="AD274" s="760"/>
      <c r="AE274" s="760"/>
      <c r="AF274" s="760"/>
      <c r="AG274" s="760"/>
      <c r="AH274" s="760"/>
      <c r="AI274" s="760"/>
      <c r="AJ274" s="760"/>
      <c r="AK274" s="760"/>
      <c r="AL274" s="760"/>
      <c r="AM274" s="760"/>
      <c r="AN274" s="760"/>
      <c r="AO274" s="760"/>
      <c r="AP274" s="760"/>
      <c r="AQ274" s="760"/>
      <c r="AR274" s="760"/>
      <c r="AS274" s="760"/>
      <c r="AT274" s="760"/>
      <c r="AU274" s="760"/>
      <c r="AV274" s="760"/>
      <c r="AW274" s="760"/>
      <c r="AX274" s="760"/>
      <c r="AY274" s="760"/>
      <c r="AZ274" s="760"/>
      <c r="BA274" s="760"/>
      <c r="BB274" s="760"/>
      <c r="BC274" s="760"/>
      <c r="BD274" s="760"/>
      <c r="BE274" s="760"/>
      <c r="BF274" s="760"/>
      <c r="BG274" s="760"/>
      <c r="BH274" s="760"/>
      <c r="BI274" s="760"/>
      <c r="BJ274" s="760"/>
      <c r="BK274" s="760"/>
      <c r="BL274" s="760"/>
      <c r="BM274" s="760"/>
      <c r="BN274" s="760"/>
      <c r="BO274" s="760"/>
      <c r="BP274" s="760"/>
      <c r="BQ274" s="760"/>
      <c r="BR274" s="760"/>
      <c r="BS274" s="760"/>
      <c r="BT274" s="760"/>
      <c r="BU274" s="760"/>
      <c r="BV274" s="760"/>
      <c r="BW274" s="760"/>
      <c r="BX274" s="760"/>
      <c r="BY274" s="760"/>
      <c r="BZ274" s="760"/>
      <c r="CA274" s="760"/>
    </row>
    <row r="275" spans="1:79" ht="16.5" customHeight="1" thickBot="1">
      <c r="B275" s="831" t="s">
        <v>811</v>
      </c>
      <c r="C275" s="836"/>
      <c r="F275" s="893"/>
      <c r="G275" s="835"/>
      <c r="H275" s="835"/>
      <c r="I275" s="760"/>
      <c r="J275" s="760"/>
      <c r="K275" s="760"/>
      <c r="L275" s="760"/>
      <c r="M275" s="760"/>
      <c r="N275" s="815"/>
      <c r="O275" s="760"/>
      <c r="P275" s="760"/>
      <c r="Q275" s="760"/>
      <c r="R275" s="760"/>
      <c r="S275" s="760"/>
      <c r="T275" s="760"/>
      <c r="U275" s="760"/>
      <c r="V275" s="760"/>
      <c r="W275" s="760"/>
      <c r="X275" s="760"/>
      <c r="Y275" s="760"/>
      <c r="Z275" s="760"/>
      <c r="AA275" s="760"/>
      <c r="AB275" s="760"/>
      <c r="AC275" s="760"/>
      <c r="AD275" s="760"/>
      <c r="AE275" s="760"/>
      <c r="AF275" s="760"/>
      <c r="AG275" s="760"/>
      <c r="AH275" s="760"/>
      <c r="AI275" s="760"/>
      <c r="AJ275" s="760"/>
      <c r="AK275" s="760"/>
      <c r="AL275" s="760"/>
      <c r="AM275" s="760"/>
      <c r="AN275" s="760"/>
      <c r="AO275" s="760"/>
      <c r="AP275" s="760"/>
      <c r="AQ275" s="760"/>
      <c r="AR275" s="760"/>
      <c r="AS275" s="760"/>
      <c r="AT275" s="760"/>
      <c r="AU275" s="760"/>
      <c r="AV275" s="760"/>
      <c r="AW275" s="760"/>
      <c r="AX275" s="760"/>
      <c r="AY275" s="760"/>
      <c r="AZ275" s="760"/>
      <c r="BA275" s="760"/>
      <c r="BB275" s="760"/>
      <c r="BC275" s="760"/>
      <c r="BD275" s="760"/>
      <c r="BE275" s="760"/>
      <c r="BF275" s="760"/>
      <c r="BG275" s="760"/>
      <c r="BH275" s="760"/>
      <c r="BI275" s="760"/>
      <c r="BJ275" s="760"/>
      <c r="BK275" s="760"/>
      <c r="BL275" s="760"/>
      <c r="BM275" s="760"/>
      <c r="BN275" s="760"/>
      <c r="BO275" s="760"/>
      <c r="BP275" s="760"/>
      <c r="BQ275" s="760"/>
      <c r="BR275" s="760"/>
      <c r="BS275" s="760"/>
      <c r="BT275" s="760"/>
      <c r="BU275" s="760"/>
      <c r="BV275" s="760"/>
      <c r="BW275" s="760"/>
      <c r="BX275" s="760"/>
      <c r="BY275" s="760"/>
      <c r="BZ275" s="760"/>
      <c r="CA275" s="760"/>
    </row>
    <row r="276" spans="1:79" ht="33.75" customHeight="1" thickBot="1">
      <c r="B276" s="837" t="s">
        <v>812</v>
      </c>
      <c r="C276" s="838" t="s">
        <v>813</v>
      </c>
      <c r="D276" s="838" t="s">
        <v>814</v>
      </c>
      <c r="E276" s="839" t="s">
        <v>815</v>
      </c>
      <c r="F276" s="1402" t="s">
        <v>816</v>
      </c>
      <c r="G276" s="840"/>
      <c r="H276" s="835"/>
      <c r="I276" s="760"/>
      <c r="J276" s="760"/>
      <c r="K276" s="760"/>
      <c r="L276" s="760"/>
      <c r="M276" s="760"/>
      <c r="N276" s="815"/>
      <c r="O276" s="760"/>
      <c r="P276" s="760"/>
      <c r="Q276" s="760"/>
      <c r="R276" s="760"/>
      <c r="S276" s="760"/>
      <c r="T276" s="760"/>
      <c r="U276" s="760"/>
      <c r="V276" s="760"/>
      <c r="W276" s="760"/>
      <c r="X276" s="760"/>
      <c r="Y276" s="760"/>
      <c r="Z276" s="760"/>
      <c r="AA276" s="760"/>
      <c r="AB276" s="760"/>
      <c r="AC276" s="760"/>
      <c r="AD276" s="760"/>
      <c r="AE276" s="760"/>
      <c r="AF276" s="760"/>
      <c r="AG276" s="760"/>
      <c r="AH276" s="760"/>
      <c r="AI276" s="760"/>
      <c r="AJ276" s="760"/>
      <c r="AK276" s="760"/>
      <c r="AL276" s="760"/>
      <c r="AM276" s="760"/>
      <c r="AN276" s="760"/>
      <c r="AO276" s="760"/>
      <c r="AP276" s="760"/>
      <c r="AQ276" s="760"/>
      <c r="AR276" s="760"/>
      <c r="AS276" s="760"/>
      <c r="AT276" s="760"/>
      <c r="AU276" s="760"/>
      <c r="AV276" s="760"/>
      <c r="AW276" s="760"/>
      <c r="AX276" s="760"/>
      <c r="AY276" s="760"/>
      <c r="AZ276" s="760"/>
      <c r="BA276" s="760"/>
      <c r="BB276" s="760"/>
      <c r="BC276" s="760"/>
      <c r="BD276" s="760"/>
      <c r="BE276" s="760"/>
      <c r="BF276" s="760"/>
      <c r="BG276" s="760"/>
      <c r="BH276" s="760"/>
      <c r="BI276" s="760"/>
      <c r="BJ276" s="760"/>
      <c r="BK276" s="760"/>
      <c r="BL276" s="760"/>
      <c r="BM276" s="760"/>
      <c r="BN276" s="760"/>
      <c r="BO276" s="760"/>
      <c r="BP276" s="760"/>
      <c r="BQ276" s="760"/>
      <c r="BR276" s="760"/>
      <c r="BS276" s="760"/>
      <c r="BT276" s="760"/>
      <c r="BU276" s="760"/>
      <c r="BV276" s="760"/>
      <c r="BW276" s="760"/>
      <c r="BX276" s="760"/>
      <c r="BY276" s="760"/>
      <c r="BZ276" s="760"/>
      <c r="CA276" s="760"/>
    </row>
    <row r="277" spans="1:79" ht="30.75" customHeight="1">
      <c r="B277" s="844" t="s">
        <v>943</v>
      </c>
      <c r="C277" s="845">
        <v>0</v>
      </c>
      <c r="D277" s="846">
        <v>1</v>
      </c>
      <c r="E277" s="847">
        <f>D277*C277</f>
        <v>0</v>
      </c>
      <c r="F277" s="1403"/>
      <c r="G277" s="865"/>
      <c r="H277" s="865"/>
      <c r="I277" s="866"/>
      <c r="J277" s="760"/>
      <c r="K277" s="760"/>
      <c r="L277" s="760"/>
      <c r="M277" s="760"/>
      <c r="N277" s="815"/>
      <c r="O277" s="760"/>
      <c r="P277" s="760"/>
      <c r="Q277" s="760"/>
      <c r="R277" s="760"/>
      <c r="S277" s="760"/>
      <c r="T277" s="760"/>
      <c r="U277" s="760"/>
      <c r="V277" s="760"/>
      <c r="W277" s="760"/>
      <c r="X277" s="760"/>
      <c r="Y277" s="760"/>
      <c r="Z277" s="760"/>
      <c r="AA277" s="760"/>
      <c r="AB277" s="760"/>
      <c r="AC277" s="760"/>
      <c r="AD277" s="760"/>
      <c r="AE277" s="760"/>
      <c r="AF277" s="760"/>
      <c r="AG277" s="760"/>
      <c r="AH277" s="760"/>
      <c r="AI277" s="760"/>
      <c r="AJ277" s="760"/>
      <c r="AK277" s="760"/>
      <c r="AL277" s="760"/>
      <c r="AM277" s="760"/>
      <c r="AN277" s="760"/>
      <c r="AO277" s="760"/>
      <c r="AP277" s="760"/>
      <c r="AQ277" s="760"/>
      <c r="AR277" s="760"/>
      <c r="AS277" s="760"/>
      <c r="AT277" s="760"/>
      <c r="AU277" s="760"/>
      <c r="AV277" s="760"/>
      <c r="AW277" s="760"/>
      <c r="AX277" s="760"/>
      <c r="AY277" s="760"/>
      <c r="AZ277" s="760"/>
      <c r="BA277" s="760"/>
      <c r="BB277" s="760"/>
      <c r="BC277" s="760"/>
      <c r="BD277" s="760"/>
      <c r="BE277" s="760"/>
      <c r="BF277" s="760"/>
      <c r="BG277" s="760"/>
      <c r="BH277" s="760"/>
      <c r="BI277" s="760"/>
      <c r="BJ277" s="760"/>
      <c r="BK277" s="760"/>
      <c r="BL277" s="760"/>
      <c r="BM277" s="760"/>
      <c r="BN277" s="760"/>
      <c r="BO277" s="760"/>
      <c r="BP277" s="760"/>
      <c r="BQ277" s="760"/>
      <c r="BR277" s="760"/>
      <c r="BS277" s="760"/>
      <c r="BT277" s="760"/>
      <c r="BU277" s="760"/>
      <c r="BV277" s="760"/>
      <c r="BW277" s="760"/>
      <c r="BX277" s="760"/>
      <c r="BY277" s="760"/>
      <c r="BZ277" s="760"/>
      <c r="CA277" s="760"/>
    </row>
    <row r="278" spans="1:79" ht="30.75" customHeight="1">
      <c r="B278" s="850" t="s">
        <v>944</v>
      </c>
      <c r="C278" s="851">
        <v>1</v>
      </c>
      <c r="D278" s="852">
        <v>1</v>
      </c>
      <c r="E278" s="853">
        <f>D278*C278</f>
        <v>1</v>
      </c>
      <c r="F278" s="1403"/>
      <c r="G278" s="867"/>
      <c r="H278" s="867"/>
      <c r="I278" s="868"/>
      <c r="J278" s="760"/>
      <c r="K278" s="760"/>
      <c r="L278" s="760"/>
      <c r="M278" s="760"/>
      <c r="N278" s="815"/>
      <c r="O278" s="760"/>
      <c r="P278" s="760"/>
      <c r="Q278" s="760"/>
      <c r="R278" s="760"/>
      <c r="S278" s="760"/>
      <c r="T278" s="760"/>
      <c r="U278" s="760"/>
      <c r="V278" s="760"/>
      <c r="W278" s="760"/>
      <c r="X278" s="760"/>
      <c r="Y278" s="760"/>
      <c r="Z278" s="760"/>
      <c r="AA278" s="760"/>
      <c r="AB278" s="760"/>
      <c r="AC278" s="760"/>
      <c r="AD278" s="760"/>
      <c r="AE278" s="760"/>
      <c r="AF278" s="760"/>
      <c r="AG278" s="760"/>
      <c r="AH278" s="760"/>
      <c r="AI278" s="760"/>
      <c r="AJ278" s="760"/>
      <c r="AK278" s="760"/>
      <c r="AL278" s="760"/>
      <c r="AM278" s="760"/>
      <c r="AN278" s="760"/>
      <c r="AO278" s="760"/>
      <c r="AP278" s="760"/>
      <c r="AQ278" s="760"/>
      <c r="AR278" s="760"/>
      <c r="AS278" s="760"/>
      <c r="AT278" s="760"/>
      <c r="AU278" s="760"/>
      <c r="AV278" s="760"/>
      <c r="AW278" s="760"/>
      <c r="AX278" s="760"/>
      <c r="AY278" s="760"/>
      <c r="AZ278" s="760"/>
      <c r="BA278" s="760"/>
      <c r="BB278" s="760"/>
      <c r="BC278" s="760"/>
      <c r="BD278" s="760"/>
      <c r="BE278" s="760"/>
      <c r="BF278" s="760"/>
      <c r="BG278" s="760"/>
      <c r="BH278" s="760"/>
      <c r="BI278" s="760"/>
      <c r="BJ278" s="760"/>
      <c r="BK278" s="760"/>
      <c r="BL278" s="760"/>
      <c r="BM278" s="760"/>
      <c r="BN278" s="760"/>
      <c r="BO278" s="760"/>
      <c r="BP278" s="760"/>
      <c r="BQ278" s="760"/>
      <c r="BR278" s="760"/>
      <c r="BS278" s="760"/>
      <c r="BT278" s="760"/>
      <c r="BU278" s="760"/>
      <c r="BV278" s="760"/>
      <c r="BW278" s="760"/>
      <c r="BX278" s="760"/>
      <c r="BY278" s="760"/>
      <c r="BZ278" s="760"/>
      <c r="CA278" s="760"/>
    </row>
    <row r="279" spans="1:79" ht="20.25" customHeight="1">
      <c r="B279" s="850" t="s">
        <v>945</v>
      </c>
      <c r="C279" s="851">
        <v>2</v>
      </c>
      <c r="D279" s="852">
        <v>1</v>
      </c>
      <c r="E279" s="853">
        <f>D279*C279</f>
        <v>2</v>
      </c>
      <c r="F279" s="1403"/>
      <c r="G279" s="867"/>
      <c r="H279" s="867"/>
      <c r="I279" s="868"/>
      <c r="J279" s="760"/>
      <c r="K279" s="760"/>
      <c r="L279" s="760"/>
      <c r="M279" s="760"/>
      <c r="N279" s="815"/>
      <c r="O279" s="760"/>
      <c r="P279" s="760"/>
      <c r="Q279" s="760"/>
      <c r="R279" s="760"/>
      <c r="S279" s="760"/>
      <c r="T279" s="760"/>
      <c r="U279" s="760"/>
      <c r="V279" s="760"/>
      <c r="W279" s="760"/>
      <c r="X279" s="760"/>
      <c r="Y279" s="760"/>
      <c r="Z279" s="760"/>
      <c r="AA279" s="760"/>
      <c r="AB279" s="760"/>
      <c r="AC279" s="760"/>
      <c r="AD279" s="760"/>
      <c r="AE279" s="760"/>
      <c r="AF279" s="760"/>
      <c r="AG279" s="760"/>
      <c r="AH279" s="760"/>
      <c r="AI279" s="760"/>
      <c r="AJ279" s="760"/>
      <c r="AK279" s="760"/>
      <c r="AL279" s="760"/>
      <c r="AM279" s="760"/>
      <c r="AN279" s="760"/>
      <c r="AO279" s="760"/>
      <c r="AP279" s="760"/>
      <c r="AQ279" s="760"/>
      <c r="AR279" s="760"/>
      <c r="AS279" s="760"/>
      <c r="AT279" s="760"/>
      <c r="AU279" s="760"/>
      <c r="AV279" s="760"/>
      <c r="AW279" s="760"/>
      <c r="AX279" s="760"/>
      <c r="AY279" s="760"/>
      <c r="AZ279" s="760"/>
      <c r="BA279" s="760"/>
      <c r="BB279" s="760"/>
      <c r="BC279" s="760"/>
      <c r="BD279" s="760"/>
      <c r="BE279" s="760"/>
      <c r="BF279" s="760"/>
      <c r="BG279" s="760"/>
      <c r="BH279" s="760"/>
      <c r="BI279" s="760"/>
      <c r="BJ279" s="760"/>
      <c r="BK279" s="760"/>
      <c r="BL279" s="760"/>
      <c r="BM279" s="760"/>
      <c r="BN279" s="760"/>
      <c r="BO279" s="760"/>
      <c r="BP279" s="760"/>
      <c r="BQ279" s="760"/>
      <c r="BR279" s="760"/>
      <c r="BS279" s="760"/>
      <c r="BT279" s="760"/>
      <c r="BU279" s="760"/>
      <c r="BV279" s="760"/>
      <c r="BW279" s="760"/>
      <c r="BX279" s="760"/>
      <c r="BY279" s="760"/>
      <c r="BZ279" s="760"/>
      <c r="CA279" s="760"/>
    </row>
    <row r="280" spans="1:79" ht="32.25" customHeight="1">
      <c r="B280" s="850" t="s">
        <v>946</v>
      </c>
      <c r="C280" s="851">
        <v>3</v>
      </c>
      <c r="D280" s="852">
        <v>1</v>
      </c>
      <c r="E280" s="853">
        <f>D280*C280</f>
        <v>3</v>
      </c>
      <c r="F280" s="1403"/>
      <c r="G280" s="867"/>
      <c r="H280" s="867"/>
      <c r="I280" s="868"/>
      <c r="J280" s="760"/>
      <c r="K280" s="760"/>
      <c r="L280" s="760"/>
      <c r="M280" s="760"/>
      <c r="N280" s="815"/>
      <c r="O280" s="760"/>
      <c r="P280" s="760"/>
      <c r="Q280" s="760"/>
      <c r="R280" s="760"/>
      <c r="S280" s="760"/>
      <c r="T280" s="760"/>
      <c r="U280" s="760"/>
      <c r="V280" s="760"/>
      <c r="W280" s="760"/>
      <c r="X280" s="760"/>
      <c r="Y280" s="760"/>
      <c r="Z280" s="760"/>
      <c r="AA280" s="760"/>
      <c r="AB280" s="760"/>
      <c r="AC280" s="760"/>
      <c r="AD280" s="760"/>
      <c r="AE280" s="760"/>
      <c r="AF280" s="760"/>
      <c r="AG280" s="760"/>
      <c r="AH280" s="760"/>
      <c r="AI280" s="760"/>
      <c r="AJ280" s="760"/>
      <c r="AK280" s="760"/>
      <c r="AL280" s="760"/>
      <c r="AM280" s="760"/>
      <c r="AN280" s="760"/>
      <c r="AO280" s="760"/>
      <c r="AP280" s="760"/>
      <c r="AQ280" s="760"/>
      <c r="AR280" s="760"/>
      <c r="AS280" s="760"/>
      <c r="AT280" s="760"/>
      <c r="AU280" s="760"/>
      <c r="AV280" s="760"/>
      <c r="AW280" s="760"/>
      <c r="AX280" s="760"/>
      <c r="AY280" s="760"/>
      <c r="AZ280" s="760"/>
      <c r="BA280" s="760"/>
      <c r="BB280" s="760"/>
      <c r="BC280" s="760"/>
      <c r="BD280" s="760"/>
      <c r="BE280" s="760"/>
      <c r="BF280" s="760"/>
      <c r="BG280" s="760"/>
      <c r="BH280" s="760"/>
      <c r="BI280" s="760"/>
      <c r="BJ280" s="760"/>
      <c r="BK280" s="760"/>
      <c r="BL280" s="760"/>
      <c r="BM280" s="760"/>
      <c r="BN280" s="760"/>
      <c r="BO280" s="760"/>
      <c r="BP280" s="760"/>
      <c r="BQ280" s="760"/>
      <c r="BR280" s="760"/>
      <c r="BS280" s="760"/>
      <c r="BT280" s="760"/>
      <c r="BU280" s="760"/>
      <c r="BV280" s="760"/>
      <c r="BW280" s="760"/>
      <c r="BX280" s="760"/>
      <c r="BY280" s="760"/>
      <c r="BZ280" s="760"/>
      <c r="CA280" s="760"/>
    </row>
    <row r="281" spans="1:79" ht="20.25" customHeight="1" thickBot="1">
      <c r="B281" s="856" t="s">
        <v>947</v>
      </c>
      <c r="C281" s="857">
        <v>4</v>
      </c>
      <c r="D281" s="858">
        <v>1</v>
      </c>
      <c r="E281" s="859">
        <f>D281*C281</f>
        <v>4</v>
      </c>
      <c r="F281" s="1404"/>
      <c r="G281" s="869"/>
      <c r="H281" s="869"/>
      <c r="I281" s="870"/>
      <c r="J281" s="760"/>
      <c r="K281" s="760"/>
      <c r="L281" s="760"/>
      <c r="M281" s="760"/>
      <c r="N281" s="815"/>
      <c r="O281" s="760"/>
      <c r="P281" s="760"/>
      <c r="Q281" s="760"/>
      <c r="R281" s="760"/>
      <c r="S281" s="760"/>
      <c r="T281" s="760"/>
      <c r="U281" s="760"/>
      <c r="V281" s="760"/>
      <c r="W281" s="760"/>
      <c r="X281" s="760"/>
      <c r="Y281" s="760"/>
      <c r="Z281" s="760"/>
      <c r="AA281" s="760"/>
      <c r="AB281" s="760"/>
      <c r="AC281" s="760"/>
      <c r="AD281" s="760"/>
      <c r="AE281" s="760"/>
      <c r="AF281" s="760"/>
      <c r="AG281" s="760"/>
      <c r="AH281" s="760"/>
      <c r="AI281" s="760"/>
      <c r="AJ281" s="760"/>
      <c r="AK281" s="760"/>
      <c r="AL281" s="760"/>
      <c r="AM281" s="760"/>
      <c r="AN281" s="760"/>
      <c r="AO281" s="760"/>
      <c r="AP281" s="760"/>
      <c r="AQ281" s="760"/>
      <c r="AR281" s="760"/>
      <c r="AS281" s="760"/>
      <c r="AT281" s="760"/>
      <c r="AU281" s="760"/>
      <c r="AV281" s="760"/>
      <c r="AW281" s="760"/>
      <c r="AX281" s="760"/>
      <c r="AY281" s="760"/>
      <c r="AZ281" s="760"/>
      <c r="BA281" s="760"/>
      <c r="BB281" s="760"/>
      <c r="BC281" s="760"/>
      <c r="BD281" s="760"/>
      <c r="BE281" s="760"/>
      <c r="BF281" s="760"/>
      <c r="BG281" s="760"/>
      <c r="BH281" s="760"/>
      <c r="BI281" s="760"/>
      <c r="BJ281" s="760"/>
      <c r="BK281" s="760"/>
      <c r="BL281" s="760"/>
      <c r="BM281" s="760"/>
      <c r="BN281" s="760"/>
      <c r="BO281" s="760"/>
      <c r="BP281" s="760"/>
      <c r="BQ281" s="760"/>
      <c r="BR281" s="760"/>
      <c r="BS281" s="760"/>
      <c r="BT281" s="760"/>
      <c r="BU281" s="760"/>
      <c r="BV281" s="760"/>
      <c r="BW281" s="760"/>
      <c r="BX281" s="760"/>
      <c r="BY281" s="760"/>
      <c r="BZ281" s="760"/>
      <c r="CA281" s="760"/>
    </row>
    <row r="282" spans="1:79" ht="9.75" customHeight="1">
      <c r="B282" s="1411"/>
      <c r="C282" s="1411"/>
      <c r="D282" s="1411"/>
      <c r="E282" s="1411"/>
      <c r="F282" s="893"/>
      <c r="G282" s="835"/>
      <c r="H282" s="835"/>
      <c r="I282" s="760"/>
      <c r="J282" s="760"/>
      <c r="K282" s="760"/>
      <c r="L282" s="760"/>
      <c r="M282" s="760"/>
      <c r="N282" s="815"/>
      <c r="O282" s="760"/>
      <c r="P282" s="760"/>
      <c r="Q282" s="760"/>
      <c r="R282" s="760"/>
      <c r="S282" s="760"/>
      <c r="T282" s="760"/>
      <c r="U282" s="760"/>
      <c r="V282" s="760"/>
      <c r="W282" s="760"/>
      <c r="X282" s="760"/>
      <c r="Y282" s="760"/>
      <c r="Z282" s="760"/>
      <c r="AA282" s="760"/>
      <c r="AB282" s="760"/>
      <c r="AC282" s="760"/>
      <c r="AD282" s="760"/>
      <c r="AE282" s="760"/>
      <c r="AF282" s="760"/>
      <c r="AG282" s="760"/>
      <c r="AH282" s="760"/>
      <c r="AI282" s="760"/>
      <c r="AJ282" s="760"/>
      <c r="AK282" s="760"/>
      <c r="AL282" s="760"/>
      <c r="AM282" s="760"/>
      <c r="AN282" s="760"/>
      <c r="AO282" s="760"/>
      <c r="AP282" s="760"/>
      <c r="AQ282" s="760"/>
      <c r="AR282" s="760"/>
      <c r="AS282" s="760"/>
      <c r="AT282" s="760"/>
      <c r="AU282" s="760"/>
      <c r="AV282" s="760"/>
      <c r="AW282" s="760"/>
      <c r="AX282" s="760"/>
      <c r="AY282" s="760"/>
      <c r="AZ282" s="760"/>
      <c r="BA282" s="760"/>
      <c r="BB282" s="760"/>
      <c r="BC282" s="760"/>
      <c r="BD282" s="760"/>
      <c r="BE282" s="760"/>
      <c r="BF282" s="760"/>
      <c r="BG282" s="760"/>
      <c r="BH282" s="760"/>
      <c r="BI282" s="760"/>
      <c r="BJ282" s="760"/>
      <c r="BK282" s="760"/>
      <c r="BL282" s="760"/>
      <c r="BM282" s="760"/>
      <c r="BN282" s="760"/>
      <c r="BO282" s="760"/>
      <c r="BP282" s="760"/>
      <c r="BQ282" s="760"/>
      <c r="BR282" s="760"/>
      <c r="BS282" s="760"/>
      <c r="BT282" s="760"/>
      <c r="BU282" s="760"/>
      <c r="BV282" s="760"/>
      <c r="BW282" s="760"/>
      <c r="BX282" s="760"/>
      <c r="BY282" s="760"/>
      <c r="BZ282" s="760"/>
      <c r="CA282" s="760"/>
    </row>
    <row r="283" spans="1:79" ht="18" customHeight="1">
      <c r="A283" s="724">
        <v>29</v>
      </c>
      <c r="B283" s="831" t="s">
        <v>948</v>
      </c>
      <c r="C283" s="832"/>
      <c r="D283" s="832"/>
      <c r="E283" s="832"/>
      <c r="F283" s="893"/>
      <c r="G283" s="835"/>
      <c r="H283" s="835"/>
      <c r="I283" s="760"/>
      <c r="J283" s="760"/>
      <c r="K283" s="760"/>
      <c r="L283" s="760"/>
      <c r="M283" s="760"/>
      <c r="N283" s="815"/>
      <c r="O283" s="760"/>
      <c r="P283" s="760"/>
      <c r="Q283" s="760"/>
      <c r="R283" s="760"/>
      <c r="S283" s="760"/>
      <c r="T283" s="760"/>
      <c r="U283" s="760"/>
      <c r="V283" s="760"/>
      <c r="W283" s="760"/>
      <c r="X283" s="760"/>
      <c r="Y283" s="760"/>
      <c r="Z283" s="760"/>
      <c r="AA283" s="760"/>
      <c r="AB283" s="760"/>
      <c r="AC283" s="760"/>
      <c r="AD283" s="760"/>
      <c r="AE283" s="760"/>
      <c r="AF283" s="760"/>
      <c r="AG283" s="760"/>
      <c r="AH283" s="760"/>
      <c r="AI283" s="760"/>
      <c r="AJ283" s="760"/>
      <c r="AK283" s="760"/>
      <c r="AL283" s="760"/>
      <c r="AM283" s="760"/>
      <c r="AN283" s="760"/>
      <c r="AO283" s="760"/>
      <c r="AP283" s="760"/>
      <c r="AQ283" s="760"/>
      <c r="AR283" s="760"/>
      <c r="AS283" s="760"/>
      <c r="AT283" s="760"/>
      <c r="AU283" s="760"/>
      <c r="AV283" s="760"/>
      <c r="AW283" s="760"/>
      <c r="AX283" s="760"/>
      <c r="AY283" s="760"/>
      <c r="AZ283" s="760"/>
      <c r="BA283" s="760"/>
      <c r="BB283" s="760"/>
      <c r="BC283" s="760"/>
      <c r="BD283" s="760"/>
      <c r="BE283" s="760"/>
      <c r="BF283" s="760"/>
      <c r="BG283" s="760"/>
      <c r="BH283" s="760"/>
      <c r="BI283" s="760"/>
      <c r="BJ283" s="760"/>
      <c r="BK283" s="760"/>
      <c r="BL283" s="760"/>
      <c r="BM283" s="760"/>
      <c r="BN283" s="760"/>
      <c r="BO283" s="760"/>
      <c r="BP283" s="760"/>
      <c r="BQ283" s="760"/>
      <c r="BR283" s="760"/>
      <c r="BS283" s="760"/>
      <c r="BT283" s="760"/>
      <c r="BU283" s="760"/>
      <c r="BV283" s="760"/>
      <c r="BW283" s="760"/>
      <c r="BX283" s="760"/>
      <c r="BY283" s="760"/>
      <c r="BZ283" s="760"/>
      <c r="CA283" s="760"/>
    </row>
    <row r="284" spans="1:79" ht="35.25" customHeight="1">
      <c r="B284" s="1399" t="s">
        <v>949</v>
      </c>
      <c r="C284" s="1400"/>
      <c r="D284" s="1400"/>
      <c r="E284" s="1401"/>
      <c r="F284" s="893"/>
      <c r="G284" s="835"/>
      <c r="H284" s="835"/>
      <c r="I284" s="760"/>
      <c r="J284" s="760"/>
      <c r="K284" s="760"/>
      <c r="L284" s="760"/>
      <c r="M284" s="760"/>
      <c r="N284" s="815"/>
      <c r="O284" s="760"/>
      <c r="P284" s="760"/>
      <c r="Q284" s="760"/>
      <c r="R284" s="760"/>
      <c r="S284" s="760"/>
      <c r="T284" s="760"/>
      <c r="U284" s="760"/>
      <c r="V284" s="760"/>
      <c r="W284" s="760"/>
      <c r="X284" s="760"/>
      <c r="Y284" s="760"/>
      <c r="Z284" s="760"/>
      <c r="AA284" s="760"/>
      <c r="AB284" s="760"/>
      <c r="AC284" s="760"/>
      <c r="AD284" s="760"/>
      <c r="AE284" s="760"/>
      <c r="AF284" s="760"/>
      <c r="AG284" s="760"/>
      <c r="AH284" s="760"/>
      <c r="AI284" s="760"/>
      <c r="AJ284" s="760"/>
      <c r="AK284" s="760"/>
      <c r="AL284" s="760"/>
      <c r="AM284" s="760"/>
      <c r="AN284" s="760"/>
      <c r="AO284" s="760"/>
      <c r="AP284" s="760"/>
      <c r="AQ284" s="760"/>
      <c r="AR284" s="760"/>
      <c r="AS284" s="760"/>
      <c r="AT284" s="760"/>
      <c r="AU284" s="760"/>
      <c r="AV284" s="760"/>
      <c r="AW284" s="760"/>
      <c r="AX284" s="760"/>
      <c r="AY284" s="760"/>
      <c r="AZ284" s="760"/>
      <c r="BA284" s="760"/>
      <c r="BB284" s="760"/>
      <c r="BC284" s="760"/>
      <c r="BD284" s="760"/>
      <c r="BE284" s="760"/>
      <c r="BF284" s="760"/>
      <c r="BG284" s="760"/>
      <c r="BH284" s="760"/>
      <c r="BI284" s="760"/>
      <c r="BJ284" s="760"/>
      <c r="BK284" s="760"/>
      <c r="BL284" s="760"/>
      <c r="BM284" s="760"/>
      <c r="BN284" s="760"/>
      <c r="BO284" s="760"/>
      <c r="BP284" s="760"/>
      <c r="BQ284" s="760"/>
      <c r="BR284" s="760"/>
      <c r="BS284" s="760"/>
      <c r="BT284" s="760"/>
      <c r="BU284" s="760"/>
      <c r="BV284" s="760"/>
      <c r="BW284" s="760"/>
      <c r="BX284" s="760"/>
      <c r="BY284" s="760"/>
      <c r="BZ284" s="760"/>
      <c r="CA284" s="760"/>
    </row>
    <row r="285" spans="1:79" ht="16.5" customHeight="1" thickBot="1">
      <c r="B285" s="831" t="s">
        <v>811</v>
      </c>
      <c r="C285" s="836"/>
      <c r="F285" s="893"/>
      <c r="G285" s="835"/>
      <c r="H285" s="835"/>
      <c r="I285" s="760"/>
      <c r="J285" s="760"/>
      <c r="K285" s="760"/>
      <c r="L285" s="760"/>
      <c r="M285" s="760"/>
      <c r="N285" s="815"/>
      <c r="O285" s="760"/>
      <c r="P285" s="760"/>
      <c r="Q285" s="760"/>
      <c r="R285" s="760"/>
      <c r="S285" s="760"/>
      <c r="T285" s="760"/>
      <c r="U285" s="760"/>
      <c r="V285" s="760"/>
      <c r="W285" s="760"/>
      <c r="X285" s="760"/>
      <c r="Y285" s="760"/>
      <c r="Z285" s="760"/>
      <c r="AA285" s="760"/>
      <c r="AB285" s="760"/>
      <c r="AC285" s="760"/>
      <c r="AD285" s="760"/>
      <c r="AE285" s="760"/>
      <c r="AF285" s="760"/>
      <c r="AG285" s="760"/>
      <c r="AH285" s="760"/>
      <c r="AI285" s="760"/>
      <c r="AJ285" s="760"/>
      <c r="AK285" s="760"/>
      <c r="AL285" s="760"/>
      <c r="AM285" s="760"/>
      <c r="AN285" s="760"/>
      <c r="AO285" s="760"/>
      <c r="AP285" s="760"/>
      <c r="AQ285" s="760"/>
      <c r="AR285" s="760"/>
      <c r="AS285" s="760"/>
      <c r="AT285" s="760"/>
      <c r="AU285" s="760"/>
      <c r="AV285" s="760"/>
      <c r="AW285" s="760"/>
      <c r="AX285" s="760"/>
      <c r="AY285" s="760"/>
      <c r="AZ285" s="760"/>
      <c r="BA285" s="760"/>
      <c r="BB285" s="760"/>
      <c r="BC285" s="760"/>
      <c r="BD285" s="760"/>
      <c r="BE285" s="760"/>
      <c r="BF285" s="760"/>
      <c r="BG285" s="760"/>
      <c r="BH285" s="760"/>
      <c r="BI285" s="760"/>
      <c r="BJ285" s="760"/>
      <c r="BK285" s="760"/>
      <c r="BL285" s="760"/>
      <c r="BM285" s="760"/>
      <c r="BN285" s="760"/>
      <c r="BO285" s="760"/>
      <c r="BP285" s="760"/>
      <c r="BQ285" s="760"/>
      <c r="BR285" s="760"/>
      <c r="BS285" s="760"/>
      <c r="BT285" s="760"/>
      <c r="BU285" s="760"/>
      <c r="BV285" s="760"/>
      <c r="BW285" s="760"/>
      <c r="BX285" s="760"/>
      <c r="BY285" s="760"/>
      <c r="BZ285" s="760"/>
      <c r="CA285" s="760"/>
    </row>
    <row r="286" spans="1:79" ht="33.75" customHeight="1" thickBot="1">
      <c r="B286" s="837" t="s">
        <v>812</v>
      </c>
      <c r="C286" s="838" t="s">
        <v>813</v>
      </c>
      <c r="D286" s="838" t="s">
        <v>814</v>
      </c>
      <c r="E286" s="839" t="s">
        <v>815</v>
      </c>
      <c r="F286" s="1402" t="s">
        <v>816</v>
      </c>
      <c r="G286" s="864"/>
      <c r="H286" s="835"/>
      <c r="I286" s="760"/>
      <c r="J286" s="760"/>
      <c r="K286" s="760"/>
      <c r="L286" s="760"/>
      <c r="M286" s="760"/>
      <c r="N286" s="815"/>
      <c r="O286" s="760"/>
      <c r="P286" s="760"/>
      <c r="Q286" s="760"/>
      <c r="R286" s="760"/>
      <c r="S286" s="760"/>
      <c r="T286" s="760"/>
      <c r="U286" s="760"/>
      <c r="V286" s="760"/>
      <c r="W286" s="760"/>
      <c r="X286" s="760"/>
      <c r="Y286" s="760"/>
      <c r="Z286" s="760"/>
      <c r="AA286" s="760"/>
      <c r="AB286" s="760"/>
      <c r="AC286" s="760"/>
      <c r="AD286" s="760"/>
      <c r="AE286" s="760"/>
      <c r="AF286" s="760"/>
      <c r="AG286" s="760"/>
      <c r="AH286" s="760"/>
      <c r="AI286" s="760"/>
      <c r="AJ286" s="760"/>
      <c r="AK286" s="760"/>
      <c r="AL286" s="760"/>
      <c r="AM286" s="760"/>
      <c r="AN286" s="760"/>
      <c r="AO286" s="760"/>
      <c r="AP286" s="760"/>
      <c r="AQ286" s="760"/>
      <c r="AR286" s="760"/>
      <c r="AS286" s="760"/>
      <c r="AT286" s="760"/>
      <c r="AU286" s="760"/>
      <c r="AV286" s="760"/>
      <c r="AW286" s="760"/>
      <c r="AX286" s="760"/>
      <c r="AY286" s="760"/>
      <c r="AZ286" s="760"/>
      <c r="BA286" s="760"/>
      <c r="BB286" s="760"/>
      <c r="BC286" s="760"/>
      <c r="BD286" s="760"/>
      <c r="BE286" s="760"/>
      <c r="BF286" s="760"/>
      <c r="BG286" s="760"/>
      <c r="BH286" s="760"/>
      <c r="BI286" s="760"/>
      <c r="BJ286" s="760"/>
      <c r="BK286" s="760"/>
      <c r="BL286" s="760"/>
      <c r="BM286" s="760"/>
      <c r="BN286" s="760"/>
      <c r="BO286" s="760"/>
      <c r="BP286" s="760"/>
      <c r="BQ286" s="760"/>
      <c r="BR286" s="760"/>
      <c r="BS286" s="760"/>
      <c r="BT286" s="760"/>
      <c r="BU286" s="760"/>
      <c r="BV286" s="760"/>
      <c r="BW286" s="760"/>
      <c r="BX286" s="760"/>
      <c r="BY286" s="760"/>
      <c r="BZ286" s="760"/>
      <c r="CA286" s="760"/>
    </row>
    <row r="287" spans="1:79" ht="45.6" customHeight="1">
      <c r="B287" s="844" t="s">
        <v>950</v>
      </c>
      <c r="C287" s="845">
        <v>0</v>
      </c>
      <c r="D287" s="846">
        <v>2</v>
      </c>
      <c r="E287" s="847">
        <v>0</v>
      </c>
      <c r="F287" s="1403"/>
      <c r="G287" s="865"/>
      <c r="H287" s="865"/>
      <c r="I287" s="866"/>
      <c r="J287" s="760"/>
      <c r="K287" s="760"/>
      <c r="L287" s="760"/>
      <c r="M287" s="760"/>
      <c r="N287" s="815"/>
      <c r="O287" s="760"/>
      <c r="P287" s="760"/>
      <c r="Q287" s="760"/>
      <c r="R287" s="760"/>
      <c r="S287" s="760"/>
      <c r="T287" s="760"/>
      <c r="U287" s="760"/>
      <c r="V287" s="760"/>
      <c r="W287" s="760"/>
      <c r="X287" s="760"/>
      <c r="Y287" s="760"/>
      <c r="Z287" s="760"/>
      <c r="AA287" s="760"/>
      <c r="AB287" s="760"/>
      <c r="AC287" s="760"/>
      <c r="AD287" s="760"/>
      <c r="AE287" s="760"/>
      <c r="AF287" s="760"/>
      <c r="AG287" s="760"/>
      <c r="AH287" s="760"/>
      <c r="AI287" s="760"/>
      <c r="AJ287" s="760"/>
      <c r="AK287" s="760"/>
      <c r="AL287" s="760"/>
      <c r="AM287" s="760"/>
      <c r="AN287" s="760"/>
      <c r="AO287" s="760"/>
      <c r="AP287" s="760"/>
      <c r="AQ287" s="760"/>
      <c r="AR287" s="760"/>
      <c r="AS287" s="760"/>
      <c r="AT287" s="760"/>
      <c r="AU287" s="760"/>
      <c r="AV287" s="760"/>
      <c r="AW287" s="760"/>
      <c r="AX287" s="760"/>
      <c r="AY287" s="760"/>
      <c r="AZ287" s="760"/>
      <c r="BA287" s="760"/>
      <c r="BB287" s="760"/>
      <c r="BC287" s="760"/>
      <c r="BD287" s="760"/>
      <c r="BE287" s="760"/>
      <c r="BF287" s="760"/>
      <c r="BG287" s="760"/>
      <c r="BH287" s="760"/>
      <c r="BI287" s="760"/>
      <c r="BJ287" s="760"/>
      <c r="BK287" s="760"/>
      <c r="BL287" s="760"/>
      <c r="BM287" s="760"/>
      <c r="BN287" s="760"/>
      <c r="BO287" s="760"/>
      <c r="BP287" s="760"/>
      <c r="BQ287" s="760"/>
      <c r="BR287" s="760"/>
      <c r="BS287" s="760"/>
      <c r="BT287" s="760"/>
      <c r="BU287" s="760"/>
      <c r="BV287" s="760"/>
      <c r="BW287" s="760"/>
      <c r="BX287" s="760"/>
      <c r="BY287" s="760"/>
      <c r="BZ287" s="760"/>
      <c r="CA287" s="760"/>
    </row>
    <row r="288" spans="1:79" ht="24" customHeight="1">
      <c r="B288" s="850" t="s">
        <v>951</v>
      </c>
      <c r="C288" s="851">
        <v>1</v>
      </c>
      <c r="D288" s="852">
        <v>2</v>
      </c>
      <c r="E288" s="853">
        <v>2</v>
      </c>
      <c r="F288" s="1403"/>
      <c r="G288" s="867"/>
      <c r="H288" s="867"/>
      <c r="I288" s="868"/>
      <c r="J288" s="760"/>
      <c r="K288" s="760"/>
      <c r="L288" s="760"/>
      <c r="M288" s="760"/>
      <c r="N288" s="815"/>
      <c r="O288" s="760"/>
      <c r="P288" s="760"/>
      <c r="Q288" s="760"/>
      <c r="R288" s="760"/>
      <c r="S288" s="760"/>
      <c r="T288" s="760"/>
      <c r="U288" s="760"/>
      <c r="V288" s="760"/>
      <c r="W288" s="760"/>
      <c r="X288" s="760"/>
      <c r="Y288" s="760"/>
      <c r="Z288" s="760"/>
      <c r="AA288" s="760"/>
      <c r="AB288" s="760"/>
      <c r="AC288" s="760"/>
      <c r="AD288" s="760"/>
      <c r="AE288" s="760"/>
      <c r="AF288" s="760"/>
      <c r="AG288" s="760"/>
      <c r="AH288" s="760"/>
      <c r="AI288" s="760"/>
      <c r="AJ288" s="760"/>
      <c r="AK288" s="760"/>
      <c r="AL288" s="760"/>
      <c r="AM288" s="760"/>
      <c r="AN288" s="760"/>
      <c r="AO288" s="760"/>
      <c r="AP288" s="760"/>
      <c r="AQ288" s="760"/>
      <c r="AR288" s="760"/>
      <c r="AS288" s="760"/>
      <c r="AT288" s="760"/>
      <c r="AU288" s="760"/>
      <c r="AV288" s="760"/>
      <c r="AW288" s="760"/>
      <c r="AX288" s="760"/>
      <c r="AY288" s="760"/>
      <c r="AZ288" s="760"/>
      <c r="BA288" s="760"/>
      <c r="BB288" s="760"/>
      <c r="BC288" s="760"/>
      <c r="BD288" s="760"/>
      <c r="BE288" s="760"/>
      <c r="BF288" s="760"/>
      <c r="BG288" s="760"/>
      <c r="BH288" s="760"/>
      <c r="BI288" s="760"/>
      <c r="BJ288" s="760"/>
      <c r="BK288" s="760"/>
      <c r="BL288" s="760"/>
      <c r="BM288" s="760"/>
      <c r="BN288" s="760"/>
      <c r="BO288" s="760"/>
      <c r="BP288" s="760"/>
      <c r="BQ288" s="760"/>
      <c r="BR288" s="760"/>
      <c r="BS288" s="760"/>
      <c r="BT288" s="760"/>
      <c r="BU288" s="760"/>
      <c r="BV288" s="760"/>
      <c r="BW288" s="760"/>
      <c r="BX288" s="760"/>
      <c r="BY288" s="760"/>
      <c r="BZ288" s="760"/>
      <c r="CA288" s="760"/>
    </row>
    <row r="289" spans="1:79" ht="50.45" customHeight="1" thickBot="1">
      <c r="B289" s="856" t="s">
        <v>952</v>
      </c>
      <c r="C289" s="857">
        <v>2</v>
      </c>
      <c r="D289" s="858">
        <v>2</v>
      </c>
      <c r="E289" s="859">
        <v>4</v>
      </c>
      <c r="F289" s="1404"/>
      <c r="G289" s="869"/>
      <c r="H289" s="869"/>
      <c r="I289" s="870"/>
      <c r="J289" s="760"/>
      <c r="K289" s="760"/>
      <c r="L289" s="760"/>
      <c r="M289" s="760"/>
      <c r="N289" s="815"/>
      <c r="O289" s="760"/>
      <c r="P289" s="760"/>
      <c r="Q289" s="760"/>
      <c r="R289" s="760"/>
      <c r="S289" s="760"/>
      <c r="T289" s="760"/>
      <c r="U289" s="760"/>
      <c r="V289" s="760"/>
      <c r="W289" s="760"/>
      <c r="X289" s="760"/>
      <c r="Y289" s="760"/>
      <c r="Z289" s="760"/>
      <c r="AA289" s="760"/>
      <c r="AB289" s="760"/>
      <c r="AC289" s="760"/>
      <c r="AD289" s="760"/>
      <c r="AE289" s="760"/>
      <c r="AF289" s="760"/>
      <c r="AG289" s="760"/>
      <c r="AH289" s="760"/>
      <c r="AI289" s="760"/>
      <c r="AJ289" s="760"/>
      <c r="AK289" s="760"/>
      <c r="AL289" s="760"/>
      <c r="AM289" s="760"/>
      <c r="AN289" s="760"/>
      <c r="AO289" s="760"/>
      <c r="AP289" s="760"/>
      <c r="AQ289" s="760"/>
      <c r="AR289" s="760"/>
      <c r="AS289" s="760"/>
      <c r="AT289" s="760"/>
      <c r="AU289" s="760"/>
      <c r="AV289" s="760"/>
      <c r="AW289" s="760"/>
      <c r="AX289" s="760"/>
      <c r="AY289" s="760"/>
      <c r="AZ289" s="760"/>
      <c r="BA289" s="760"/>
      <c r="BB289" s="760"/>
      <c r="BC289" s="760"/>
      <c r="BD289" s="760"/>
      <c r="BE289" s="760"/>
      <c r="BF289" s="760"/>
      <c r="BG289" s="760"/>
      <c r="BH289" s="760"/>
      <c r="BI289" s="760"/>
      <c r="BJ289" s="760"/>
      <c r="BK289" s="760"/>
      <c r="BL289" s="760"/>
      <c r="BM289" s="760"/>
      <c r="BN289" s="760"/>
      <c r="BO289" s="760"/>
      <c r="BP289" s="760"/>
      <c r="BQ289" s="760"/>
      <c r="BR289" s="760"/>
      <c r="BS289" s="760"/>
      <c r="BT289" s="760"/>
      <c r="BU289" s="760"/>
      <c r="BV289" s="760"/>
      <c r="BW289" s="760"/>
      <c r="BX289" s="760"/>
      <c r="BY289" s="760"/>
      <c r="BZ289" s="760"/>
      <c r="CA289" s="760"/>
    </row>
    <row r="290" spans="1:79" ht="9" customHeight="1">
      <c r="B290" s="862"/>
      <c r="C290" s="863"/>
      <c r="D290" s="863"/>
      <c r="E290" s="863"/>
      <c r="F290" s="893"/>
      <c r="G290" s="835"/>
      <c r="H290" s="835"/>
      <c r="I290" s="760"/>
      <c r="J290" s="760"/>
      <c r="K290" s="760"/>
      <c r="L290" s="760"/>
      <c r="M290" s="760"/>
      <c r="N290" s="815"/>
      <c r="O290" s="760"/>
      <c r="P290" s="760"/>
      <c r="Q290" s="760"/>
      <c r="R290" s="760"/>
      <c r="S290" s="760"/>
      <c r="T290" s="760"/>
      <c r="U290" s="760"/>
      <c r="V290" s="760"/>
      <c r="W290" s="760"/>
      <c r="X290" s="760"/>
      <c r="Y290" s="760"/>
      <c r="Z290" s="760"/>
      <c r="AA290" s="760"/>
      <c r="AB290" s="760"/>
      <c r="AC290" s="760"/>
      <c r="AD290" s="760"/>
      <c r="AE290" s="760"/>
      <c r="AF290" s="760"/>
      <c r="AG290" s="760"/>
      <c r="AH290" s="760"/>
      <c r="AI290" s="760"/>
      <c r="AJ290" s="760"/>
      <c r="AK290" s="760"/>
      <c r="AL290" s="760"/>
      <c r="AM290" s="760"/>
      <c r="AN290" s="760"/>
      <c r="AO290" s="760"/>
      <c r="AP290" s="760"/>
      <c r="AQ290" s="760"/>
      <c r="AR290" s="760"/>
      <c r="AS290" s="760"/>
      <c r="AT290" s="760"/>
      <c r="AU290" s="760"/>
      <c r="AV290" s="760"/>
      <c r="AW290" s="760"/>
      <c r="AX290" s="760"/>
      <c r="AY290" s="760"/>
      <c r="AZ290" s="760"/>
      <c r="BA290" s="760"/>
      <c r="BB290" s="760"/>
      <c r="BC290" s="760"/>
      <c r="BD290" s="760"/>
      <c r="BE290" s="760"/>
      <c r="BF290" s="760"/>
      <c r="BG290" s="760"/>
      <c r="BH290" s="760"/>
      <c r="BI290" s="760"/>
      <c r="BJ290" s="760"/>
      <c r="BK290" s="760"/>
      <c r="BL290" s="760"/>
      <c r="BM290" s="760"/>
      <c r="BN290" s="760"/>
      <c r="BO290" s="760"/>
      <c r="BP290" s="760"/>
      <c r="BQ290" s="760"/>
      <c r="BR290" s="760"/>
      <c r="BS290" s="760"/>
      <c r="BT290" s="760"/>
      <c r="BU290" s="760"/>
      <c r="BV290" s="760"/>
      <c r="BW290" s="760"/>
      <c r="BX290" s="760"/>
      <c r="BY290" s="760"/>
      <c r="BZ290" s="760"/>
      <c r="CA290" s="760"/>
    </row>
    <row r="291" spans="1:79" ht="18" customHeight="1">
      <c r="A291" s="724">
        <v>30</v>
      </c>
      <c r="B291" s="831" t="s">
        <v>953</v>
      </c>
      <c r="C291" s="832"/>
      <c r="D291" s="832"/>
      <c r="E291" s="832"/>
      <c r="F291" s="893"/>
      <c r="G291" s="835"/>
      <c r="H291" s="835"/>
      <c r="I291" s="760"/>
      <c r="J291" s="760"/>
      <c r="K291" s="760"/>
      <c r="L291" s="760"/>
      <c r="M291" s="760"/>
      <c r="N291" s="815"/>
      <c r="O291" s="760"/>
      <c r="P291" s="760"/>
      <c r="Q291" s="760"/>
      <c r="R291" s="760"/>
      <c r="S291" s="760"/>
      <c r="T291" s="760"/>
      <c r="U291" s="760"/>
      <c r="V291" s="760"/>
      <c r="W291" s="760"/>
      <c r="X291" s="760"/>
      <c r="Y291" s="760"/>
      <c r="Z291" s="760"/>
      <c r="AA291" s="760"/>
      <c r="AB291" s="760"/>
      <c r="AC291" s="760"/>
      <c r="AD291" s="760"/>
      <c r="AE291" s="760"/>
      <c r="AF291" s="760"/>
      <c r="AG291" s="760"/>
      <c r="AH291" s="760"/>
      <c r="AI291" s="760"/>
      <c r="AJ291" s="760"/>
      <c r="AK291" s="760"/>
      <c r="AL291" s="760"/>
      <c r="AM291" s="760"/>
      <c r="AN291" s="760"/>
      <c r="AO291" s="760"/>
      <c r="AP291" s="760"/>
      <c r="AQ291" s="760"/>
      <c r="AR291" s="760"/>
      <c r="AS291" s="760"/>
      <c r="AT291" s="760"/>
      <c r="AU291" s="760"/>
      <c r="AV291" s="760"/>
      <c r="AW291" s="760"/>
      <c r="AX291" s="760"/>
      <c r="AY291" s="760"/>
      <c r="AZ291" s="760"/>
      <c r="BA291" s="760"/>
      <c r="BB291" s="760"/>
      <c r="BC291" s="760"/>
      <c r="BD291" s="760"/>
      <c r="BE291" s="760"/>
      <c r="BF291" s="760"/>
      <c r="BG291" s="760"/>
      <c r="BH291" s="760"/>
      <c r="BI291" s="760"/>
      <c r="BJ291" s="760"/>
      <c r="BK291" s="760"/>
      <c r="BL291" s="760"/>
      <c r="BM291" s="760"/>
      <c r="BN291" s="760"/>
      <c r="BO291" s="760"/>
      <c r="BP291" s="760"/>
      <c r="BQ291" s="760"/>
      <c r="BR291" s="760"/>
      <c r="BS291" s="760"/>
      <c r="BT291" s="760"/>
      <c r="BU291" s="760"/>
      <c r="BV291" s="760"/>
      <c r="BW291" s="760"/>
      <c r="BX291" s="760"/>
      <c r="BY291" s="760"/>
      <c r="BZ291" s="760"/>
      <c r="CA291" s="760"/>
    </row>
    <row r="292" spans="1:79" ht="35.25" customHeight="1">
      <c r="B292" s="1399" t="s">
        <v>954</v>
      </c>
      <c r="C292" s="1400"/>
      <c r="D292" s="1400"/>
      <c r="E292" s="1401"/>
      <c r="F292" s="893"/>
      <c r="G292" s="835"/>
      <c r="H292" s="835"/>
      <c r="I292" s="760"/>
      <c r="J292" s="760"/>
      <c r="K292" s="760"/>
      <c r="L292" s="760"/>
      <c r="M292" s="760"/>
      <c r="N292" s="815"/>
      <c r="O292" s="760"/>
      <c r="P292" s="760"/>
      <c r="Q292" s="760"/>
      <c r="R292" s="760"/>
      <c r="S292" s="760"/>
      <c r="T292" s="760"/>
      <c r="U292" s="760"/>
      <c r="V292" s="760"/>
      <c r="W292" s="760"/>
      <c r="X292" s="760"/>
      <c r="Y292" s="760"/>
      <c r="Z292" s="760"/>
      <c r="AA292" s="760"/>
      <c r="AB292" s="760"/>
      <c r="AC292" s="760"/>
      <c r="AD292" s="760"/>
      <c r="AE292" s="760"/>
      <c r="AF292" s="760"/>
      <c r="AG292" s="760"/>
      <c r="AH292" s="760"/>
      <c r="AI292" s="760"/>
      <c r="AJ292" s="760"/>
      <c r="AK292" s="760"/>
      <c r="AL292" s="760"/>
      <c r="AM292" s="760"/>
      <c r="AN292" s="760"/>
      <c r="AO292" s="760"/>
      <c r="AP292" s="760"/>
      <c r="AQ292" s="760"/>
      <c r="AR292" s="760"/>
      <c r="AS292" s="760"/>
      <c r="AT292" s="760"/>
      <c r="AU292" s="760"/>
      <c r="AV292" s="760"/>
      <c r="AW292" s="760"/>
      <c r="AX292" s="760"/>
      <c r="AY292" s="760"/>
      <c r="AZ292" s="760"/>
      <c r="BA292" s="760"/>
      <c r="BB292" s="760"/>
      <c r="BC292" s="760"/>
      <c r="BD292" s="760"/>
      <c r="BE292" s="760"/>
      <c r="BF292" s="760"/>
      <c r="BG292" s="760"/>
      <c r="BH292" s="760"/>
      <c r="BI292" s="760"/>
      <c r="BJ292" s="760"/>
      <c r="BK292" s="760"/>
      <c r="BL292" s="760"/>
      <c r="BM292" s="760"/>
      <c r="BN292" s="760"/>
      <c r="BO292" s="760"/>
      <c r="BP292" s="760"/>
      <c r="BQ292" s="760"/>
      <c r="BR292" s="760"/>
      <c r="BS292" s="760"/>
      <c r="BT292" s="760"/>
      <c r="BU292" s="760"/>
      <c r="BV292" s="760"/>
      <c r="BW292" s="760"/>
      <c r="BX292" s="760"/>
      <c r="BY292" s="760"/>
      <c r="BZ292" s="760"/>
      <c r="CA292" s="760"/>
    </row>
    <row r="293" spans="1:79" ht="16.5" customHeight="1" thickBot="1">
      <c r="B293" s="831" t="s">
        <v>811</v>
      </c>
      <c r="C293" s="836"/>
      <c r="F293" s="893"/>
      <c r="G293" s="835"/>
      <c r="H293" s="835"/>
      <c r="I293" s="760"/>
      <c r="J293" s="760"/>
      <c r="K293" s="760"/>
      <c r="L293" s="760"/>
      <c r="M293" s="760"/>
      <c r="N293" s="815"/>
      <c r="O293" s="760"/>
      <c r="P293" s="760"/>
      <c r="Q293" s="760"/>
      <c r="R293" s="760"/>
      <c r="S293" s="760"/>
      <c r="T293" s="760"/>
      <c r="U293" s="760"/>
      <c r="V293" s="760"/>
      <c r="W293" s="760"/>
      <c r="X293" s="760"/>
      <c r="Y293" s="760"/>
      <c r="Z293" s="760"/>
      <c r="AA293" s="760"/>
      <c r="AB293" s="760"/>
      <c r="AC293" s="760"/>
      <c r="AD293" s="760"/>
      <c r="AE293" s="760"/>
      <c r="AF293" s="760"/>
      <c r="AG293" s="760"/>
      <c r="AH293" s="760"/>
      <c r="AI293" s="760"/>
      <c r="AJ293" s="760"/>
      <c r="AK293" s="760"/>
      <c r="AL293" s="760"/>
      <c r="AM293" s="760"/>
      <c r="AN293" s="760"/>
      <c r="AO293" s="760"/>
      <c r="AP293" s="760"/>
      <c r="AQ293" s="760"/>
      <c r="AR293" s="760"/>
      <c r="AS293" s="760"/>
      <c r="AT293" s="760"/>
      <c r="AU293" s="760"/>
      <c r="AV293" s="760"/>
      <c r="AW293" s="760"/>
      <c r="AX293" s="760"/>
      <c r="AY293" s="760"/>
      <c r="AZ293" s="760"/>
      <c r="BA293" s="760"/>
      <c r="BB293" s="760"/>
      <c r="BC293" s="760"/>
      <c r="BD293" s="760"/>
      <c r="BE293" s="760"/>
      <c r="BF293" s="760"/>
      <c r="BG293" s="760"/>
      <c r="BH293" s="760"/>
      <c r="BI293" s="760"/>
      <c r="BJ293" s="760"/>
      <c r="BK293" s="760"/>
      <c r="BL293" s="760"/>
      <c r="BM293" s="760"/>
      <c r="BN293" s="760"/>
      <c r="BO293" s="760"/>
      <c r="BP293" s="760"/>
      <c r="BQ293" s="760"/>
      <c r="BR293" s="760"/>
      <c r="BS293" s="760"/>
      <c r="BT293" s="760"/>
      <c r="BU293" s="760"/>
      <c r="BV293" s="760"/>
      <c r="BW293" s="760"/>
      <c r="BX293" s="760"/>
      <c r="BY293" s="760"/>
      <c r="BZ293" s="760"/>
      <c r="CA293" s="760"/>
    </row>
    <row r="294" spans="1:79" ht="33.75" customHeight="1" thickBot="1">
      <c r="B294" s="837" t="s">
        <v>812</v>
      </c>
      <c r="C294" s="838" t="s">
        <v>813</v>
      </c>
      <c r="D294" s="838" t="s">
        <v>814</v>
      </c>
      <c r="E294" s="839" t="s">
        <v>815</v>
      </c>
      <c r="F294" s="1402" t="s">
        <v>816</v>
      </c>
      <c r="G294" s="864"/>
      <c r="H294" s="835"/>
      <c r="I294" s="760"/>
      <c r="J294" s="760"/>
      <c r="K294" s="760"/>
      <c r="L294" s="760"/>
      <c r="M294" s="760"/>
      <c r="N294" s="815"/>
      <c r="O294" s="760"/>
      <c r="P294" s="760"/>
      <c r="Q294" s="760"/>
      <c r="R294" s="760"/>
      <c r="S294" s="760"/>
      <c r="T294" s="760"/>
      <c r="U294" s="760"/>
      <c r="V294" s="760"/>
      <c r="W294" s="760"/>
      <c r="X294" s="760"/>
      <c r="Y294" s="760"/>
      <c r="Z294" s="760"/>
      <c r="AA294" s="760"/>
      <c r="AB294" s="760"/>
      <c r="AC294" s="760"/>
      <c r="AD294" s="760"/>
      <c r="AE294" s="760"/>
      <c r="AF294" s="760"/>
      <c r="AG294" s="760"/>
      <c r="AH294" s="760"/>
      <c r="AI294" s="760"/>
      <c r="AJ294" s="760"/>
      <c r="AK294" s="760"/>
      <c r="AL294" s="760"/>
      <c r="AM294" s="760"/>
      <c r="AN294" s="760"/>
      <c r="AO294" s="760"/>
      <c r="AP294" s="760"/>
      <c r="AQ294" s="760"/>
      <c r="AR294" s="760"/>
      <c r="AS294" s="760"/>
      <c r="AT294" s="760"/>
      <c r="AU294" s="760"/>
      <c r="AV294" s="760"/>
      <c r="AW294" s="760"/>
      <c r="AX294" s="760"/>
      <c r="AY294" s="760"/>
      <c r="AZ294" s="760"/>
      <c r="BA294" s="760"/>
      <c r="BB294" s="760"/>
      <c r="BC294" s="760"/>
      <c r="BD294" s="760"/>
      <c r="BE294" s="760"/>
      <c r="BF294" s="760"/>
      <c r="BG294" s="760"/>
      <c r="BH294" s="760"/>
      <c r="BI294" s="760"/>
      <c r="BJ294" s="760"/>
      <c r="BK294" s="760"/>
      <c r="BL294" s="760"/>
      <c r="BM294" s="760"/>
      <c r="BN294" s="760"/>
      <c r="BO294" s="760"/>
      <c r="BP294" s="760"/>
      <c r="BQ294" s="760"/>
      <c r="BR294" s="760"/>
      <c r="BS294" s="760"/>
      <c r="BT294" s="760"/>
      <c r="BU294" s="760"/>
      <c r="BV294" s="760"/>
      <c r="BW294" s="760"/>
      <c r="BX294" s="760"/>
      <c r="BY294" s="760"/>
      <c r="BZ294" s="760"/>
      <c r="CA294" s="760"/>
    </row>
    <row r="295" spans="1:79" ht="21" customHeight="1">
      <c r="B295" s="844" t="s">
        <v>955</v>
      </c>
      <c r="C295" s="845">
        <v>1</v>
      </c>
      <c r="D295" s="846">
        <v>2</v>
      </c>
      <c r="E295" s="847">
        <v>2</v>
      </c>
      <c r="F295" s="1403"/>
      <c r="G295" s="865"/>
      <c r="H295" s="865"/>
      <c r="I295" s="866"/>
      <c r="J295" s="760"/>
      <c r="K295" s="760"/>
      <c r="L295" s="760"/>
      <c r="M295" s="760"/>
      <c r="N295" s="815"/>
      <c r="O295" s="760"/>
      <c r="P295" s="760"/>
      <c r="Q295" s="760"/>
      <c r="R295" s="760"/>
      <c r="S295" s="760"/>
      <c r="T295" s="760"/>
      <c r="U295" s="760"/>
      <c r="V295" s="760"/>
      <c r="W295" s="760"/>
      <c r="X295" s="760"/>
      <c r="Y295" s="760"/>
      <c r="Z295" s="760"/>
      <c r="AA295" s="760"/>
      <c r="AB295" s="760"/>
      <c r="AC295" s="760"/>
      <c r="AD295" s="760"/>
      <c r="AE295" s="760"/>
      <c r="AF295" s="760"/>
      <c r="AG295" s="760"/>
      <c r="AH295" s="760"/>
      <c r="AI295" s="760"/>
      <c r="AJ295" s="760"/>
      <c r="AK295" s="760"/>
      <c r="AL295" s="760"/>
      <c r="AM295" s="760"/>
      <c r="AN295" s="760"/>
      <c r="AO295" s="760"/>
      <c r="AP295" s="760"/>
      <c r="AQ295" s="760"/>
      <c r="AR295" s="760"/>
      <c r="AS295" s="760"/>
      <c r="AT295" s="760"/>
      <c r="AU295" s="760"/>
      <c r="AV295" s="760"/>
      <c r="AW295" s="760"/>
      <c r="AX295" s="760"/>
      <c r="AY295" s="760"/>
      <c r="AZ295" s="760"/>
      <c r="BA295" s="760"/>
      <c r="BB295" s="760"/>
      <c r="BC295" s="760"/>
      <c r="BD295" s="760"/>
      <c r="BE295" s="760"/>
      <c r="BF295" s="760"/>
      <c r="BG295" s="760"/>
      <c r="BH295" s="760"/>
      <c r="BI295" s="760"/>
      <c r="BJ295" s="760"/>
      <c r="BK295" s="760"/>
      <c r="BL295" s="760"/>
      <c r="BM295" s="760"/>
      <c r="BN295" s="760"/>
      <c r="BO295" s="760"/>
      <c r="BP295" s="760"/>
      <c r="BQ295" s="760"/>
      <c r="BR295" s="760"/>
      <c r="BS295" s="760"/>
      <c r="BT295" s="760"/>
      <c r="BU295" s="760"/>
      <c r="BV295" s="760"/>
      <c r="BW295" s="760"/>
      <c r="BX295" s="760"/>
      <c r="BY295" s="760"/>
      <c r="BZ295" s="760"/>
      <c r="CA295" s="760"/>
    </row>
    <row r="296" spans="1:79" ht="20.25" customHeight="1">
      <c r="B296" s="850" t="s">
        <v>956</v>
      </c>
      <c r="C296" s="851">
        <v>2</v>
      </c>
      <c r="D296" s="852">
        <v>2</v>
      </c>
      <c r="E296" s="853">
        <v>4</v>
      </c>
      <c r="F296" s="1403"/>
      <c r="G296" s="867"/>
      <c r="H296" s="867"/>
      <c r="I296" s="868"/>
      <c r="J296" s="760"/>
      <c r="K296" s="760"/>
      <c r="L296" s="760"/>
      <c r="M296" s="760"/>
      <c r="N296" s="815"/>
      <c r="O296" s="760"/>
      <c r="P296" s="760"/>
      <c r="Q296" s="760"/>
      <c r="R296" s="760"/>
      <c r="S296" s="760"/>
      <c r="T296" s="760"/>
      <c r="U296" s="760"/>
      <c r="V296" s="760"/>
      <c r="W296" s="760"/>
      <c r="X296" s="760"/>
      <c r="Y296" s="760"/>
      <c r="Z296" s="760"/>
      <c r="AA296" s="760"/>
      <c r="AB296" s="760"/>
      <c r="AC296" s="760"/>
      <c r="AD296" s="760"/>
      <c r="AE296" s="760"/>
      <c r="AF296" s="760"/>
      <c r="AG296" s="760"/>
      <c r="AH296" s="760"/>
      <c r="AI296" s="760"/>
      <c r="AJ296" s="760"/>
      <c r="AK296" s="760"/>
      <c r="AL296" s="760"/>
      <c r="AM296" s="760"/>
      <c r="AN296" s="760"/>
      <c r="AO296" s="760"/>
      <c r="AP296" s="760"/>
      <c r="AQ296" s="760"/>
      <c r="AR296" s="760"/>
      <c r="AS296" s="760"/>
      <c r="AT296" s="760"/>
      <c r="AU296" s="760"/>
      <c r="AV296" s="760"/>
      <c r="AW296" s="760"/>
      <c r="AX296" s="760"/>
      <c r="AY296" s="760"/>
      <c r="AZ296" s="760"/>
      <c r="BA296" s="760"/>
      <c r="BB296" s="760"/>
      <c r="BC296" s="760"/>
      <c r="BD296" s="760"/>
      <c r="BE296" s="760"/>
      <c r="BF296" s="760"/>
      <c r="BG296" s="760"/>
      <c r="BH296" s="760"/>
      <c r="BI296" s="760"/>
      <c r="BJ296" s="760"/>
      <c r="BK296" s="760"/>
      <c r="BL296" s="760"/>
      <c r="BM296" s="760"/>
      <c r="BN296" s="760"/>
      <c r="BO296" s="760"/>
      <c r="BP296" s="760"/>
      <c r="BQ296" s="760"/>
      <c r="BR296" s="760"/>
      <c r="BS296" s="760"/>
      <c r="BT296" s="760"/>
      <c r="BU296" s="760"/>
      <c r="BV296" s="760"/>
      <c r="BW296" s="760"/>
      <c r="BX296" s="760"/>
      <c r="BY296" s="760"/>
      <c r="BZ296" s="760"/>
      <c r="CA296" s="760"/>
    </row>
    <row r="297" spans="1:79" ht="20.25" customHeight="1" thickBot="1">
      <c r="B297" s="856" t="s">
        <v>957</v>
      </c>
      <c r="C297" s="857">
        <v>3</v>
      </c>
      <c r="D297" s="858">
        <v>2</v>
      </c>
      <c r="E297" s="859">
        <v>6</v>
      </c>
      <c r="F297" s="1404"/>
      <c r="G297" s="869"/>
      <c r="H297" s="869"/>
      <c r="I297" s="870"/>
      <c r="J297" s="760"/>
      <c r="K297" s="760"/>
      <c r="L297" s="760"/>
      <c r="M297" s="760"/>
      <c r="N297" s="815"/>
      <c r="O297" s="760"/>
      <c r="P297" s="760"/>
      <c r="Q297" s="760"/>
      <c r="R297" s="760"/>
      <c r="S297" s="760"/>
      <c r="T297" s="760"/>
      <c r="U297" s="760"/>
      <c r="V297" s="760"/>
      <c r="W297" s="760"/>
      <c r="X297" s="760"/>
      <c r="Y297" s="760"/>
      <c r="Z297" s="760"/>
      <c r="AA297" s="760"/>
      <c r="AB297" s="760"/>
      <c r="AC297" s="760"/>
      <c r="AD297" s="760"/>
      <c r="AE297" s="760"/>
      <c r="AF297" s="760"/>
      <c r="AG297" s="760"/>
      <c r="AH297" s="760"/>
      <c r="AI297" s="760"/>
      <c r="AJ297" s="760"/>
      <c r="AK297" s="760"/>
      <c r="AL297" s="760"/>
      <c r="AM297" s="760"/>
      <c r="AN297" s="760"/>
      <c r="AO297" s="760"/>
      <c r="AP297" s="760"/>
      <c r="AQ297" s="760"/>
      <c r="AR297" s="760"/>
      <c r="AS297" s="760"/>
      <c r="AT297" s="760"/>
      <c r="AU297" s="760"/>
      <c r="AV297" s="760"/>
      <c r="AW297" s="760"/>
      <c r="AX297" s="760"/>
      <c r="AY297" s="760"/>
      <c r="AZ297" s="760"/>
      <c r="BA297" s="760"/>
      <c r="BB297" s="760"/>
      <c r="BC297" s="760"/>
      <c r="BD297" s="760"/>
      <c r="BE297" s="760"/>
      <c r="BF297" s="760"/>
      <c r="BG297" s="760"/>
      <c r="BH297" s="760"/>
      <c r="BI297" s="760"/>
      <c r="BJ297" s="760"/>
      <c r="BK297" s="760"/>
      <c r="BL297" s="760"/>
      <c r="BM297" s="760"/>
      <c r="BN297" s="760"/>
      <c r="BO297" s="760"/>
      <c r="BP297" s="760"/>
      <c r="BQ297" s="760"/>
      <c r="BR297" s="760"/>
      <c r="BS297" s="760"/>
      <c r="BT297" s="760"/>
      <c r="BU297" s="760"/>
      <c r="BV297" s="760"/>
      <c r="BW297" s="760"/>
      <c r="BX297" s="760"/>
      <c r="BY297" s="760"/>
      <c r="BZ297" s="760"/>
      <c r="CA297" s="760"/>
    </row>
    <row r="298" spans="1:79" ht="9" customHeight="1">
      <c r="B298" s="862"/>
      <c r="C298" s="863"/>
      <c r="D298" s="863"/>
      <c r="E298" s="863"/>
      <c r="F298" s="893"/>
      <c r="G298" s="835"/>
      <c r="H298" s="835"/>
      <c r="I298" s="760"/>
      <c r="J298" s="760"/>
      <c r="K298" s="760"/>
      <c r="L298" s="760"/>
      <c r="M298" s="760"/>
      <c r="N298" s="815"/>
      <c r="O298" s="760"/>
      <c r="P298" s="760"/>
      <c r="Q298" s="760"/>
      <c r="R298" s="760"/>
      <c r="S298" s="760"/>
      <c r="T298" s="760"/>
      <c r="U298" s="760"/>
      <c r="V298" s="760"/>
      <c r="W298" s="760"/>
      <c r="X298" s="760"/>
      <c r="Y298" s="760"/>
      <c r="Z298" s="760"/>
      <c r="AA298" s="760"/>
      <c r="AB298" s="760"/>
      <c r="AC298" s="760"/>
      <c r="AD298" s="760"/>
      <c r="AE298" s="760"/>
      <c r="AF298" s="760"/>
      <c r="AG298" s="760"/>
      <c r="AH298" s="760"/>
      <c r="AI298" s="760"/>
      <c r="AJ298" s="760"/>
      <c r="AK298" s="760"/>
      <c r="AL298" s="760"/>
      <c r="AM298" s="760"/>
      <c r="AN298" s="760"/>
      <c r="AO298" s="760"/>
      <c r="AP298" s="760"/>
      <c r="AQ298" s="760"/>
      <c r="AR298" s="760"/>
      <c r="AS298" s="760"/>
      <c r="AT298" s="760"/>
      <c r="AU298" s="760"/>
      <c r="AV298" s="760"/>
      <c r="AW298" s="760"/>
      <c r="AX298" s="760"/>
      <c r="AY298" s="760"/>
      <c r="AZ298" s="760"/>
      <c r="BA298" s="760"/>
      <c r="BB298" s="760"/>
      <c r="BC298" s="760"/>
      <c r="BD298" s="760"/>
      <c r="BE298" s="760"/>
      <c r="BF298" s="760"/>
      <c r="BG298" s="760"/>
      <c r="BH298" s="760"/>
      <c r="BI298" s="760"/>
      <c r="BJ298" s="760"/>
      <c r="BK298" s="760"/>
      <c r="BL298" s="760"/>
      <c r="BM298" s="760"/>
      <c r="BN298" s="760"/>
      <c r="BO298" s="760"/>
      <c r="BP298" s="760"/>
      <c r="BQ298" s="760"/>
      <c r="BR298" s="760"/>
      <c r="BS298" s="760"/>
      <c r="BT298" s="760"/>
      <c r="BU298" s="760"/>
      <c r="BV298" s="760"/>
      <c r="BW298" s="760"/>
      <c r="BX298" s="760"/>
      <c r="BY298" s="760"/>
      <c r="BZ298" s="760"/>
      <c r="CA298" s="760"/>
    </row>
    <row r="299" spans="1:79">
      <c r="C299" s="730"/>
      <c r="D299" s="730"/>
      <c r="E299" s="730"/>
      <c r="F299" s="893"/>
      <c r="G299" s="728"/>
      <c r="I299" s="760"/>
      <c r="J299" s="760"/>
      <c r="K299" s="760"/>
      <c r="L299" s="760"/>
      <c r="M299" s="760"/>
      <c r="N299" s="815"/>
      <c r="O299" s="760"/>
      <c r="P299" s="760"/>
      <c r="Q299" s="760"/>
      <c r="R299" s="760"/>
      <c r="S299" s="760"/>
      <c r="T299" s="760"/>
      <c r="U299" s="760"/>
      <c r="V299" s="760"/>
      <c r="W299" s="760"/>
      <c r="X299" s="760"/>
      <c r="Y299" s="760"/>
      <c r="Z299" s="760"/>
      <c r="AA299" s="760"/>
      <c r="AB299" s="760"/>
      <c r="AC299" s="760"/>
      <c r="AD299" s="760"/>
      <c r="AE299" s="760"/>
      <c r="AF299" s="760"/>
      <c r="AG299" s="760"/>
      <c r="AH299" s="760"/>
      <c r="AI299" s="760"/>
      <c r="AJ299" s="760"/>
      <c r="AK299" s="760"/>
      <c r="AL299" s="760"/>
      <c r="AM299" s="760"/>
      <c r="AN299" s="760"/>
      <c r="AO299" s="760"/>
      <c r="AP299" s="760"/>
      <c r="AQ299" s="760"/>
      <c r="AR299" s="760"/>
      <c r="AS299" s="760"/>
      <c r="AT299" s="760"/>
      <c r="AU299" s="760"/>
      <c r="AV299" s="760"/>
      <c r="AW299" s="760"/>
      <c r="AX299" s="760"/>
      <c r="AY299" s="760"/>
      <c r="AZ299" s="760"/>
      <c r="BA299" s="760"/>
      <c r="BB299" s="760"/>
      <c r="BC299" s="760"/>
      <c r="BD299" s="760"/>
      <c r="BE299" s="760"/>
      <c r="BF299" s="760"/>
      <c r="BG299" s="760"/>
      <c r="BH299" s="760"/>
      <c r="BI299" s="760"/>
      <c r="BJ299" s="760"/>
      <c r="BK299" s="760"/>
      <c r="BL299" s="760"/>
      <c r="BM299" s="760"/>
      <c r="BN299" s="760"/>
      <c r="BO299" s="760"/>
      <c r="BP299" s="760"/>
      <c r="BQ299" s="760"/>
      <c r="BR299" s="760"/>
      <c r="BS299" s="760"/>
      <c r="BT299" s="760"/>
      <c r="BU299" s="760"/>
      <c r="BV299" s="760"/>
      <c r="BW299" s="760"/>
      <c r="BX299" s="760"/>
      <c r="BY299" s="760"/>
      <c r="BZ299" s="760"/>
      <c r="CA299" s="760"/>
    </row>
    <row r="300" spans="1:79" ht="6.75" customHeight="1" thickBot="1">
      <c r="F300" s="893"/>
      <c r="I300" s="727"/>
      <c r="J300" s="760"/>
      <c r="K300" s="760"/>
      <c r="L300" s="760"/>
      <c r="M300" s="760"/>
      <c r="N300" s="815"/>
      <c r="O300" s="760"/>
      <c r="P300" s="760"/>
      <c r="Q300" s="760"/>
      <c r="R300" s="760"/>
      <c r="S300" s="760"/>
      <c r="T300" s="760"/>
      <c r="U300" s="760"/>
      <c r="V300" s="760"/>
      <c r="W300" s="760"/>
      <c r="X300" s="760"/>
      <c r="Y300" s="760"/>
      <c r="Z300" s="760"/>
      <c r="AA300" s="760"/>
      <c r="AB300" s="760"/>
      <c r="AC300" s="760"/>
      <c r="AD300" s="760"/>
      <c r="AE300" s="760"/>
      <c r="AF300" s="760"/>
      <c r="AG300" s="760"/>
      <c r="AH300" s="760"/>
      <c r="AI300" s="760"/>
      <c r="AJ300" s="760"/>
      <c r="AK300" s="760"/>
      <c r="AL300" s="760"/>
      <c r="AM300" s="760"/>
      <c r="AN300" s="760"/>
      <c r="AO300" s="760"/>
      <c r="AP300" s="760"/>
      <c r="AQ300" s="760"/>
      <c r="AR300" s="760"/>
      <c r="AS300" s="760"/>
      <c r="AT300" s="760"/>
      <c r="AU300" s="760"/>
      <c r="AV300" s="760"/>
      <c r="AW300" s="760"/>
      <c r="AX300" s="760"/>
      <c r="AY300" s="760"/>
      <c r="AZ300" s="760"/>
      <c r="BA300" s="760"/>
      <c r="BB300" s="760"/>
      <c r="BC300" s="760"/>
      <c r="BD300" s="760"/>
      <c r="BE300" s="760"/>
      <c r="BF300" s="760"/>
      <c r="BG300" s="760"/>
      <c r="BH300" s="760"/>
      <c r="BI300" s="760"/>
      <c r="BJ300" s="760"/>
      <c r="BK300" s="760"/>
      <c r="BL300" s="760"/>
      <c r="BM300" s="760"/>
      <c r="BN300" s="760"/>
      <c r="BO300" s="760"/>
      <c r="BP300" s="760"/>
      <c r="BQ300" s="760"/>
      <c r="BR300" s="760"/>
      <c r="BS300" s="760"/>
      <c r="BT300" s="760"/>
      <c r="BU300" s="760"/>
      <c r="BV300" s="760"/>
      <c r="BW300" s="760"/>
      <c r="BX300" s="760"/>
      <c r="BY300" s="760"/>
      <c r="BZ300" s="760"/>
      <c r="CA300" s="760"/>
    </row>
    <row r="301" spans="1:79" s="823" customFormat="1" ht="23.25" customHeight="1" thickBot="1">
      <c r="A301" s="819"/>
      <c r="B301" s="1406"/>
      <c r="C301" s="1407"/>
      <c r="D301" s="1407"/>
      <c r="E301" s="1408"/>
      <c r="F301" s="820" t="s">
        <v>805</v>
      </c>
      <c r="G301" s="821"/>
      <c r="H301" s="820" t="s">
        <v>806</v>
      </c>
      <c r="I301" s="822"/>
      <c r="J301" s="760"/>
      <c r="K301" s="760"/>
      <c r="L301" s="760"/>
      <c r="M301" s="760"/>
      <c r="N301" s="815"/>
      <c r="O301" s="760"/>
      <c r="P301" s="760"/>
      <c r="Q301" s="760"/>
      <c r="R301" s="760"/>
      <c r="S301" s="760"/>
      <c r="T301" s="760"/>
      <c r="U301" s="760"/>
      <c r="V301" s="760"/>
      <c r="W301" s="760"/>
      <c r="X301" s="760"/>
      <c r="Y301" s="760"/>
      <c r="Z301" s="760"/>
      <c r="AA301" s="760"/>
      <c r="AB301" s="760"/>
      <c r="AC301" s="760"/>
      <c r="AD301" s="760"/>
      <c r="AE301" s="760"/>
      <c r="AF301" s="760"/>
      <c r="AG301" s="760"/>
      <c r="AH301" s="760"/>
      <c r="AI301" s="760"/>
      <c r="AJ301" s="760"/>
      <c r="AK301" s="760"/>
      <c r="AL301" s="760"/>
      <c r="AM301" s="760"/>
      <c r="AN301" s="760"/>
      <c r="AO301" s="760"/>
      <c r="AP301" s="760"/>
      <c r="AQ301" s="760"/>
      <c r="AR301" s="760"/>
      <c r="AS301" s="760"/>
      <c r="AT301" s="760"/>
      <c r="AU301" s="760"/>
      <c r="AV301" s="760"/>
      <c r="AW301" s="760"/>
      <c r="AX301" s="760"/>
      <c r="AY301" s="760"/>
      <c r="AZ301" s="760"/>
      <c r="BA301" s="760"/>
      <c r="BB301" s="760"/>
      <c r="BC301" s="760"/>
      <c r="BD301" s="760"/>
      <c r="BE301" s="760"/>
      <c r="BF301" s="760"/>
      <c r="BG301" s="760"/>
      <c r="BH301" s="760"/>
      <c r="BI301" s="760"/>
      <c r="BJ301" s="760"/>
      <c r="BK301" s="760"/>
      <c r="BL301" s="760"/>
      <c r="BM301" s="760"/>
      <c r="BN301" s="760"/>
      <c r="BO301" s="760"/>
      <c r="BP301" s="760"/>
      <c r="BQ301" s="760"/>
      <c r="BR301" s="760"/>
      <c r="BS301" s="760"/>
      <c r="BT301" s="760"/>
      <c r="BU301" s="760"/>
      <c r="BV301" s="760"/>
      <c r="BW301" s="760"/>
      <c r="BX301" s="760"/>
      <c r="BY301" s="760"/>
      <c r="BZ301" s="760"/>
      <c r="CA301" s="760"/>
    </row>
    <row r="302" spans="1:79" ht="42.95" customHeight="1" thickBot="1">
      <c r="B302" s="824" t="s">
        <v>958</v>
      </c>
      <c r="C302" s="825" t="s">
        <v>808</v>
      </c>
      <c r="D302" s="825"/>
      <c r="E302" s="826"/>
      <c r="F302" s="827">
        <v>1</v>
      </c>
      <c r="G302" s="828"/>
      <c r="H302" s="829">
        <v>10</v>
      </c>
      <c r="I302" s="830">
        <f>SUM(G307,G315)</f>
        <v>0</v>
      </c>
      <c r="J302" s="760"/>
      <c r="K302" s="760"/>
      <c r="L302" s="760"/>
      <c r="M302" s="760"/>
      <c r="N302" s="815"/>
      <c r="O302" s="760"/>
      <c r="P302" s="760"/>
      <c r="Q302" s="760"/>
      <c r="R302" s="760"/>
      <c r="S302" s="760"/>
      <c r="T302" s="760"/>
      <c r="U302" s="760"/>
      <c r="V302" s="760"/>
      <c r="W302" s="760"/>
      <c r="X302" s="760"/>
      <c r="Y302" s="760"/>
      <c r="Z302" s="760"/>
      <c r="AA302" s="760"/>
      <c r="AB302" s="760"/>
      <c r="AC302" s="760"/>
      <c r="AD302" s="760"/>
      <c r="AE302" s="760"/>
      <c r="AF302" s="760"/>
      <c r="AG302" s="760"/>
      <c r="AH302" s="760"/>
      <c r="AI302" s="760"/>
      <c r="AJ302" s="760"/>
      <c r="AK302" s="760"/>
      <c r="AL302" s="760"/>
      <c r="AM302" s="760"/>
      <c r="AN302" s="760"/>
      <c r="AO302" s="760"/>
      <c r="AP302" s="760"/>
      <c r="AQ302" s="760"/>
      <c r="AR302" s="760"/>
      <c r="AS302" s="760"/>
      <c r="AT302" s="760"/>
      <c r="AU302" s="760"/>
      <c r="AV302" s="760"/>
      <c r="AW302" s="760"/>
      <c r="AX302" s="760"/>
      <c r="AY302" s="760"/>
      <c r="AZ302" s="760"/>
      <c r="BA302" s="760"/>
      <c r="BB302" s="760"/>
      <c r="BC302" s="760"/>
      <c r="BD302" s="760"/>
      <c r="BE302" s="760"/>
      <c r="BF302" s="760"/>
      <c r="BG302" s="760"/>
      <c r="BH302" s="760"/>
      <c r="BI302" s="760"/>
      <c r="BJ302" s="760"/>
      <c r="BK302" s="760"/>
      <c r="BL302" s="760"/>
      <c r="BM302" s="760"/>
      <c r="BN302" s="760"/>
      <c r="BO302" s="760"/>
      <c r="BP302" s="760"/>
      <c r="BQ302" s="760"/>
      <c r="BR302" s="760"/>
      <c r="BS302" s="760"/>
      <c r="BT302" s="760"/>
      <c r="BU302" s="760"/>
      <c r="BV302" s="760"/>
      <c r="BW302" s="760"/>
      <c r="BX302" s="760"/>
      <c r="BY302" s="760"/>
      <c r="BZ302" s="760"/>
      <c r="CA302" s="760"/>
    </row>
    <row r="303" spans="1:79" ht="6.75" customHeight="1">
      <c r="B303" s="831"/>
      <c r="C303" s="832"/>
      <c r="D303" s="832"/>
      <c r="E303" s="832"/>
      <c r="F303" s="893"/>
      <c r="G303" s="834"/>
      <c r="H303" s="834"/>
      <c r="I303" s="760"/>
      <c r="J303" s="760"/>
      <c r="K303" s="760"/>
      <c r="L303" s="760"/>
      <c r="M303" s="760"/>
      <c r="N303" s="815"/>
      <c r="O303" s="760"/>
      <c r="P303" s="760"/>
      <c r="Q303" s="760"/>
      <c r="R303" s="760"/>
      <c r="S303" s="760"/>
      <c r="T303" s="760"/>
      <c r="U303" s="760"/>
      <c r="V303" s="760"/>
      <c r="W303" s="760"/>
      <c r="X303" s="760"/>
      <c r="Y303" s="760"/>
      <c r="Z303" s="760"/>
      <c r="AA303" s="760"/>
      <c r="AB303" s="760"/>
      <c r="AC303" s="760"/>
      <c r="AD303" s="760"/>
      <c r="AE303" s="760"/>
      <c r="AF303" s="760"/>
      <c r="AG303" s="760"/>
      <c r="AH303" s="760"/>
      <c r="AI303" s="760"/>
      <c r="AJ303" s="760"/>
      <c r="AK303" s="760"/>
      <c r="AL303" s="760"/>
      <c r="AM303" s="760"/>
      <c r="AN303" s="760"/>
      <c r="AO303" s="760"/>
      <c r="AP303" s="760"/>
      <c r="AQ303" s="760"/>
      <c r="AR303" s="760"/>
      <c r="AS303" s="760"/>
      <c r="AT303" s="760"/>
      <c r="AU303" s="760"/>
      <c r="AV303" s="760"/>
      <c r="AW303" s="760"/>
      <c r="AX303" s="760"/>
      <c r="AY303" s="760"/>
      <c r="AZ303" s="760"/>
      <c r="BA303" s="760"/>
      <c r="BB303" s="760"/>
      <c r="BC303" s="760"/>
      <c r="BD303" s="760"/>
      <c r="BE303" s="760"/>
      <c r="BF303" s="760"/>
      <c r="BG303" s="760"/>
      <c r="BH303" s="760"/>
      <c r="BI303" s="760"/>
      <c r="BJ303" s="760"/>
      <c r="BK303" s="760"/>
      <c r="BL303" s="760"/>
      <c r="BM303" s="760"/>
      <c r="BN303" s="760"/>
      <c r="BO303" s="760"/>
      <c r="BP303" s="760"/>
      <c r="BQ303" s="760"/>
      <c r="BR303" s="760"/>
      <c r="BS303" s="760"/>
      <c r="BT303" s="760"/>
      <c r="BU303" s="760"/>
      <c r="BV303" s="760"/>
      <c r="BW303" s="760"/>
      <c r="BX303" s="760"/>
      <c r="BY303" s="760"/>
      <c r="BZ303" s="760"/>
      <c r="CA303" s="760"/>
    </row>
    <row r="304" spans="1:79" ht="18" customHeight="1">
      <c r="A304" s="724">
        <v>31</v>
      </c>
      <c r="B304" s="831" t="s">
        <v>959</v>
      </c>
      <c r="C304" s="832"/>
      <c r="D304" s="832"/>
      <c r="E304" s="832"/>
      <c r="F304" s="893"/>
      <c r="G304" s="835"/>
      <c r="H304" s="835"/>
      <c r="I304" s="760"/>
      <c r="J304" s="760"/>
      <c r="K304" s="760"/>
      <c r="L304" s="760"/>
      <c r="M304" s="760"/>
      <c r="N304" s="815"/>
      <c r="O304" s="760"/>
      <c r="P304" s="760"/>
      <c r="Q304" s="760"/>
      <c r="R304" s="760"/>
      <c r="S304" s="760"/>
      <c r="T304" s="760"/>
      <c r="U304" s="760"/>
      <c r="V304" s="760"/>
      <c r="W304" s="760"/>
      <c r="X304" s="760"/>
      <c r="Y304" s="760"/>
      <c r="Z304" s="760"/>
      <c r="AA304" s="760"/>
      <c r="AB304" s="760"/>
      <c r="AC304" s="760"/>
      <c r="AD304" s="760"/>
      <c r="AE304" s="760"/>
      <c r="AF304" s="760"/>
      <c r="AG304" s="760"/>
      <c r="AH304" s="760"/>
      <c r="AI304" s="760"/>
      <c r="AJ304" s="760"/>
      <c r="AK304" s="760"/>
      <c r="AL304" s="760"/>
      <c r="AM304" s="760"/>
      <c r="AN304" s="760"/>
      <c r="AO304" s="760"/>
      <c r="AP304" s="760"/>
      <c r="AQ304" s="760"/>
      <c r="AR304" s="760"/>
      <c r="AS304" s="760"/>
      <c r="AT304" s="760"/>
      <c r="AU304" s="760"/>
      <c r="AV304" s="760"/>
      <c r="AW304" s="760"/>
      <c r="AX304" s="760"/>
      <c r="AY304" s="760"/>
      <c r="AZ304" s="760"/>
      <c r="BA304" s="760"/>
      <c r="BB304" s="760"/>
      <c r="BC304" s="760"/>
      <c r="BD304" s="760"/>
      <c r="BE304" s="760"/>
      <c r="BF304" s="760"/>
      <c r="BG304" s="760"/>
      <c r="BH304" s="760"/>
      <c r="BI304" s="760"/>
      <c r="BJ304" s="760"/>
      <c r="BK304" s="760"/>
      <c r="BL304" s="760"/>
      <c r="BM304" s="760"/>
      <c r="BN304" s="760"/>
      <c r="BO304" s="760"/>
      <c r="BP304" s="760"/>
      <c r="BQ304" s="760"/>
      <c r="BR304" s="760"/>
      <c r="BS304" s="760"/>
      <c r="BT304" s="760"/>
      <c r="BU304" s="760"/>
      <c r="BV304" s="760"/>
      <c r="BW304" s="760"/>
      <c r="BX304" s="760"/>
      <c r="BY304" s="760"/>
      <c r="BZ304" s="760"/>
      <c r="CA304" s="760"/>
    </row>
    <row r="305" spans="1:79" ht="35.25" customHeight="1">
      <c r="B305" s="1399" t="s">
        <v>960</v>
      </c>
      <c r="C305" s="1400"/>
      <c r="D305" s="1400"/>
      <c r="E305" s="1401"/>
      <c r="F305" s="893"/>
      <c r="G305" s="835"/>
      <c r="H305" s="835"/>
      <c r="I305" s="760"/>
      <c r="J305" s="760"/>
      <c r="K305" s="760"/>
      <c r="L305" s="760"/>
      <c r="M305" s="760"/>
      <c r="N305" s="815"/>
      <c r="O305" s="760"/>
      <c r="P305" s="760"/>
      <c r="Q305" s="760"/>
      <c r="R305" s="760"/>
      <c r="S305" s="760"/>
      <c r="T305" s="760"/>
      <c r="U305" s="760"/>
      <c r="V305" s="760"/>
      <c r="W305" s="760"/>
      <c r="X305" s="760"/>
      <c r="Y305" s="760"/>
      <c r="Z305" s="760"/>
      <c r="AA305" s="760"/>
      <c r="AB305" s="760"/>
      <c r="AC305" s="760"/>
      <c r="AD305" s="760"/>
      <c r="AE305" s="760"/>
      <c r="AF305" s="760"/>
      <c r="AG305" s="760"/>
      <c r="AH305" s="760"/>
      <c r="AI305" s="760"/>
      <c r="AJ305" s="760"/>
      <c r="AK305" s="760"/>
      <c r="AL305" s="760"/>
      <c r="AM305" s="760"/>
      <c r="AN305" s="760"/>
      <c r="AO305" s="760"/>
      <c r="AP305" s="760"/>
      <c r="AQ305" s="760"/>
      <c r="AR305" s="760"/>
      <c r="AS305" s="760"/>
      <c r="AT305" s="760"/>
      <c r="AU305" s="760"/>
      <c r="AV305" s="760"/>
      <c r="AW305" s="760"/>
      <c r="AX305" s="760"/>
      <c r="AY305" s="760"/>
      <c r="AZ305" s="760"/>
      <c r="BA305" s="760"/>
      <c r="BB305" s="760"/>
      <c r="BC305" s="760"/>
      <c r="BD305" s="760"/>
      <c r="BE305" s="760"/>
      <c r="BF305" s="760"/>
      <c r="BG305" s="760"/>
      <c r="BH305" s="760"/>
      <c r="BI305" s="760"/>
      <c r="BJ305" s="760"/>
      <c r="BK305" s="760"/>
      <c r="BL305" s="760"/>
      <c r="BM305" s="760"/>
      <c r="BN305" s="760"/>
      <c r="BO305" s="760"/>
      <c r="BP305" s="760"/>
      <c r="BQ305" s="760"/>
      <c r="BR305" s="760"/>
      <c r="BS305" s="760"/>
      <c r="BT305" s="760"/>
      <c r="BU305" s="760"/>
      <c r="BV305" s="760"/>
      <c r="BW305" s="760"/>
      <c r="BX305" s="760"/>
      <c r="BY305" s="760"/>
      <c r="BZ305" s="760"/>
      <c r="CA305" s="760"/>
    </row>
    <row r="306" spans="1:79" ht="16.5" customHeight="1" thickBot="1">
      <c r="B306" s="831" t="s">
        <v>811</v>
      </c>
      <c r="C306" s="836"/>
      <c r="F306" s="893"/>
      <c r="G306" s="835"/>
      <c r="H306" s="835"/>
      <c r="I306" s="760"/>
      <c r="J306" s="760"/>
      <c r="K306" s="760"/>
      <c r="L306" s="760"/>
      <c r="M306" s="760"/>
      <c r="N306" s="815"/>
      <c r="O306" s="760"/>
      <c r="P306" s="760"/>
      <c r="Q306" s="760"/>
      <c r="R306" s="760"/>
      <c r="S306" s="760"/>
      <c r="T306" s="760"/>
      <c r="U306" s="760"/>
      <c r="V306" s="760"/>
      <c r="W306" s="760"/>
      <c r="X306" s="760"/>
      <c r="Y306" s="760"/>
      <c r="Z306" s="760"/>
      <c r="AA306" s="760"/>
      <c r="AB306" s="760"/>
      <c r="AC306" s="760"/>
      <c r="AD306" s="760"/>
      <c r="AE306" s="760"/>
      <c r="AF306" s="760"/>
      <c r="AG306" s="760"/>
      <c r="AH306" s="760"/>
      <c r="AI306" s="760"/>
      <c r="AJ306" s="760"/>
      <c r="AK306" s="760"/>
      <c r="AL306" s="760"/>
      <c r="AM306" s="760"/>
      <c r="AN306" s="760"/>
      <c r="AO306" s="760"/>
      <c r="AP306" s="760"/>
      <c r="AQ306" s="760"/>
      <c r="AR306" s="760"/>
      <c r="AS306" s="760"/>
      <c r="AT306" s="760"/>
      <c r="AU306" s="760"/>
      <c r="AV306" s="760"/>
      <c r="AW306" s="760"/>
      <c r="AX306" s="760"/>
      <c r="AY306" s="760"/>
      <c r="AZ306" s="760"/>
      <c r="BA306" s="760"/>
      <c r="BB306" s="760"/>
      <c r="BC306" s="760"/>
      <c r="BD306" s="760"/>
      <c r="BE306" s="760"/>
      <c r="BF306" s="760"/>
      <c r="BG306" s="760"/>
      <c r="BH306" s="760"/>
      <c r="BI306" s="760"/>
      <c r="BJ306" s="760"/>
      <c r="BK306" s="760"/>
      <c r="BL306" s="760"/>
      <c r="BM306" s="760"/>
      <c r="BN306" s="760"/>
      <c r="BO306" s="760"/>
      <c r="BP306" s="760"/>
      <c r="BQ306" s="760"/>
      <c r="BR306" s="760"/>
      <c r="BS306" s="760"/>
      <c r="BT306" s="760"/>
      <c r="BU306" s="760"/>
      <c r="BV306" s="760"/>
      <c r="BW306" s="760"/>
      <c r="BX306" s="760"/>
      <c r="BY306" s="760"/>
      <c r="BZ306" s="760"/>
      <c r="CA306" s="760"/>
    </row>
    <row r="307" spans="1:79" ht="33.75" customHeight="1" thickBot="1">
      <c r="B307" s="837" t="s">
        <v>812</v>
      </c>
      <c r="C307" s="838" t="s">
        <v>813</v>
      </c>
      <c r="D307" s="838" t="s">
        <v>814</v>
      </c>
      <c r="E307" s="839" t="s">
        <v>815</v>
      </c>
      <c r="F307" s="1402" t="s">
        <v>816</v>
      </c>
      <c r="G307" s="864"/>
      <c r="H307" s="835"/>
      <c r="I307" s="760"/>
      <c r="J307" s="760"/>
      <c r="K307" s="760"/>
      <c r="L307" s="760"/>
      <c r="M307" s="760"/>
      <c r="N307" s="815"/>
      <c r="O307" s="760"/>
      <c r="P307" s="760"/>
      <c r="Q307" s="760"/>
      <c r="R307" s="760"/>
      <c r="S307" s="760"/>
      <c r="T307" s="760"/>
      <c r="U307" s="760"/>
      <c r="V307" s="760"/>
      <c r="W307" s="760"/>
      <c r="X307" s="760"/>
      <c r="Y307" s="760"/>
      <c r="Z307" s="760"/>
      <c r="AA307" s="760"/>
      <c r="AB307" s="760"/>
      <c r="AC307" s="760"/>
      <c r="AD307" s="760"/>
      <c r="AE307" s="760"/>
      <c r="AF307" s="760"/>
      <c r="AG307" s="760"/>
      <c r="AH307" s="760"/>
      <c r="AI307" s="760"/>
      <c r="AJ307" s="760"/>
      <c r="AK307" s="760"/>
      <c r="AL307" s="760"/>
      <c r="AM307" s="760"/>
      <c r="AN307" s="760"/>
      <c r="AO307" s="760"/>
      <c r="AP307" s="760"/>
      <c r="AQ307" s="760"/>
      <c r="AR307" s="760"/>
      <c r="AS307" s="760"/>
      <c r="AT307" s="760"/>
      <c r="AU307" s="760"/>
      <c r="AV307" s="760"/>
      <c r="AW307" s="760"/>
      <c r="AX307" s="760"/>
      <c r="AY307" s="760"/>
      <c r="AZ307" s="760"/>
      <c r="BA307" s="760"/>
      <c r="BB307" s="760"/>
      <c r="BC307" s="760"/>
      <c r="BD307" s="760"/>
      <c r="BE307" s="760"/>
      <c r="BF307" s="760"/>
      <c r="BG307" s="760"/>
      <c r="BH307" s="760"/>
      <c r="BI307" s="760"/>
      <c r="BJ307" s="760"/>
      <c r="BK307" s="760"/>
      <c r="BL307" s="760"/>
      <c r="BM307" s="760"/>
      <c r="BN307" s="760"/>
      <c r="BO307" s="760"/>
      <c r="BP307" s="760"/>
      <c r="BQ307" s="760"/>
      <c r="BR307" s="760"/>
      <c r="BS307" s="760"/>
      <c r="BT307" s="760"/>
      <c r="BU307" s="760"/>
      <c r="BV307" s="760"/>
      <c r="BW307" s="760"/>
      <c r="BX307" s="760"/>
      <c r="BY307" s="760"/>
      <c r="BZ307" s="760"/>
      <c r="CA307" s="760"/>
    </row>
    <row r="308" spans="1:79" ht="21" customHeight="1">
      <c r="B308" s="844" t="s">
        <v>818</v>
      </c>
      <c r="C308" s="845">
        <v>1</v>
      </c>
      <c r="D308" s="846">
        <v>1</v>
      </c>
      <c r="E308" s="847">
        <v>1</v>
      </c>
      <c r="F308" s="1403"/>
      <c r="G308" s="865"/>
      <c r="H308" s="865"/>
      <c r="I308" s="866"/>
      <c r="J308" s="760"/>
      <c r="K308" s="760"/>
      <c r="L308" s="760"/>
      <c r="M308" s="760"/>
      <c r="N308" s="815"/>
      <c r="O308" s="760"/>
      <c r="P308" s="760"/>
      <c r="Q308" s="760"/>
      <c r="R308" s="760"/>
      <c r="S308" s="760"/>
      <c r="T308" s="760"/>
      <c r="U308" s="760"/>
      <c r="V308" s="760"/>
      <c r="W308" s="760"/>
      <c r="X308" s="760"/>
      <c r="Y308" s="760"/>
      <c r="Z308" s="760"/>
      <c r="AA308" s="760"/>
      <c r="AB308" s="760"/>
      <c r="AC308" s="760"/>
      <c r="AD308" s="760"/>
      <c r="AE308" s="760"/>
      <c r="AF308" s="760"/>
      <c r="AG308" s="760"/>
      <c r="AH308" s="760"/>
      <c r="AI308" s="760"/>
      <c r="AJ308" s="760"/>
      <c r="AK308" s="760"/>
      <c r="AL308" s="760"/>
      <c r="AM308" s="760"/>
      <c r="AN308" s="760"/>
      <c r="AO308" s="760"/>
      <c r="AP308" s="760"/>
      <c r="AQ308" s="760"/>
      <c r="AR308" s="760"/>
      <c r="AS308" s="760"/>
      <c r="AT308" s="760"/>
      <c r="AU308" s="760"/>
      <c r="AV308" s="760"/>
      <c r="AW308" s="760"/>
      <c r="AX308" s="760"/>
      <c r="AY308" s="760"/>
      <c r="AZ308" s="760"/>
      <c r="BA308" s="760"/>
      <c r="BB308" s="760"/>
      <c r="BC308" s="760"/>
      <c r="BD308" s="760"/>
      <c r="BE308" s="760"/>
      <c r="BF308" s="760"/>
      <c r="BG308" s="760"/>
      <c r="BH308" s="760"/>
      <c r="BI308" s="760"/>
      <c r="BJ308" s="760"/>
      <c r="BK308" s="760"/>
      <c r="BL308" s="760"/>
      <c r="BM308" s="760"/>
      <c r="BN308" s="760"/>
      <c r="BO308" s="760"/>
      <c r="BP308" s="760"/>
      <c r="BQ308" s="760"/>
      <c r="BR308" s="760"/>
      <c r="BS308" s="760"/>
      <c r="BT308" s="760"/>
      <c r="BU308" s="760"/>
      <c r="BV308" s="760"/>
      <c r="BW308" s="760"/>
      <c r="BX308" s="760"/>
      <c r="BY308" s="760"/>
      <c r="BZ308" s="760"/>
      <c r="CA308" s="760"/>
    </row>
    <row r="309" spans="1:79" ht="20.25" customHeight="1">
      <c r="B309" s="850" t="s">
        <v>820</v>
      </c>
      <c r="C309" s="851">
        <v>2</v>
      </c>
      <c r="D309" s="852">
        <v>1</v>
      </c>
      <c r="E309" s="853">
        <v>2</v>
      </c>
      <c r="F309" s="1403"/>
      <c r="G309" s="867"/>
      <c r="H309" s="867"/>
      <c r="I309" s="868"/>
      <c r="J309" s="760"/>
      <c r="K309" s="760"/>
      <c r="L309" s="760"/>
      <c r="M309" s="760"/>
      <c r="N309" s="815"/>
      <c r="O309" s="760"/>
      <c r="P309" s="760"/>
      <c r="Q309" s="760"/>
      <c r="R309" s="760"/>
      <c r="S309" s="760"/>
      <c r="T309" s="760"/>
      <c r="U309" s="760"/>
      <c r="V309" s="760"/>
      <c r="W309" s="760"/>
      <c r="X309" s="760"/>
      <c r="Y309" s="760"/>
      <c r="Z309" s="760"/>
      <c r="AA309" s="760"/>
      <c r="AB309" s="760"/>
      <c r="AC309" s="760"/>
      <c r="AD309" s="760"/>
      <c r="AE309" s="760"/>
      <c r="AF309" s="760"/>
      <c r="AG309" s="760"/>
      <c r="AH309" s="760"/>
      <c r="AI309" s="760"/>
      <c r="AJ309" s="760"/>
      <c r="AK309" s="760"/>
      <c r="AL309" s="760"/>
      <c r="AM309" s="760"/>
      <c r="AN309" s="760"/>
      <c r="AO309" s="760"/>
      <c r="AP309" s="760"/>
      <c r="AQ309" s="760"/>
      <c r="AR309" s="760"/>
      <c r="AS309" s="760"/>
      <c r="AT309" s="760"/>
      <c r="AU309" s="760"/>
      <c r="AV309" s="760"/>
      <c r="AW309" s="760"/>
      <c r="AX309" s="760"/>
      <c r="AY309" s="760"/>
      <c r="AZ309" s="760"/>
      <c r="BA309" s="760"/>
      <c r="BB309" s="760"/>
      <c r="BC309" s="760"/>
      <c r="BD309" s="760"/>
      <c r="BE309" s="760"/>
      <c r="BF309" s="760"/>
      <c r="BG309" s="760"/>
      <c r="BH309" s="760"/>
      <c r="BI309" s="760"/>
      <c r="BJ309" s="760"/>
      <c r="BK309" s="760"/>
      <c r="BL309" s="760"/>
      <c r="BM309" s="760"/>
      <c r="BN309" s="760"/>
      <c r="BO309" s="760"/>
      <c r="BP309" s="760"/>
      <c r="BQ309" s="760"/>
      <c r="BR309" s="760"/>
      <c r="BS309" s="760"/>
      <c r="BT309" s="760"/>
      <c r="BU309" s="760"/>
      <c r="BV309" s="760"/>
      <c r="BW309" s="760"/>
      <c r="BX309" s="760"/>
      <c r="BY309" s="760"/>
      <c r="BZ309" s="760"/>
      <c r="CA309" s="760"/>
    </row>
    <row r="310" spans="1:79" ht="20.25" customHeight="1" thickBot="1">
      <c r="B310" s="856" t="s">
        <v>822</v>
      </c>
      <c r="C310" s="857">
        <v>4</v>
      </c>
      <c r="D310" s="858">
        <v>1</v>
      </c>
      <c r="E310" s="859">
        <v>4</v>
      </c>
      <c r="F310" s="1404"/>
      <c r="G310" s="869"/>
      <c r="H310" s="869"/>
      <c r="I310" s="870"/>
      <c r="J310" s="760"/>
      <c r="K310" s="760"/>
      <c r="L310" s="760"/>
      <c r="M310" s="760"/>
      <c r="N310" s="815"/>
      <c r="O310" s="760"/>
      <c r="P310" s="760"/>
      <c r="Q310" s="760"/>
      <c r="R310" s="760"/>
      <c r="S310" s="760"/>
      <c r="T310" s="760"/>
      <c r="U310" s="760"/>
      <c r="V310" s="760"/>
      <c r="W310" s="760"/>
      <c r="X310" s="760"/>
      <c r="Y310" s="760"/>
      <c r="Z310" s="760"/>
      <c r="AA310" s="760"/>
      <c r="AB310" s="760"/>
      <c r="AC310" s="760"/>
      <c r="AD310" s="760"/>
      <c r="AE310" s="760"/>
      <c r="AF310" s="760"/>
      <c r="AG310" s="760"/>
      <c r="AH310" s="760"/>
      <c r="AI310" s="760"/>
      <c r="AJ310" s="760"/>
      <c r="AK310" s="760"/>
      <c r="AL310" s="760"/>
      <c r="AM310" s="760"/>
      <c r="AN310" s="760"/>
      <c r="AO310" s="760"/>
      <c r="AP310" s="760"/>
      <c r="AQ310" s="760"/>
      <c r="AR310" s="760"/>
      <c r="AS310" s="760"/>
      <c r="AT310" s="760"/>
      <c r="AU310" s="760"/>
      <c r="AV310" s="760"/>
      <c r="AW310" s="760"/>
      <c r="AX310" s="760"/>
      <c r="AY310" s="760"/>
      <c r="AZ310" s="760"/>
      <c r="BA310" s="760"/>
      <c r="BB310" s="760"/>
      <c r="BC310" s="760"/>
      <c r="BD310" s="760"/>
      <c r="BE310" s="760"/>
      <c r="BF310" s="760"/>
      <c r="BG310" s="760"/>
      <c r="BH310" s="760"/>
      <c r="BI310" s="760"/>
      <c r="BJ310" s="760"/>
      <c r="BK310" s="760"/>
      <c r="BL310" s="760"/>
      <c r="BM310" s="760"/>
      <c r="BN310" s="760"/>
      <c r="BO310" s="760"/>
      <c r="BP310" s="760"/>
      <c r="BQ310" s="760"/>
      <c r="BR310" s="760"/>
      <c r="BS310" s="760"/>
      <c r="BT310" s="760"/>
      <c r="BU310" s="760"/>
      <c r="BV310" s="760"/>
      <c r="BW310" s="760"/>
      <c r="BX310" s="760"/>
      <c r="BY310" s="760"/>
      <c r="BZ310" s="760"/>
      <c r="CA310" s="760"/>
    </row>
    <row r="311" spans="1:79" ht="9" customHeight="1">
      <c r="B311" s="862"/>
      <c r="C311" s="863"/>
      <c r="D311" s="863"/>
      <c r="E311" s="863"/>
      <c r="F311" s="893"/>
      <c r="G311" s="835"/>
      <c r="H311" s="835"/>
      <c r="I311" s="760"/>
      <c r="J311" s="760"/>
      <c r="K311" s="760"/>
      <c r="L311" s="760"/>
      <c r="M311" s="760"/>
      <c r="N311" s="815"/>
      <c r="O311" s="760"/>
      <c r="P311" s="760"/>
      <c r="Q311" s="760"/>
      <c r="R311" s="760"/>
      <c r="S311" s="760"/>
      <c r="T311" s="760"/>
      <c r="U311" s="760"/>
      <c r="V311" s="760"/>
      <c r="W311" s="760"/>
      <c r="X311" s="760"/>
      <c r="Y311" s="760"/>
      <c r="Z311" s="760"/>
      <c r="AA311" s="760"/>
      <c r="AB311" s="760"/>
      <c r="AC311" s="760"/>
      <c r="AD311" s="760"/>
      <c r="AE311" s="760"/>
      <c r="AF311" s="760"/>
      <c r="AG311" s="760"/>
      <c r="AH311" s="760"/>
      <c r="AI311" s="760"/>
      <c r="AJ311" s="760"/>
      <c r="AK311" s="760"/>
      <c r="AL311" s="760"/>
      <c r="AM311" s="760"/>
      <c r="AN311" s="760"/>
      <c r="AO311" s="760"/>
      <c r="AP311" s="760"/>
      <c r="AQ311" s="760"/>
      <c r="AR311" s="760"/>
      <c r="AS311" s="760"/>
      <c r="AT311" s="760"/>
      <c r="AU311" s="760"/>
      <c r="AV311" s="760"/>
      <c r="AW311" s="760"/>
      <c r="AX311" s="760"/>
      <c r="AY311" s="760"/>
      <c r="AZ311" s="760"/>
      <c r="BA311" s="760"/>
      <c r="BB311" s="760"/>
      <c r="BC311" s="760"/>
      <c r="BD311" s="760"/>
      <c r="BE311" s="760"/>
      <c r="BF311" s="760"/>
      <c r="BG311" s="760"/>
      <c r="BH311" s="760"/>
      <c r="BI311" s="760"/>
      <c r="BJ311" s="760"/>
      <c r="BK311" s="760"/>
      <c r="BL311" s="760"/>
      <c r="BM311" s="760"/>
      <c r="BN311" s="760"/>
      <c r="BO311" s="760"/>
      <c r="BP311" s="760"/>
      <c r="BQ311" s="760"/>
      <c r="BR311" s="760"/>
      <c r="BS311" s="760"/>
      <c r="BT311" s="760"/>
      <c r="BU311" s="760"/>
      <c r="BV311" s="760"/>
      <c r="BW311" s="760"/>
      <c r="BX311" s="760"/>
      <c r="BY311" s="760"/>
      <c r="BZ311" s="760"/>
      <c r="CA311" s="760"/>
    </row>
    <row r="312" spans="1:79" ht="18" customHeight="1">
      <c r="A312" s="724">
        <v>32</v>
      </c>
      <c r="B312" s="831" t="s">
        <v>961</v>
      </c>
      <c r="C312" s="832"/>
      <c r="D312" s="832"/>
      <c r="E312" s="832"/>
      <c r="F312" s="893"/>
      <c r="G312" s="835"/>
      <c r="H312" s="835"/>
      <c r="I312" s="760"/>
      <c r="J312" s="760"/>
      <c r="K312" s="760"/>
      <c r="L312" s="760"/>
      <c r="M312" s="760"/>
      <c r="N312" s="815"/>
      <c r="O312" s="760"/>
      <c r="P312" s="760"/>
      <c r="Q312" s="760"/>
      <c r="R312" s="760"/>
      <c r="S312" s="760"/>
      <c r="T312" s="760"/>
      <c r="U312" s="760"/>
      <c r="V312" s="760"/>
      <c r="W312" s="760"/>
      <c r="X312" s="760"/>
      <c r="Y312" s="760"/>
      <c r="Z312" s="760"/>
      <c r="AA312" s="760"/>
      <c r="AB312" s="760"/>
      <c r="AC312" s="760"/>
      <c r="AD312" s="760"/>
      <c r="AE312" s="760"/>
      <c r="AF312" s="760"/>
      <c r="AG312" s="760"/>
      <c r="AH312" s="760"/>
      <c r="AI312" s="760"/>
      <c r="AJ312" s="760"/>
      <c r="AK312" s="760"/>
      <c r="AL312" s="760"/>
      <c r="AM312" s="760"/>
      <c r="AN312" s="760"/>
      <c r="AO312" s="760"/>
      <c r="AP312" s="760"/>
      <c r="AQ312" s="760"/>
      <c r="AR312" s="760"/>
      <c r="AS312" s="760"/>
      <c r="AT312" s="760"/>
      <c r="AU312" s="760"/>
      <c r="AV312" s="760"/>
      <c r="AW312" s="760"/>
      <c r="AX312" s="760"/>
      <c r="AY312" s="760"/>
      <c r="AZ312" s="760"/>
      <c r="BA312" s="760"/>
      <c r="BB312" s="760"/>
      <c r="BC312" s="760"/>
      <c r="BD312" s="760"/>
      <c r="BE312" s="760"/>
      <c r="BF312" s="760"/>
      <c r="BG312" s="760"/>
      <c r="BH312" s="760"/>
      <c r="BI312" s="760"/>
      <c r="BJ312" s="760"/>
      <c r="BK312" s="760"/>
      <c r="BL312" s="760"/>
      <c r="BM312" s="760"/>
      <c r="BN312" s="760"/>
      <c r="BO312" s="760"/>
      <c r="BP312" s="760"/>
      <c r="BQ312" s="760"/>
      <c r="BR312" s="760"/>
      <c r="BS312" s="760"/>
      <c r="BT312" s="760"/>
      <c r="BU312" s="760"/>
      <c r="BV312" s="760"/>
      <c r="BW312" s="760"/>
      <c r="BX312" s="760"/>
      <c r="BY312" s="760"/>
      <c r="BZ312" s="760"/>
      <c r="CA312" s="760"/>
    </row>
    <row r="313" spans="1:79" ht="35.25" customHeight="1">
      <c r="B313" s="1399" t="s">
        <v>962</v>
      </c>
      <c r="C313" s="1400"/>
      <c r="D313" s="1400"/>
      <c r="E313" s="1401"/>
      <c r="F313" s="893"/>
      <c r="G313" s="835"/>
      <c r="H313" s="835"/>
      <c r="I313" s="760"/>
      <c r="J313" s="760"/>
      <c r="K313" s="760"/>
      <c r="L313" s="760"/>
      <c r="M313" s="760"/>
      <c r="N313" s="815"/>
      <c r="O313" s="760"/>
      <c r="P313" s="760"/>
      <c r="Q313" s="760"/>
      <c r="R313" s="760"/>
      <c r="S313" s="760"/>
      <c r="T313" s="760"/>
      <c r="U313" s="760"/>
      <c r="V313" s="760"/>
      <c r="W313" s="760"/>
      <c r="X313" s="760"/>
      <c r="Y313" s="760"/>
      <c r="Z313" s="760"/>
      <c r="AA313" s="760"/>
      <c r="AB313" s="760"/>
      <c r="AC313" s="760"/>
      <c r="AD313" s="760"/>
      <c r="AE313" s="760"/>
      <c r="AF313" s="760"/>
      <c r="AG313" s="760"/>
      <c r="AH313" s="760"/>
      <c r="AI313" s="760"/>
      <c r="AJ313" s="760"/>
      <c r="AK313" s="760"/>
      <c r="AL313" s="760"/>
      <c r="AM313" s="760"/>
      <c r="AN313" s="760"/>
      <c r="AO313" s="760"/>
      <c r="AP313" s="760"/>
      <c r="AQ313" s="760"/>
      <c r="AR313" s="760"/>
      <c r="AS313" s="760"/>
      <c r="AT313" s="760"/>
      <c r="AU313" s="760"/>
      <c r="AV313" s="760"/>
      <c r="AW313" s="760"/>
      <c r="AX313" s="760"/>
      <c r="AY313" s="760"/>
      <c r="AZ313" s="760"/>
      <c r="BA313" s="760"/>
      <c r="BB313" s="760"/>
      <c r="BC313" s="760"/>
      <c r="BD313" s="760"/>
      <c r="BE313" s="760"/>
      <c r="BF313" s="760"/>
      <c r="BG313" s="760"/>
      <c r="BH313" s="760"/>
      <c r="BI313" s="760"/>
      <c r="BJ313" s="760"/>
      <c r="BK313" s="760"/>
      <c r="BL313" s="760"/>
      <c r="BM313" s="760"/>
      <c r="BN313" s="760"/>
      <c r="BO313" s="760"/>
      <c r="BP313" s="760"/>
      <c r="BQ313" s="760"/>
      <c r="BR313" s="760"/>
      <c r="BS313" s="760"/>
      <c r="BT313" s="760"/>
      <c r="BU313" s="760"/>
      <c r="BV313" s="760"/>
      <c r="BW313" s="760"/>
      <c r="BX313" s="760"/>
      <c r="BY313" s="760"/>
      <c r="BZ313" s="760"/>
      <c r="CA313" s="760"/>
    </row>
    <row r="314" spans="1:79" ht="16.5" customHeight="1" thickBot="1">
      <c r="B314" s="831" t="s">
        <v>811</v>
      </c>
      <c r="C314" s="836"/>
      <c r="F314" s="893"/>
      <c r="G314" s="835"/>
      <c r="H314" s="835"/>
      <c r="I314" s="760"/>
      <c r="J314" s="760"/>
      <c r="K314" s="760"/>
      <c r="L314" s="760"/>
      <c r="M314" s="760"/>
      <c r="N314" s="815"/>
      <c r="O314" s="760"/>
      <c r="P314" s="760"/>
      <c r="Q314" s="760"/>
      <c r="R314" s="760"/>
      <c r="S314" s="760"/>
      <c r="T314" s="760"/>
      <c r="U314" s="760"/>
      <c r="V314" s="760"/>
      <c r="W314" s="760"/>
      <c r="X314" s="760"/>
      <c r="Y314" s="760"/>
      <c r="Z314" s="760"/>
      <c r="AA314" s="760"/>
      <c r="AB314" s="760"/>
      <c r="AC314" s="760"/>
      <c r="AD314" s="760"/>
      <c r="AE314" s="760"/>
      <c r="AF314" s="760"/>
      <c r="AG314" s="760"/>
      <c r="AH314" s="760"/>
      <c r="AI314" s="760"/>
      <c r="AJ314" s="760"/>
      <c r="AK314" s="760"/>
      <c r="AL314" s="760"/>
      <c r="AM314" s="760"/>
      <c r="AN314" s="760"/>
      <c r="AO314" s="760"/>
      <c r="AP314" s="760"/>
      <c r="AQ314" s="760"/>
      <c r="AR314" s="760"/>
      <c r="AS314" s="760"/>
      <c r="AT314" s="760"/>
      <c r="AU314" s="760"/>
      <c r="AV314" s="760"/>
      <c r="AW314" s="760"/>
      <c r="AX314" s="760"/>
      <c r="AY314" s="760"/>
      <c r="AZ314" s="760"/>
      <c r="BA314" s="760"/>
      <c r="BB314" s="760"/>
      <c r="BC314" s="760"/>
      <c r="BD314" s="760"/>
      <c r="BE314" s="760"/>
      <c r="BF314" s="760"/>
      <c r="BG314" s="760"/>
      <c r="BH314" s="760"/>
      <c r="BI314" s="760"/>
      <c r="BJ314" s="760"/>
      <c r="BK314" s="760"/>
      <c r="BL314" s="760"/>
      <c r="BM314" s="760"/>
      <c r="BN314" s="760"/>
      <c r="BO314" s="760"/>
      <c r="BP314" s="760"/>
      <c r="BQ314" s="760"/>
      <c r="BR314" s="760"/>
      <c r="BS314" s="760"/>
      <c r="BT314" s="760"/>
      <c r="BU314" s="760"/>
      <c r="BV314" s="760"/>
      <c r="BW314" s="760"/>
      <c r="BX314" s="760"/>
      <c r="BY314" s="760"/>
      <c r="BZ314" s="760"/>
      <c r="CA314" s="760"/>
    </row>
    <row r="315" spans="1:79" ht="33.75" customHeight="1" thickBot="1">
      <c r="B315" s="837" t="s">
        <v>812</v>
      </c>
      <c r="C315" s="838" t="s">
        <v>813</v>
      </c>
      <c r="D315" s="838" t="s">
        <v>814</v>
      </c>
      <c r="E315" s="839" t="s">
        <v>815</v>
      </c>
      <c r="F315" s="1402" t="s">
        <v>816</v>
      </c>
      <c r="G315" s="864"/>
      <c r="H315" s="835"/>
      <c r="I315" s="760"/>
      <c r="J315" s="760"/>
      <c r="K315" s="760"/>
      <c r="L315" s="760"/>
      <c r="M315" s="760"/>
      <c r="N315" s="815"/>
      <c r="O315" s="760"/>
      <c r="P315" s="760"/>
      <c r="Q315" s="760"/>
      <c r="R315" s="760"/>
      <c r="S315" s="760"/>
      <c r="T315" s="760"/>
      <c r="U315" s="760"/>
      <c r="V315" s="760"/>
      <c r="W315" s="760"/>
      <c r="X315" s="760"/>
      <c r="Y315" s="760"/>
      <c r="Z315" s="760"/>
      <c r="AA315" s="760"/>
      <c r="AB315" s="760"/>
      <c r="AC315" s="760"/>
      <c r="AD315" s="760"/>
      <c r="AE315" s="760"/>
      <c r="AF315" s="760"/>
      <c r="AG315" s="760"/>
      <c r="AH315" s="760"/>
      <c r="AI315" s="760"/>
      <c r="AJ315" s="760"/>
      <c r="AK315" s="760"/>
      <c r="AL315" s="760"/>
      <c r="AM315" s="760"/>
      <c r="AN315" s="760"/>
      <c r="AO315" s="760"/>
      <c r="AP315" s="760"/>
      <c r="AQ315" s="760"/>
      <c r="AR315" s="760"/>
      <c r="AS315" s="760"/>
      <c r="AT315" s="760"/>
      <c r="AU315" s="760"/>
      <c r="AV315" s="760"/>
      <c r="AW315" s="760"/>
      <c r="AX315" s="760"/>
      <c r="AY315" s="760"/>
      <c r="AZ315" s="760"/>
      <c r="BA315" s="760"/>
      <c r="BB315" s="760"/>
      <c r="BC315" s="760"/>
      <c r="BD315" s="760"/>
      <c r="BE315" s="760"/>
      <c r="BF315" s="760"/>
      <c r="BG315" s="760"/>
      <c r="BH315" s="760"/>
      <c r="BI315" s="760"/>
      <c r="BJ315" s="760"/>
      <c r="BK315" s="760"/>
      <c r="BL315" s="760"/>
      <c r="BM315" s="760"/>
      <c r="BN315" s="760"/>
      <c r="BO315" s="760"/>
      <c r="BP315" s="760"/>
      <c r="BQ315" s="760"/>
      <c r="BR315" s="760"/>
      <c r="BS315" s="760"/>
      <c r="BT315" s="760"/>
      <c r="BU315" s="760"/>
      <c r="BV315" s="760"/>
      <c r="BW315" s="760"/>
      <c r="BX315" s="760"/>
      <c r="BY315" s="760"/>
      <c r="BZ315" s="760"/>
      <c r="CA315" s="760"/>
    </row>
    <row r="316" spans="1:79" ht="21" customHeight="1">
      <c r="B316" s="844" t="s">
        <v>818</v>
      </c>
      <c r="C316" s="845">
        <v>0</v>
      </c>
      <c r="D316" s="846">
        <v>3</v>
      </c>
      <c r="E316" s="847">
        <v>0</v>
      </c>
      <c r="F316" s="1403"/>
      <c r="G316" s="865"/>
      <c r="H316" s="865"/>
      <c r="I316" s="866"/>
      <c r="J316" s="760"/>
      <c r="K316" s="760"/>
      <c r="L316" s="760"/>
      <c r="M316" s="760"/>
      <c r="N316" s="815"/>
      <c r="O316" s="760"/>
      <c r="P316" s="760"/>
      <c r="Q316" s="760"/>
      <c r="R316" s="760"/>
      <c r="S316" s="760"/>
      <c r="T316" s="760"/>
      <c r="U316" s="760"/>
      <c r="V316" s="760"/>
      <c r="W316" s="760"/>
      <c r="X316" s="760"/>
      <c r="Y316" s="760"/>
      <c r="Z316" s="760"/>
      <c r="AA316" s="760"/>
      <c r="AB316" s="760"/>
      <c r="AC316" s="760"/>
      <c r="AD316" s="760"/>
      <c r="AE316" s="760"/>
      <c r="AF316" s="760"/>
      <c r="AG316" s="760"/>
      <c r="AH316" s="760"/>
      <c r="AI316" s="760"/>
      <c r="AJ316" s="760"/>
      <c r="AK316" s="760"/>
      <c r="AL316" s="760"/>
      <c r="AM316" s="760"/>
      <c r="AN316" s="760"/>
      <c r="AO316" s="760"/>
      <c r="AP316" s="760"/>
      <c r="AQ316" s="760"/>
      <c r="AR316" s="760"/>
      <c r="AS316" s="760"/>
      <c r="AT316" s="760"/>
      <c r="AU316" s="760"/>
      <c r="AV316" s="760"/>
      <c r="AW316" s="760"/>
      <c r="AX316" s="760"/>
      <c r="AY316" s="760"/>
      <c r="AZ316" s="760"/>
      <c r="BA316" s="760"/>
      <c r="BB316" s="760"/>
      <c r="BC316" s="760"/>
      <c r="BD316" s="760"/>
      <c r="BE316" s="760"/>
      <c r="BF316" s="760"/>
      <c r="BG316" s="760"/>
      <c r="BH316" s="760"/>
      <c r="BI316" s="760"/>
      <c r="BJ316" s="760"/>
      <c r="BK316" s="760"/>
      <c r="BL316" s="760"/>
      <c r="BM316" s="760"/>
      <c r="BN316" s="760"/>
      <c r="BO316" s="760"/>
      <c r="BP316" s="760"/>
      <c r="BQ316" s="760"/>
      <c r="BR316" s="760"/>
      <c r="BS316" s="760"/>
      <c r="BT316" s="760"/>
      <c r="BU316" s="760"/>
      <c r="BV316" s="760"/>
      <c r="BW316" s="760"/>
      <c r="BX316" s="760"/>
      <c r="BY316" s="760"/>
      <c r="BZ316" s="760"/>
      <c r="CA316" s="760"/>
    </row>
    <row r="317" spans="1:79" ht="20.25" customHeight="1">
      <c r="B317" s="850" t="s">
        <v>820</v>
      </c>
      <c r="C317" s="851">
        <v>1</v>
      </c>
      <c r="D317" s="852">
        <v>3</v>
      </c>
      <c r="E317" s="853">
        <v>3</v>
      </c>
      <c r="F317" s="1403"/>
      <c r="G317" s="867"/>
      <c r="H317" s="867"/>
      <c r="I317" s="868"/>
      <c r="J317" s="760"/>
      <c r="K317" s="760"/>
      <c r="L317" s="760"/>
      <c r="M317" s="760"/>
      <c r="N317" s="815"/>
      <c r="O317" s="760"/>
      <c r="P317" s="760"/>
      <c r="Q317" s="760"/>
      <c r="R317" s="760"/>
      <c r="S317" s="760"/>
      <c r="T317" s="760"/>
      <c r="U317" s="760"/>
      <c r="V317" s="760"/>
      <c r="W317" s="760"/>
      <c r="X317" s="760"/>
      <c r="Y317" s="760"/>
      <c r="Z317" s="760"/>
      <c r="AA317" s="760"/>
      <c r="AB317" s="760"/>
      <c r="AC317" s="760"/>
      <c r="AD317" s="760"/>
      <c r="AE317" s="760"/>
      <c r="AF317" s="760"/>
      <c r="AG317" s="760"/>
      <c r="AH317" s="760"/>
      <c r="AI317" s="760"/>
      <c r="AJ317" s="760"/>
      <c r="AK317" s="760"/>
      <c r="AL317" s="760"/>
      <c r="AM317" s="760"/>
      <c r="AN317" s="760"/>
      <c r="AO317" s="760"/>
      <c r="AP317" s="760"/>
      <c r="AQ317" s="760"/>
      <c r="AR317" s="760"/>
      <c r="AS317" s="760"/>
      <c r="AT317" s="760"/>
      <c r="AU317" s="760"/>
      <c r="AV317" s="760"/>
      <c r="AW317" s="760"/>
      <c r="AX317" s="760"/>
      <c r="AY317" s="760"/>
      <c r="AZ317" s="760"/>
      <c r="BA317" s="760"/>
      <c r="BB317" s="760"/>
      <c r="BC317" s="760"/>
      <c r="BD317" s="760"/>
      <c r="BE317" s="760"/>
      <c r="BF317" s="760"/>
      <c r="BG317" s="760"/>
      <c r="BH317" s="760"/>
      <c r="BI317" s="760"/>
      <c r="BJ317" s="760"/>
      <c r="BK317" s="760"/>
      <c r="BL317" s="760"/>
      <c r="BM317" s="760"/>
      <c r="BN317" s="760"/>
      <c r="BO317" s="760"/>
      <c r="BP317" s="760"/>
      <c r="BQ317" s="760"/>
      <c r="BR317" s="760"/>
      <c r="BS317" s="760"/>
      <c r="BT317" s="760"/>
      <c r="BU317" s="760"/>
      <c r="BV317" s="760"/>
      <c r="BW317" s="760"/>
      <c r="BX317" s="760"/>
      <c r="BY317" s="760"/>
      <c r="BZ317" s="760"/>
      <c r="CA317" s="760"/>
    </row>
    <row r="318" spans="1:79" ht="20.25" customHeight="1" thickBot="1">
      <c r="B318" s="856" t="s">
        <v>822</v>
      </c>
      <c r="C318" s="857">
        <v>2</v>
      </c>
      <c r="D318" s="858">
        <v>3</v>
      </c>
      <c r="E318" s="859">
        <v>6</v>
      </c>
      <c r="F318" s="1404"/>
      <c r="G318" s="869"/>
      <c r="H318" s="869"/>
      <c r="I318" s="870"/>
      <c r="J318" s="760"/>
      <c r="K318" s="760"/>
      <c r="L318" s="760"/>
      <c r="M318" s="760"/>
      <c r="N318" s="815"/>
      <c r="O318" s="760"/>
      <c r="P318" s="760"/>
      <c r="Q318" s="760"/>
      <c r="R318" s="760"/>
      <c r="S318" s="760"/>
      <c r="T318" s="760"/>
      <c r="U318" s="760"/>
      <c r="V318" s="760"/>
      <c r="W318" s="760"/>
      <c r="X318" s="760"/>
      <c r="Y318" s="760"/>
      <c r="Z318" s="760"/>
      <c r="AA318" s="760"/>
      <c r="AB318" s="760"/>
      <c r="AC318" s="760"/>
      <c r="AD318" s="760"/>
      <c r="AE318" s="760"/>
      <c r="AF318" s="760"/>
      <c r="AG318" s="760"/>
      <c r="AH318" s="760"/>
      <c r="AI318" s="760"/>
      <c r="AJ318" s="760"/>
      <c r="AK318" s="760"/>
      <c r="AL318" s="760"/>
      <c r="AM318" s="760"/>
      <c r="AN318" s="760"/>
      <c r="AO318" s="760"/>
      <c r="AP318" s="760"/>
      <c r="AQ318" s="760"/>
      <c r="AR318" s="760"/>
      <c r="AS318" s="760"/>
      <c r="AT318" s="760"/>
      <c r="AU318" s="760"/>
      <c r="AV318" s="760"/>
      <c r="AW318" s="760"/>
      <c r="AX318" s="760"/>
      <c r="AY318" s="760"/>
      <c r="AZ318" s="760"/>
      <c r="BA318" s="760"/>
      <c r="BB318" s="760"/>
      <c r="BC318" s="760"/>
      <c r="BD318" s="760"/>
      <c r="BE318" s="760"/>
      <c r="BF318" s="760"/>
      <c r="BG318" s="760"/>
      <c r="BH318" s="760"/>
      <c r="BI318" s="760"/>
      <c r="BJ318" s="760"/>
      <c r="BK318" s="760"/>
      <c r="BL318" s="760"/>
      <c r="BM318" s="760"/>
      <c r="BN318" s="760"/>
      <c r="BO318" s="760"/>
      <c r="BP318" s="760"/>
      <c r="BQ318" s="760"/>
      <c r="BR318" s="760"/>
      <c r="BS318" s="760"/>
      <c r="BT318" s="760"/>
      <c r="BU318" s="760"/>
      <c r="BV318" s="760"/>
      <c r="BW318" s="760"/>
      <c r="BX318" s="760"/>
      <c r="BY318" s="760"/>
      <c r="BZ318" s="760"/>
      <c r="CA318" s="760"/>
    </row>
    <row r="319" spans="1:79" ht="9" customHeight="1">
      <c r="B319" s="862"/>
      <c r="C319" s="863"/>
      <c r="D319" s="863"/>
      <c r="E319" s="863"/>
      <c r="F319" s="893"/>
      <c r="G319" s="835"/>
      <c r="H319" s="835"/>
      <c r="I319" s="760"/>
      <c r="J319" s="760"/>
      <c r="K319" s="760"/>
      <c r="L319" s="760"/>
      <c r="M319" s="760"/>
      <c r="N319" s="815"/>
      <c r="O319" s="760"/>
      <c r="P319" s="760"/>
      <c r="Q319" s="760"/>
      <c r="R319" s="760"/>
      <c r="S319" s="760"/>
      <c r="T319" s="760"/>
      <c r="U319" s="760"/>
      <c r="V319" s="760"/>
      <c r="W319" s="760"/>
      <c r="X319" s="760"/>
      <c r="Y319" s="760"/>
      <c r="Z319" s="760"/>
      <c r="AA319" s="760"/>
      <c r="AB319" s="760"/>
      <c r="AC319" s="760"/>
      <c r="AD319" s="760"/>
      <c r="AE319" s="760"/>
      <c r="AF319" s="760"/>
      <c r="AG319" s="760"/>
      <c r="AH319" s="760"/>
      <c r="AI319" s="760"/>
      <c r="AJ319" s="760"/>
      <c r="AK319" s="760"/>
      <c r="AL319" s="760"/>
      <c r="AM319" s="760"/>
      <c r="AN319" s="760"/>
      <c r="AO319" s="760"/>
      <c r="AP319" s="760"/>
      <c r="AQ319" s="760"/>
      <c r="AR319" s="760"/>
      <c r="AS319" s="760"/>
      <c r="AT319" s="760"/>
      <c r="AU319" s="760"/>
      <c r="AV319" s="760"/>
      <c r="AW319" s="760"/>
      <c r="AX319" s="760"/>
      <c r="AY319" s="760"/>
      <c r="AZ319" s="760"/>
      <c r="BA319" s="760"/>
      <c r="BB319" s="760"/>
      <c r="BC319" s="760"/>
      <c r="BD319" s="760"/>
      <c r="BE319" s="760"/>
      <c r="BF319" s="760"/>
      <c r="BG319" s="760"/>
      <c r="BH319" s="760"/>
      <c r="BI319" s="760"/>
      <c r="BJ319" s="760"/>
      <c r="BK319" s="760"/>
      <c r="BL319" s="760"/>
      <c r="BM319" s="760"/>
      <c r="BN319" s="760"/>
      <c r="BO319" s="760"/>
      <c r="BP319" s="760"/>
      <c r="BQ319" s="760"/>
      <c r="BR319" s="760"/>
      <c r="BS319" s="760"/>
      <c r="BT319" s="760"/>
      <c r="BU319" s="760"/>
      <c r="BV319" s="760"/>
      <c r="BW319" s="760"/>
      <c r="BX319" s="760"/>
      <c r="BY319" s="760"/>
      <c r="BZ319" s="760"/>
      <c r="CA319" s="760"/>
    </row>
    <row r="320" spans="1:79">
      <c r="C320" s="730"/>
      <c r="D320" s="730"/>
      <c r="E320" s="730"/>
      <c r="F320" s="893"/>
      <c r="G320" s="835"/>
      <c r="I320" s="760"/>
      <c r="J320" s="760"/>
      <c r="K320" s="760"/>
      <c r="L320" s="760"/>
      <c r="M320" s="760"/>
      <c r="N320" s="815"/>
      <c r="O320" s="760"/>
      <c r="P320" s="760"/>
      <c r="Q320" s="760"/>
      <c r="R320" s="760"/>
      <c r="S320" s="760"/>
      <c r="T320" s="760"/>
      <c r="U320" s="760"/>
      <c r="V320" s="760"/>
      <c r="W320" s="760"/>
      <c r="X320" s="760"/>
      <c r="Y320" s="760"/>
      <c r="Z320" s="760"/>
      <c r="AA320" s="760"/>
      <c r="AB320" s="760"/>
      <c r="AC320" s="760"/>
      <c r="AD320" s="760"/>
      <c r="AE320" s="760"/>
      <c r="AF320" s="760"/>
      <c r="AG320" s="760"/>
      <c r="AH320" s="760"/>
      <c r="AI320" s="760"/>
      <c r="AJ320" s="760"/>
      <c r="AK320" s="760"/>
      <c r="AL320" s="760"/>
      <c r="AM320" s="760"/>
      <c r="AN320" s="760"/>
      <c r="AO320" s="760"/>
      <c r="AP320" s="760"/>
      <c r="AQ320" s="760"/>
      <c r="AR320" s="760"/>
      <c r="AS320" s="760"/>
      <c r="AT320" s="760"/>
      <c r="AU320" s="760"/>
      <c r="AV320" s="760"/>
      <c r="AW320" s="760"/>
      <c r="AX320" s="760"/>
      <c r="AY320" s="760"/>
      <c r="AZ320" s="760"/>
      <c r="BA320" s="760"/>
      <c r="BB320" s="760"/>
      <c r="BC320" s="760"/>
      <c r="BD320" s="760"/>
      <c r="BE320" s="760"/>
      <c r="BF320" s="760"/>
      <c r="BG320" s="760"/>
      <c r="BH320" s="760"/>
      <c r="BI320" s="760"/>
      <c r="BJ320" s="760"/>
      <c r="BK320" s="760"/>
      <c r="BL320" s="760"/>
      <c r="BM320" s="760"/>
      <c r="BN320" s="760"/>
      <c r="BO320" s="760"/>
      <c r="BP320" s="760"/>
      <c r="BQ320" s="760"/>
      <c r="BR320" s="760"/>
      <c r="BS320" s="760"/>
      <c r="BT320" s="760"/>
      <c r="BU320" s="760"/>
      <c r="BV320" s="760"/>
      <c r="BW320" s="760"/>
      <c r="BX320" s="760"/>
      <c r="BY320" s="760"/>
      <c r="BZ320" s="760"/>
      <c r="CA320" s="760"/>
    </row>
    <row r="321" spans="1:79" ht="6.75" customHeight="1" thickBot="1">
      <c r="F321" s="893"/>
      <c r="I321" s="727"/>
      <c r="J321" s="760"/>
      <c r="K321" s="760"/>
      <c r="L321" s="760"/>
      <c r="M321" s="760"/>
      <c r="N321" s="815"/>
      <c r="O321" s="760"/>
      <c r="P321" s="760"/>
      <c r="Q321" s="760"/>
      <c r="R321" s="760"/>
      <c r="S321" s="760"/>
      <c r="T321" s="760"/>
      <c r="U321" s="760"/>
      <c r="V321" s="760"/>
      <c r="W321" s="760"/>
      <c r="X321" s="760"/>
      <c r="Y321" s="760"/>
      <c r="Z321" s="760"/>
      <c r="AA321" s="760"/>
      <c r="AB321" s="760"/>
      <c r="AC321" s="760"/>
      <c r="AD321" s="760"/>
      <c r="AE321" s="760"/>
      <c r="AF321" s="760"/>
      <c r="AG321" s="760"/>
      <c r="AH321" s="760"/>
      <c r="AI321" s="760"/>
      <c r="AJ321" s="760"/>
      <c r="AK321" s="760"/>
      <c r="AL321" s="760"/>
      <c r="AM321" s="760"/>
      <c r="AN321" s="760"/>
      <c r="AO321" s="760"/>
      <c r="AP321" s="760"/>
      <c r="AQ321" s="760"/>
      <c r="AR321" s="760"/>
      <c r="AS321" s="760"/>
      <c r="AT321" s="760"/>
      <c r="AU321" s="760"/>
      <c r="AV321" s="760"/>
      <c r="AW321" s="760"/>
      <c r="AX321" s="760"/>
      <c r="AY321" s="760"/>
      <c r="AZ321" s="760"/>
      <c r="BA321" s="760"/>
      <c r="BB321" s="760"/>
      <c r="BC321" s="760"/>
      <c r="BD321" s="760"/>
      <c r="BE321" s="760"/>
      <c r="BF321" s="760"/>
      <c r="BG321" s="760"/>
      <c r="BH321" s="760"/>
      <c r="BI321" s="760"/>
      <c r="BJ321" s="760"/>
      <c r="BK321" s="760"/>
      <c r="BL321" s="760"/>
      <c r="BM321" s="760"/>
      <c r="BN321" s="760"/>
      <c r="BO321" s="760"/>
      <c r="BP321" s="760"/>
      <c r="BQ321" s="760"/>
      <c r="BR321" s="760"/>
      <c r="BS321" s="760"/>
      <c r="BT321" s="760"/>
      <c r="BU321" s="760"/>
      <c r="BV321" s="760"/>
      <c r="BW321" s="760"/>
      <c r="BX321" s="760"/>
      <c r="BY321" s="760"/>
      <c r="BZ321" s="760"/>
      <c r="CA321" s="760"/>
    </row>
    <row r="322" spans="1:79" s="823" customFormat="1" ht="23.25" customHeight="1" thickBot="1">
      <c r="A322" s="819"/>
      <c r="B322" s="1406"/>
      <c r="C322" s="1407"/>
      <c r="D322" s="1407"/>
      <c r="E322" s="1408"/>
      <c r="F322" s="820" t="s">
        <v>805</v>
      </c>
      <c r="G322" s="821"/>
      <c r="H322" s="820" t="s">
        <v>806</v>
      </c>
      <c r="I322" s="822"/>
      <c r="J322" s="760"/>
      <c r="K322" s="760"/>
      <c r="L322" s="760"/>
      <c r="M322" s="760"/>
      <c r="N322" s="815"/>
      <c r="O322" s="760"/>
      <c r="P322" s="760"/>
      <c r="Q322" s="760"/>
      <c r="R322" s="760"/>
      <c r="S322" s="760"/>
      <c r="T322" s="760"/>
      <c r="U322" s="760"/>
      <c r="V322" s="760"/>
      <c r="W322" s="760"/>
      <c r="X322" s="760"/>
      <c r="Y322" s="760"/>
      <c r="Z322" s="760"/>
      <c r="AA322" s="760"/>
      <c r="AB322" s="760"/>
      <c r="AC322" s="760"/>
      <c r="AD322" s="760"/>
      <c r="AE322" s="760"/>
      <c r="AF322" s="760"/>
      <c r="AG322" s="760"/>
      <c r="AH322" s="760"/>
      <c r="AI322" s="760"/>
      <c r="AJ322" s="760"/>
      <c r="AK322" s="760"/>
      <c r="AL322" s="760"/>
      <c r="AM322" s="760"/>
      <c r="AN322" s="760"/>
      <c r="AO322" s="760"/>
      <c r="AP322" s="760"/>
      <c r="AQ322" s="760"/>
      <c r="AR322" s="760"/>
      <c r="AS322" s="760"/>
      <c r="AT322" s="760"/>
      <c r="AU322" s="760"/>
      <c r="AV322" s="760"/>
      <c r="AW322" s="760"/>
      <c r="AX322" s="760"/>
      <c r="AY322" s="760"/>
      <c r="AZ322" s="760"/>
      <c r="BA322" s="760"/>
      <c r="BB322" s="760"/>
      <c r="BC322" s="760"/>
      <c r="BD322" s="760"/>
      <c r="BE322" s="760"/>
      <c r="BF322" s="760"/>
      <c r="BG322" s="760"/>
      <c r="BH322" s="760"/>
      <c r="BI322" s="760"/>
      <c r="BJ322" s="760"/>
      <c r="BK322" s="760"/>
      <c r="BL322" s="760"/>
      <c r="BM322" s="760"/>
      <c r="BN322" s="760"/>
      <c r="BO322" s="760"/>
      <c r="BP322" s="760"/>
      <c r="BQ322" s="760"/>
      <c r="BR322" s="760"/>
      <c r="BS322" s="760"/>
      <c r="BT322" s="760"/>
      <c r="BU322" s="760"/>
      <c r="BV322" s="760"/>
      <c r="BW322" s="760"/>
      <c r="BX322" s="760"/>
      <c r="BY322" s="760"/>
      <c r="BZ322" s="760"/>
      <c r="CA322" s="760"/>
    </row>
    <row r="323" spans="1:79" ht="47.45" customHeight="1" thickBot="1">
      <c r="B323" s="824" t="s">
        <v>963</v>
      </c>
      <c r="C323" s="825" t="s">
        <v>808</v>
      </c>
      <c r="D323" s="825"/>
      <c r="E323" s="826"/>
      <c r="F323" s="827">
        <v>4</v>
      </c>
      <c r="G323" s="828"/>
      <c r="H323" s="829">
        <v>12</v>
      </c>
      <c r="I323" s="830">
        <f>SUM(G328,G336)</f>
        <v>0</v>
      </c>
      <c r="J323" s="760"/>
      <c r="K323" s="760"/>
      <c r="L323" s="760"/>
      <c r="M323" s="760"/>
      <c r="N323" s="815"/>
      <c r="O323" s="760"/>
      <c r="P323" s="760"/>
      <c r="Q323" s="760"/>
      <c r="R323" s="760"/>
      <c r="S323" s="760"/>
      <c r="T323" s="760"/>
      <c r="U323" s="760"/>
      <c r="V323" s="760"/>
      <c r="W323" s="760"/>
      <c r="X323" s="760"/>
      <c r="Y323" s="760"/>
      <c r="Z323" s="760"/>
      <c r="AA323" s="760"/>
      <c r="AB323" s="760"/>
      <c r="AC323" s="760"/>
      <c r="AD323" s="760"/>
      <c r="AE323" s="760"/>
      <c r="AF323" s="760"/>
      <c r="AG323" s="760"/>
      <c r="AH323" s="760"/>
      <c r="AI323" s="760"/>
      <c r="AJ323" s="760"/>
      <c r="AK323" s="760"/>
      <c r="AL323" s="760"/>
      <c r="AM323" s="760"/>
      <c r="AN323" s="760"/>
      <c r="AO323" s="760"/>
      <c r="AP323" s="760"/>
      <c r="AQ323" s="760"/>
      <c r="AR323" s="760"/>
      <c r="AS323" s="760"/>
      <c r="AT323" s="760"/>
      <c r="AU323" s="760"/>
      <c r="AV323" s="760"/>
      <c r="AW323" s="760"/>
      <c r="AX323" s="760"/>
      <c r="AY323" s="760"/>
      <c r="AZ323" s="760"/>
      <c r="BA323" s="760"/>
      <c r="BB323" s="760"/>
      <c r="BC323" s="760"/>
      <c r="BD323" s="760"/>
      <c r="BE323" s="760"/>
      <c r="BF323" s="760"/>
      <c r="BG323" s="760"/>
      <c r="BH323" s="760"/>
      <c r="BI323" s="760"/>
      <c r="BJ323" s="760"/>
      <c r="BK323" s="760"/>
      <c r="BL323" s="760"/>
      <c r="BM323" s="760"/>
      <c r="BN323" s="760"/>
      <c r="BO323" s="760"/>
      <c r="BP323" s="760"/>
      <c r="BQ323" s="760"/>
      <c r="BR323" s="760"/>
      <c r="BS323" s="760"/>
      <c r="BT323" s="760"/>
      <c r="BU323" s="760"/>
      <c r="BV323" s="760"/>
      <c r="BW323" s="760"/>
      <c r="BX323" s="760"/>
      <c r="BY323" s="760"/>
      <c r="BZ323" s="760"/>
      <c r="CA323" s="760"/>
    </row>
    <row r="324" spans="1:79" ht="6.75" customHeight="1">
      <c r="B324" s="831"/>
      <c r="C324" s="832"/>
      <c r="D324" s="832"/>
      <c r="E324" s="832"/>
      <c r="F324" s="893"/>
      <c r="G324" s="834"/>
      <c r="H324" s="834"/>
      <c r="I324" s="760"/>
      <c r="J324" s="760"/>
      <c r="K324" s="760"/>
      <c r="L324" s="760"/>
      <c r="M324" s="760"/>
      <c r="N324" s="815"/>
      <c r="O324" s="760"/>
      <c r="P324" s="760"/>
      <c r="Q324" s="760"/>
      <c r="R324" s="760"/>
      <c r="S324" s="760"/>
      <c r="T324" s="760"/>
      <c r="U324" s="760"/>
      <c r="V324" s="760"/>
      <c r="W324" s="760"/>
      <c r="X324" s="760"/>
      <c r="Y324" s="760"/>
      <c r="Z324" s="760"/>
      <c r="AA324" s="760"/>
      <c r="AB324" s="760"/>
      <c r="AC324" s="760"/>
      <c r="AD324" s="760"/>
      <c r="AE324" s="760"/>
      <c r="AF324" s="760"/>
      <c r="AG324" s="760"/>
      <c r="AH324" s="760"/>
      <c r="AI324" s="760"/>
      <c r="AJ324" s="760"/>
      <c r="AK324" s="760"/>
      <c r="AL324" s="760"/>
      <c r="AM324" s="760"/>
      <c r="AN324" s="760"/>
      <c r="AO324" s="760"/>
      <c r="AP324" s="760"/>
      <c r="AQ324" s="760"/>
      <c r="AR324" s="760"/>
      <c r="AS324" s="760"/>
      <c r="AT324" s="760"/>
      <c r="AU324" s="760"/>
      <c r="AV324" s="760"/>
      <c r="AW324" s="760"/>
      <c r="AX324" s="760"/>
      <c r="AY324" s="760"/>
      <c r="AZ324" s="760"/>
      <c r="BA324" s="760"/>
      <c r="BB324" s="760"/>
      <c r="BC324" s="760"/>
      <c r="BD324" s="760"/>
      <c r="BE324" s="760"/>
      <c r="BF324" s="760"/>
      <c r="BG324" s="760"/>
      <c r="BH324" s="760"/>
      <c r="BI324" s="760"/>
      <c r="BJ324" s="760"/>
      <c r="BK324" s="760"/>
      <c r="BL324" s="760"/>
      <c r="BM324" s="760"/>
      <c r="BN324" s="760"/>
      <c r="BO324" s="760"/>
      <c r="BP324" s="760"/>
      <c r="BQ324" s="760"/>
      <c r="BR324" s="760"/>
      <c r="BS324" s="760"/>
      <c r="BT324" s="760"/>
      <c r="BU324" s="760"/>
      <c r="BV324" s="760"/>
      <c r="BW324" s="760"/>
      <c r="BX324" s="760"/>
      <c r="BY324" s="760"/>
      <c r="BZ324" s="760"/>
      <c r="CA324" s="760"/>
    </row>
    <row r="325" spans="1:79" ht="18" customHeight="1">
      <c r="A325" s="724">
        <v>33</v>
      </c>
      <c r="B325" s="831" t="s">
        <v>964</v>
      </c>
      <c r="C325" s="832"/>
      <c r="D325" s="832"/>
      <c r="E325" s="832"/>
      <c r="F325" s="893"/>
      <c r="G325" s="835"/>
      <c r="H325" s="835"/>
      <c r="I325" s="760"/>
      <c r="J325" s="760"/>
      <c r="K325" s="760"/>
      <c r="L325" s="760"/>
      <c r="M325" s="760"/>
      <c r="N325" s="815"/>
      <c r="O325" s="760"/>
      <c r="P325" s="760"/>
      <c r="Q325" s="760"/>
      <c r="R325" s="760"/>
      <c r="S325" s="760"/>
      <c r="T325" s="760"/>
      <c r="U325" s="760"/>
      <c r="V325" s="760"/>
      <c r="W325" s="760"/>
      <c r="X325" s="760"/>
      <c r="Y325" s="760"/>
      <c r="Z325" s="760"/>
      <c r="AA325" s="760"/>
      <c r="AB325" s="760"/>
      <c r="AC325" s="760"/>
      <c r="AD325" s="760"/>
      <c r="AE325" s="760"/>
      <c r="AF325" s="760"/>
      <c r="AG325" s="760"/>
      <c r="AH325" s="760"/>
      <c r="AI325" s="760"/>
      <c r="AJ325" s="760"/>
      <c r="AK325" s="760"/>
      <c r="AL325" s="760"/>
      <c r="AM325" s="760"/>
      <c r="AN325" s="760"/>
      <c r="AO325" s="760"/>
      <c r="AP325" s="760"/>
      <c r="AQ325" s="760"/>
      <c r="AR325" s="760"/>
      <c r="AS325" s="760"/>
      <c r="AT325" s="760"/>
      <c r="AU325" s="760"/>
      <c r="AV325" s="760"/>
      <c r="AW325" s="760"/>
      <c r="AX325" s="760"/>
      <c r="AY325" s="760"/>
      <c r="AZ325" s="760"/>
      <c r="BA325" s="760"/>
      <c r="BB325" s="760"/>
      <c r="BC325" s="760"/>
      <c r="BD325" s="760"/>
      <c r="BE325" s="760"/>
      <c r="BF325" s="760"/>
      <c r="BG325" s="760"/>
      <c r="BH325" s="760"/>
      <c r="BI325" s="760"/>
      <c r="BJ325" s="760"/>
      <c r="BK325" s="760"/>
      <c r="BL325" s="760"/>
      <c r="BM325" s="760"/>
      <c r="BN325" s="760"/>
      <c r="BO325" s="760"/>
      <c r="BP325" s="760"/>
      <c r="BQ325" s="760"/>
      <c r="BR325" s="760"/>
      <c r="BS325" s="760"/>
      <c r="BT325" s="760"/>
      <c r="BU325" s="760"/>
      <c r="BV325" s="760"/>
      <c r="BW325" s="760"/>
      <c r="BX325" s="760"/>
      <c r="BY325" s="760"/>
      <c r="BZ325" s="760"/>
      <c r="CA325" s="760"/>
    </row>
    <row r="326" spans="1:79" ht="35.25" customHeight="1">
      <c r="B326" s="1399" t="s">
        <v>965</v>
      </c>
      <c r="C326" s="1400"/>
      <c r="D326" s="1400"/>
      <c r="E326" s="1401"/>
      <c r="F326" s="893"/>
      <c r="G326" s="835"/>
      <c r="H326" s="835"/>
      <c r="I326" s="760"/>
      <c r="J326" s="760"/>
      <c r="K326" s="760"/>
      <c r="L326" s="760"/>
      <c r="M326" s="760"/>
      <c r="N326" s="815"/>
      <c r="O326" s="760"/>
      <c r="P326" s="760"/>
      <c r="Q326" s="760"/>
      <c r="R326" s="760"/>
      <c r="S326" s="760"/>
      <c r="T326" s="760"/>
      <c r="U326" s="760"/>
      <c r="V326" s="760"/>
      <c r="W326" s="760"/>
      <c r="X326" s="760"/>
      <c r="Y326" s="760"/>
      <c r="Z326" s="760"/>
      <c r="AA326" s="760"/>
      <c r="AB326" s="760"/>
      <c r="AC326" s="760"/>
      <c r="AD326" s="760"/>
      <c r="AE326" s="760"/>
      <c r="AF326" s="760"/>
      <c r="AG326" s="760"/>
      <c r="AH326" s="760"/>
      <c r="AI326" s="760"/>
      <c r="AJ326" s="760"/>
      <c r="AK326" s="760"/>
      <c r="AL326" s="760"/>
      <c r="AM326" s="760"/>
      <c r="AN326" s="760"/>
      <c r="AO326" s="760"/>
      <c r="AP326" s="760"/>
      <c r="AQ326" s="760"/>
      <c r="AR326" s="760"/>
      <c r="AS326" s="760"/>
      <c r="AT326" s="760"/>
      <c r="AU326" s="760"/>
      <c r="AV326" s="760"/>
      <c r="AW326" s="760"/>
      <c r="AX326" s="760"/>
      <c r="AY326" s="760"/>
      <c r="AZ326" s="760"/>
      <c r="BA326" s="760"/>
      <c r="BB326" s="760"/>
      <c r="BC326" s="760"/>
      <c r="BD326" s="760"/>
      <c r="BE326" s="760"/>
      <c r="BF326" s="760"/>
      <c r="BG326" s="760"/>
      <c r="BH326" s="760"/>
      <c r="BI326" s="760"/>
      <c r="BJ326" s="760"/>
      <c r="BK326" s="760"/>
      <c r="BL326" s="760"/>
      <c r="BM326" s="760"/>
      <c r="BN326" s="760"/>
      <c r="BO326" s="760"/>
      <c r="BP326" s="760"/>
      <c r="BQ326" s="760"/>
      <c r="BR326" s="760"/>
      <c r="BS326" s="760"/>
      <c r="BT326" s="760"/>
      <c r="BU326" s="760"/>
      <c r="BV326" s="760"/>
      <c r="BW326" s="760"/>
      <c r="BX326" s="760"/>
      <c r="BY326" s="760"/>
      <c r="BZ326" s="760"/>
      <c r="CA326" s="760"/>
    </row>
    <row r="327" spans="1:79" ht="16.5" customHeight="1" thickBot="1">
      <c r="B327" s="831" t="s">
        <v>811</v>
      </c>
      <c r="C327" s="836"/>
      <c r="F327" s="893"/>
      <c r="G327" s="835"/>
      <c r="H327" s="835"/>
      <c r="I327" s="760"/>
      <c r="J327" s="760"/>
      <c r="K327" s="760"/>
      <c r="L327" s="760"/>
      <c r="M327" s="760"/>
      <c r="N327" s="815"/>
      <c r="O327" s="760"/>
      <c r="P327" s="760"/>
      <c r="Q327" s="760"/>
      <c r="R327" s="760"/>
      <c r="S327" s="760"/>
      <c r="T327" s="760"/>
      <c r="U327" s="760"/>
      <c r="V327" s="760"/>
      <c r="W327" s="760"/>
      <c r="X327" s="760"/>
      <c r="Y327" s="760"/>
      <c r="Z327" s="760"/>
      <c r="AA327" s="760"/>
      <c r="AB327" s="760"/>
      <c r="AC327" s="760"/>
      <c r="AD327" s="760"/>
      <c r="AE327" s="760"/>
      <c r="AF327" s="760"/>
      <c r="AG327" s="760"/>
      <c r="AH327" s="760"/>
      <c r="AI327" s="760"/>
      <c r="AJ327" s="760"/>
      <c r="AK327" s="760"/>
      <c r="AL327" s="760"/>
      <c r="AM327" s="760"/>
      <c r="AN327" s="760"/>
      <c r="AO327" s="760"/>
      <c r="AP327" s="760"/>
      <c r="AQ327" s="760"/>
      <c r="AR327" s="760"/>
      <c r="AS327" s="760"/>
      <c r="AT327" s="760"/>
      <c r="AU327" s="760"/>
      <c r="AV327" s="760"/>
      <c r="AW327" s="760"/>
      <c r="AX327" s="760"/>
      <c r="AY327" s="760"/>
      <c r="AZ327" s="760"/>
      <c r="BA327" s="760"/>
      <c r="BB327" s="760"/>
      <c r="BC327" s="760"/>
      <c r="BD327" s="760"/>
      <c r="BE327" s="760"/>
      <c r="BF327" s="760"/>
      <c r="BG327" s="760"/>
      <c r="BH327" s="760"/>
      <c r="BI327" s="760"/>
      <c r="BJ327" s="760"/>
      <c r="BK327" s="760"/>
      <c r="BL327" s="760"/>
      <c r="BM327" s="760"/>
      <c r="BN327" s="760"/>
      <c r="BO327" s="760"/>
      <c r="BP327" s="760"/>
      <c r="BQ327" s="760"/>
      <c r="BR327" s="760"/>
      <c r="BS327" s="760"/>
      <c r="BT327" s="760"/>
      <c r="BU327" s="760"/>
      <c r="BV327" s="760"/>
      <c r="BW327" s="760"/>
      <c r="BX327" s="760"/>
      <c r="BY327" s="760"/>
      <c r="BZ327" s="760"/>
      <c r="CA327" s="760"/>
    </row>
    <row r="328" spans="1:79" ht="33.75" customHeight="1" thickBot="1">
      <c r="B328" s="837" t="s">
        <v>812</v>
      </c>
      <c r="C328" s="838" t="s">
        <v>813</v>
      </c>
      <c r="D328" s="838" t="s">
        <v>814</v>
      </c>
      <c r="E328" s="839" t="s">
        <v>815</v>
      </c>
      <c r="F328" s="1402" t="s">
        <v>816</v>
      </c>
      <c r="G328" s="864"/>
      <c r="H328" s="835"/>
      <c r="I328" s="760"/>
      <c r="J328" s="760"/>
      <c r="K328" s="760"/>
      <c r="L328" s="760"/>
      <c r="M328" s="760"/>
      <c r="N328" s="815"/>
      <c r="O328" s="760"/>
      <c r="P328" s="760"/>
      <c r="Q328" s="760"/>
      <c r="R328" s="760"/>
      <c r="S328" s="760"/>
      <c r="T328" s="760"/>
      <c r="U328" s="760"/>
      <c r="V328" s="760"/>
      <c r="W328" s="760"/>
      <c r="X328" s="760"/>
      <c r="Y328" s="760"/>
      <c r="Z328" s="760"/>
      <c r="AA328" s="760"/>
      <c r="AB328" s="760"/>
      <c r="AC328" s="760"/>
      <c r="AD328" s="760"/>
      <c r="AE328" s="760"/>
      <c r="AF328" s="760"/>
      <c r="AG328" s="760"/>
      <c r="AH328" s="760"/>
      <c r="AI328" s="760"/>
      <c r="AJ328" s="760"/>
      <c r="AK328" s="760"/>
      <c r="AL328" s="760"/>
      <c r="AM328" s="760"/>
      <c r="AN328" s="760"/>
      <c r="AO328" s="760"/>
      <c r="AP328" s="760"/>
      <c r="AQ328" s="760"/>
      <c r="AR328" s="760"/>
      <c r="AS328" s="760"/>
      <c r="AT328" s="760"/>
      <c r="AU328" s="760"/>
      <c r="AV328" s="760"/>
      <c r="AW328" s="760"/>
      <c r="AX328" s="760"/>
      <c r="AY328" s="760"/>
      <c r="AZ328" s="760"/>
      <c r="BA328" s="760"/>
      <c r="BB328" s="760"/>
      <c r="BC328" s="760"/>
      <c r="BD328" s="760"/>
      <c r="BE328" s="760"/>
      <c r="BF328" s="760"/>
      <c r="BG328" s="760"/>
      <c r="BH328" s="760"/>
      <c r="BI328" s="760"/>
      <c r="BJ328" s="760"/>
      <c r="BK328" s="760"/>
      <c r="BL328" s="760"/>
      <c r="BM328" s="760"/>
      <c r="BN328" s="760"/>
      <c r="BO328" s="760"/>
      <c r="BP328" s="760"/>
      <c r="BQ328" s="760"/>
      <c r="BR328" s="760"/>
      <c r="BS328" s="760"/>
      <c r="BT328" s="760"/>
      <c r="BU328" s="760"/>
      <c r="BV328" s="760"/>
      <c r="BW328" s="760"/>
      <c r="BX328" s="760"/>
      <c r="BY328" s="760"/>
      <c r="BZ328" s="760"/>
      <c r="CA328" s="760"/>
    </row>
    <row r="329" spans="1:79" ht="42" customHeight="1">
      <c r="B329" s="844" t="s">
        <v>966</v>
      </c>
      <c r="C329" s="845">
        <v>1</v>
      </c>
      <c r="D329" s="846">
        <v>2</v>
      </c>
      <c r="E329" s="847">
        <v>2</v>
      </c>
      <c r="F329" s="1403"/>
      <c r="G329" s="865"/>
      <c r="H329" s="865"/>
      <c r="I329" s="866"/>
      <c r="J329" s="760"/>
      <c r="K329" s="760"/>
      <c r="L329" s="760"/>
      <c r="M329" s="760"/>
      <c r="N329" s="815"/>
      <c r="O329" s="760"/>
      <c r="P329" s="760"/>
      <c r="Q329" s="760"/>
      <c r="R329" s="760"/>
      <c r="S329" s="760"/>
      <c r="T329" s="760"/>
      <c r="U329" s="760"/>
      <c r="V329" s="760"/>
      <c r="W329" s="760"/>
      <c r="X329" s="760"/>
      <c r="Y329" s="760"/>
      <c r="Z329" s="760"/>
      <c r="AA329" s="760"/>
      <c r="AB329" s="760"/>
      <c r="AC329" s="760"/>
      <c r="AD329" s="760"/>
      <c r="AE329" s="760"/>
      <c r="AF329" s="760"/>
      <c r="AG329" s="760"/>
      <c r="AH329" s="760"/>
      <c r="AI329" s="760"/>
      <c r="AJ329" s="760"/>
      <c r="AK329" s="760"/>
      <c r="AL329" s="760"/>
      <c r="AM329" s="760"/>
      <c r="AN329" s="760"/>
      <c r="AO329" s="760"/>
      <c r="AP329" s="760"/>
      <c r="AQ329" s="760"/>
      <c r="AR329" s="760"/>
      <c r="AS329" s="760"/>
      <c r="AT329" s="760"/>
      <c r="AU329" s="760"/>
      <c r="AV329" s="760"/>
      <c r="AW329" s="760"/>
      <c r="AX329" s="760"/>
      <c r="AY329" s="760"/>
      <c r="AZ329" s="760"/>
      <c r="BA329" s="760"/>
      <c r="BB329" s="760"/>
      <c r="BC329" s="760"/>
      <c r="BD329" s="760"/>
      <c r="BE329" s="760"/>
      <c r="BF329" s="760"/>
      <c r="BG329" s="760"/>
      <c r="BH329" s="760"/>
      <c r="BI329" s="760"/>
      <c r="BJ329" s="760"/>
      <c r="BK329" s="760"/>
      <c r="BL329" s="760"/>
      <c r="BM329" s="760"/>
      <c r="BN329" s="760"/>
      <c r="BO329" s="760"/>
      <c r="BP329" s="760"/>
      <c r="BQ329" s="760"/>
      <c r="BR329" s="760"/>
      <c r="BS329" s="760"/>
      <c r="BT329" s="760"/>
      <c r="BU329" s="760"/>
      <c r="BV329" s="760"/>
      <c r="BW329" s="760"/>
      <c r="BX329" s="760"/>
      <c r="BY329" s="760"/>
      <c r="BZ329" s="760"/>
      <c r="CA329" s="760"/>
    </row>
    <row r="330" spans="1:79" ht="50.1" customHeight="1">
      <c r="B330" s="850" t="s">
        <v>967</v>
      </c>
      <c r="C330" s="851">
        <v>2</v>
      </c>
      <c r="D330" s="852">
        <v>2</v>
      </c>
      <c r="E330" s="853">
        <v>4</v>
      </c>
      <c r="F330" s="1403"/>
      <c r="G330" s="867"/>
      <c r="H330" s="867"/>
      <c r="I330" s="868"/>
      <c r="J330" s="760"/>
      <c r="K330" s="760"/>
      <c r="L330" s="760"/>
      <c r="M330" s="760"/>
      <c r="N330" s="815"/>
      <c r="O330" s="760"/>
      <c r="P330" s="760"/>
      <c r="Q330" s="760"/>
      <c r="R330" s="760"/>
      <c r="S330" s="760"/>
      <c r="T330" s="760"/>
      <c r="U330" s="760"/>
      <c r="V330" s="760"/>
      <c r="W330" s="760"/>
      <c r="X330" s="760"/>
      <c r="Y330" s="760"/>
      <c r="Z330" s="760"/>
      <c r="AA330" s="760"/>
      <c r="AB330" s="760"/>
      <c r="AC330" s="760"/>
      <c r="AD330" s="760"/>
      <c r="AE330" s="760"/>
      <c r="AF330" s="760"/>
      <c r="AG330" s="760"/>
      <c r="AH330" s="760"/>
      <c r="AI330" s="760"/>
      <c r="AJ330" s="760"/>
      <c r="AK330" s="760"/>
      <c r="AL330" s="760"/>
      <c r="AM330" s="760"/>
      <c r="AN330" s="760"/>
      <c r="AO330" s="760"/>
      <c r="AP330" s="760"/>
      <c r="AQ330" s="760"/>
      <c r="AR330" s="760"/>
      <c r="AS330" s="760"/>
      <c r="AT330" s="760"/>
      <c r="AU330" s="760"/>
      <c r="AV330" s="760"/>
      <c r="AW330" s="760"/>
      <c r="AX330" s="760"/>
      <c r="AY330" s="760"/>
      <c r="AZ330" s="760"/>
      <c r="BA330" s="760"/>
      <c r="BB330" s="760"/>
      <c r="BC330" s="760"/>
      <c r="BD330" s="760"/>
      <c r="BE330" s="760"/>
      <c r="BF330" s="760"/>
      <c r="BG330" s="760"/>
      <c r="BH330" s="760"/>
      <c r="BI330" s="760"/>
      <c r="BJ330" s="760"/>
      <c r="BK330" s="760"/>
      <c r="BL330" s="760"/>
      <c r="BM330" s="760"/>
      <c r="BN330" s="760"/>
      <c r="BO330" s="760"/>
      <c r="BP330" s="760"/>
      <c r="BQ330" s="760"/>
      <c r="BR330" s="760"/>
      <c r="BS330" s="760"/>
      <c r="BT330" s="760"/>
      <c r="BU330" s="760"/>
      <c r="BV330" s="760"/>
      <c r="BW330" s="760"/>
      <c r="BX330" s="760"/>
      <c r="BY330" s="760"/>
      <c r="BZ330" s="760"/>
      <c r="CA330" s="760"/>
    </row>
    <row r="331" spans="1:79" ht="50.45" customHeight="1" thickBot="1">
      <c r="B331" s="856" t="s">
        <v>968</v>
      </c>
      <c r="C331" s="857">
        <v>3</v>
      </c>
      <c r="D331" s="858">
        <v>2</v>
      </c>
      <c r="E331" s="859">
        <v>6</v>
      </c>
      <c r="F331" s="1404"/>
      <c r="G331" s="869"/>
      <c r="H331" s="869"/>
      <c r="I331" s="870"/>
      <c r="J331" s="760"/>
      <c r="K331" s="760"/>
      <c r="L331" s="760"/>
      <c r="M331" s="760"/>
      <c r="N331" s="815"/>
      <c r="O331" s="760"/>
      <c r="P331" s="760"/>
      <c r="Q331" s="760"/>
      <c r="R331" s="760"/>
      <c r="S331" s="760"/>
      <c r="T331" s="760"/>
      <c r="U331" s="760"/>
      <c r="V331" s="760"/>
      <c r="W331" s="760"/>
      <c r="X331" s="760"/>
      <c r="Y331" s="760"/>
      <c r="Z331" s="760"/>
      <c r="AA331" s="760"/>
      <c r="AB331" s="760"/>
      <c r="AC331" s="760"/>
      <c r="AD331" s="760"/>
      <c r="AE331" s="760"/>
      <c r="AF331" s="760"/>
      <c r="AG331" s="760"/>
      <c r="AH331" s="760"/>
      <c r="AI331" s="760"/>
      <c r="AJ331" s="760"/>
      <c r="AK331" s="760"/>
      <c r="AL331" s="760"/>
      <c r="AM331" s="760"/>
      <c r="AN331" s="760"/>
      <c r="AO331" s="760"/>
      <c r="AP331" s="760"/>
      <c r="AQ331" s="760"/>
      <c r="AR331" s="760"/>
      <c r="AS331" s="760"/>
      <c r="AT331" s="760"/>
      <c r="AU331" s="760"/>
      <c r="AV331" s="760"/>
      <c r="AW331" s="760"/>
      <c r="AX331" s="760"/>
      <c r="AY331" s="760"/>
      <c r="AZ331" s="760"/>
      <c r="BA331" s="760"/>
      <c r="BB331" s="760"/>
      <c r="BC331" s="760"/>
      <c r="BD331" s="760"/>
      <c r="BE331" s="760"/>
      <c r="BF331" s="760"/>
      <c r="BG331" s="760"/>
      <c r="BH331" s="760"/>
      <c r="BI331" s="760"/>
      <c r="BJ331" s="760"/>
      <c r="BK331" s="760"/>
      <c r="BL331" s="760"/>
      <c r="BM331" s="760"/>
      <c r="BN331" s="760"/>
      <c r="BO331" s="760"/>
      <c r="BP331" s="760"/>
      <c r="BQ331" s="760"/>
      <c r="BR331" s="760"/>
      <c r="BS331" s="760"/>
      <c r="BT331" s="760"/>
      <c r="BU331" s="760"/>
      <c r="BV331" s="760"/>
      <c r="BW331" s="760"/>
      <c r="BX331" s="760"/>
      <c r="BY331" s="760"/>
      <c r="BZ331" s="760"/>
      <c r="CA331" s="760"/>
    </row>
    <row r="332" spans="1:79" ht="9" customHeight="1">
      <c r="B332" s="862"/>
      <c r="C332" s="863"/>
      <c r="D332" s="863"/>
      <c r="E332" s="863"/>
      <c r="F332" s="893"/>
      <c r="G332" s="835"/>
      <c r="H332" s="835"/>
      <c r="I332" s="760"/>
      <c r="J332" s="760"/>
      <c r="K332" s="760"/>
      <c r="L332" s="760"/>
      <c r="M332" s="760"/>
      <c r="N332" s="815"/>
      <c r="O332" s="760"/>
      <c r="P332" s="760"/>
      <c r="Q332" s="760"/>
      <c r="R332" s="760"/>
      <c r="S332" s="760"/>
      <c r="T332" s="760"/>
      <c r="U332" s="760"/>
      <c r="V332" s="760"/>
      <c r="W332" s="760"/>
      <c r="X332" s="760"/>
      <c r="Y332" s="760"/>
      <c r="Z332" s="760"/>
      <c r="AA332" s="760"/>
      <c r="AB332" s="760"/>
      <c r="AC332" s="760"/>
      <c r="AD332" s="760"/>
      <c r="AE332" s="760"/>
      <c r="AF332" s="760"/>
      <c r="AG332" s="760"/>
      <c r="AH332" s="760"/>
      <c r="AI332" s="760"/>
      <c r="AJ332" s="760"/>
      <c r="AK332" s="760"/>
      <c r="AL332" s="760"/>
      <c r="AM332" s="760"/>
      <c r="AN332" s="760"/>
      <c r="AO332" s="760"/>
      <c r="AP332" s="760"/>
      <c r="AQ332" s="760"/>
      <c r="AR332" s="760"/>
      <c r="AS332" s="760"/>
      <c r="AT332" s="760"/>
      <c r="AU332" s="760"/>
      <c r="AV332" s="760"/>
      <c r="AW332" s="760"/>
      <c r="AX332" s="760"/>
      <c r="AY332" s="760"/>
      <c r="AZ332" s="760"/>
      <c r="BA332" s="760"/>
      <c r="BB332" s="760"/>
      <c r="BC332" s="760"/>
      <c r="BD332" s="760"/>
      <c r="BE332" s="760"/>
      <c r="BF332" s="760"/>
      <c r="BG332" s="760"/>
      <c r="BH332" s="760"/>
      <c r="BI332" s="760"/>
      <c r="BJ332" s="760"/>
      <c r="BK332" s="760"/>
      <c r="BL332" s="760"/>
      <c r="BM332" s="760"/>
      <c r="BN332" s="760"/>
      <c r="BO332" s="760"/>
      <c r="BP332" s="760"/>
      <c r="BQ332" s="760"/>
      <c r="BR332" s="760"/>
      <c r="BS332" s="760"/>
      <c r="BT332" s="760"/>
      <c r="BU332" s="760"/>
      <c r="BV332" s="760"/>
      <c r="BW332" s="760"/>
      <c r="BX332" s="760"/>
      <c r="BY332" s="760"/>
      <c r="BZ332" s="760"/>
      <c r="CA332" s="760"/>
    </row>
    <row r="333" spans="1:79" ht="18" customHeight="1">
      <c r="A333" s="724">
        <v>34</v>
      </c>
      <c r="B333" s="831" t="s">
        <v>969</v>
      </c>
      <c r="C333" s="832"/>
      <c r="D333" s="832"/>
      <c r="E333" s="832"/>
      <c r="F333" s="893"/>
      <c r="G333" s="835"/>
      <c r="H333" s="835"/>
      <c r="I333" s="760"/>
      <c r="J333" s="760"/>
      <c r="K333" s="760"/>
      <c r="L333" s="760"/>
      <c r="M333" s="760"/>
      <c r="N333" s="815"/>
      <c r="O333" s="760"/>
      <c r="P333" s="760"/>
      <c r="Q333" s="760"/>
      <c r="R333" s="760"/>
      <c r="S333" s="760"/>
      <c r="T333" s="760"/>
      <c r="U333" s="760"/>
      <c r="V333" s="760"/>
      <c r="W333" s="760"/>
      <c r="X333" s="760"/>
      <c r="Y333" s="760"/>
      <c r="Z333" s="760"/>
      <c r="AA333" s="760"/>
      <c r="AB333" s="760"/>
      <c r="AC333" s="760"/>
      <c r="AD333" s="760"/>
      <c r="AE333" s="760"/>
      <c r="AF333" s="760"/>
      <c r="AG333" s="760"/>
      <c r="AH333" s="760"/>
      <c r="AI333" s="760"/>
      <c r="AJ333" s="760"/>
      <c r="AK333" s="760"/>
      <c r="AL333" s="760"/>
      <c r="AM333" s="760"/>
      <c r="AN333" s="760"/>
      <c r="AO333" s="760"/>
      <c r="AP333" s="760"/>
      <c r="AQ333" s="760"/>
      <c r="AR333" s="760"/>
      <c r="AS333" s="760"/>
      <c r="AT333" s="760"/>
      <c r="AU333" s="760"/>
      <c r="AV333" s="760"/>
      <c r="AW333" s="760"/>
      <c r="AX333" s="760"/>
      <c r="AY333" s="760"/>
      <c r="AZ333" s="760"/>
      <c r="BA333" s="760"/>
      <c r="BB333" s="760"/>
      <c r="BC333" s="760"/>
      <c r="BD333" s="760"/>
      <c r="BE333" s="760"/>
      <c r="BF333" s="760"/>
      <c r="BG333" s="760"/>
      <c r="BH333" s="760"/>
      <c r="BI333" s="760"/>
      <c r="BJ333" s="760"/>
      <c r="BK333" s="760"/>
      <c r="BL333" s="760"/>
      <c r="BM333" s="760"/>
      <c r="BN333" s="760"/>
      <c r="BO333" s="760"/>
      <c r="BP333" s="760"/>
      <c r="BQ333" s="760"/>
      <c r="BR333" s="760"/>
      <c r="BS333" s="760"/>
      <c r="BT333" s="760"/>
      <c r="BU333" s="760"/>
      <c r="BV333" s="760"/>
      <c r="BW333" s="760"/>
      <c r="BX333" s="760"/>
      <c r="BY333" s="760"/>
      <c r="BZ333" s="760"/>
      <c r="CA333" s="760"/>
    </row>
    <row r="334" spans="1:79" ht="35.25" customHeight="1">
      <c r="B334" s="1399" t="s">
        <v>970</v>
      </c>
      <c r="C334" s="1400"/>
      <c r="D334" s="1400"/>
      <c r="E334" s="1401"/>
      <c r="F334" s="893"/>
      <c r="G334" s="835"/>
      <c r="H334" s="835"/>
      <c r="I334" s="760"/>
      <c r="J334" s="760"/>
      <c r="K334" s="760"/>
      <c r="L334" s="760"/>
      <c r="M334" s="760"/>
      <c r="N334" s="815"/>
      <c r="O334" s="760"/>
      <c r="P334" s="760"/>
      <c r="Q334" s="760"/>
      <c r="R334" s="760"/>
      <c r="S334" s="760"/>
      <c r="T334" s="760"/>
      <c r="U334" s="760"/>
      <c r="V334" s="760"/>
      <c r="W334" s="760"/>
      <c r="X334" s="760"/>
      <c r="Y334" s="760"/>
      <c r="Z334" s="760"/>
      <c r="AA334" s="760"/>
      <c r="AB334" s="760"/>
      <c r="AC334" s="760"/>
      <c r="AD334" s="760"/>
      <c r="AE334" s="760"/>
      <c r="AF334" s="760"/>
      <c r="AG334" s="760"/>
      <c r="AH334" s="760"/>
      <c r="AI334" s="760"/>
      <c r="AJ334" s="760"/>
      <c r="AK334" s="760"/>
      <c r="AL334" s="760"/>
      <c r="AM334" s="760"/>
      <c r="AN334" s="760"/>
      <c r="AO334" s="760"/>
      <c r="AP334" s="760"/>
      <c r="AQ334" s="760"/>
      <c r="AR334" s="760"/>
      <c r="AS334" s="760"/>
      <c r="AT334" s="760"/>
      <c r="AU334" s="760"/>
      <c r="AV334" s="760"/>
      <c r="AW334" s="760"/>
      <c r="AX334" s="760"/>
      <c r="AY334" s="760"/>
      <c r="AZ334" s="760"/>
      <c r="BA334" s="760"/>
      <c r="BB334" s="760"/>
      <c r="BC334" s="760"/>
      <c r="BD334" s="760"/>
      <c r="BE334" s="760"/>
      <c r="BF334" s="760"/>
      <c r="BG334" s="760"/>
      <c r="BH334" s="760"/>
      <c r="BI334" s="760"/>
      <c r="BJ334" s="760"/>
      <c r="BK334" s="760"/>
      <c r="BL334" s="760"/>
      <c r="BM334" s="760"/>
      <c r="BN334" s="760"/>
      <c r="BO334" s="760"/>
      <c r="BP334" s="760"/>
      <c r="BQ334" s="760"/>
      <c r="BR334" s="760"/>
      <c r="BS334" s="760"/>
      <c r="BT334" s="760"/>
      <c r="BU334" s="760"/>
      <c r="BV334" s="760"/>
      <c r="BW334" s="760"/>
      <c r="BX334" s="760"/>
      <c r="BY334" s="760"/>
      <c r="BZ334" s="760"/>
      <c r="CA334" s="760"/>
    </row>
    <row r="335" spans="1:79" ht="16.5" customHeight="1" thickBot="1">
      <c r="B335" s="831" t="s">
        <v>811</v>
      </c>
      <c r="C335" s="836"/>
      <c r="F335" s="893"/>
      <c r="G335" s="835"/>
      <c r="H335" s="835"/>
      <c r="I335" s="760"/>
      <c r="J335" s="760"/>
      <c r="K335" s="760"/>
      <c r="L335" s="760"/>
      <c r="M335" s="760"/>
      <c r="N335" s="815"/>
      <c r="O335" s="760"/>
      <c r="P335" s="760"/>
      <c r="Q335" s="760"/>
      <c r="R335" s="760"/>
      <c r="S335" s="760"/>
      <c r="T335" s="760"/>
      <c r="U335" s="760"/>
      <c r="V335" s="760"/>
      <c r="W335" s="760"/>
      <c r="X335" s="760"/>
      <c r="Y335" s="760"/>
      <c r="Z335" s="760"/>
      <c r="AA335" s="760"/>
      <c r="AB335" s="760"/>
      <c r="AC335" s="760"/>
      <c r="AD335" s="760"/>
      <c r="AE335" s="760"/>
      <c r="AF335" s="760"/>
      <c r="AG335" s="760"/>
      <c r="AH335" s="760"/>
      <c r="AI335" s="760"/>
      <c r="AJ335" s="760"/>
      <c r="AK335" s="760"/>
      <c r="AL335" s="760"/>
      <c r="AM335" s="760"/>
      <c r="AN335" s="760"/>
      <c r="AO335" s="760"/>
      <c r="AP335" s="760"/>
      <c r="AQ335" s="760"/>
      <c r="AR335" s="760"/>
      <c r="AS335" s="760"/>
      <c r="AT335" s="760"/>
      <c r="AU335" s="760"/>
      <c r="AV335" s="760"/>
      <c r="AW335" s="760"/>
      <c r="AX335" s="760"/>
      <c r="AY335" s="760"/>
      <c r="AZ335" s="760"/>
      <c r="BA335" s="760"/>
      <c r="BB335" s="760"/>
      <c r="BC335" s="760"/>
      <c r="BD335" s="760"/>
      <c r="BE335" s="760"/>
      <c r="BF335" s="760"/>
      <c r="BG335" s="760"/>
      <c r="BH335" s="760"/>
      <c r="BI335" s="760"/>
      <c r="BJ335" s="760"/>
      <c r="BK335" s="760"/>
      <c r="BL335" s="760"/>
      <c r="BM335" s="760"/>
      <c r="BN335" s="760"/>
      <c r="BO335" s="760"/>
      <c r="BP335" s="760"/>
      <c r="BQ335" s="760"/>
      <c r="BR335" s="760"/>
      <c r="BS335" s="760"/>
      <c r="BT335" s="760"/>
      <c r="BU335" s="760"/>
      <c r="BV335" s="760"/>
      <c r="BW335" s="760"/>
      <c r="BX335" s="760"/>
      <c r="BY335" s="760"/>
      <c r="BZ335" s="760"/>
      <c r="CA335" s="760"/>
    </row>
    <row r="336" spans="1:79" ht="33.75" customHeight="1" thickBot="1">
      <c r="B336" s="837" t="s">
        <v>812</v>
      </c>
      <c r="C336" s="838" t="s">
        <v>813</v>
      </c>
      <c r="D336" s="838" t="s">
        <v>814</v>
      </c>
      <c r="E336" s="839" t="s">
        <v>815</v>
      </c>
      <c r="F336" s="1402" t="s">
        <v>816</v>
      </c>
      <c r="G336" s="864"/>
      <c r="H336" s="835"/>
      <c r="I336" s="760"/>
      <c r="J336" s="760"/>
      <c r="K336" s="760"/>
      <c r="L336" s="760"/>
      <c r="M336" s="760"/>
      <c r="N336" s="815"/>
      <c r="O336" s="760"/>
      <c r="P336" s="760"/>
      <c r="Q336" s="760"/>
      <c r="R336" s="760"/>
      <c r="S336" s="760"/>
      <c r="T336" s="760"/>
      <c r="U336" s="760"/>
      <c r="V336" s="760"/>
      <c r="W336" s="760"/>
      <c r="X336" s="760"/>
      <c r="Y336" s="760"/>
      <c r="Z336" s="760"/>
      <c r="AA336" s="760"/>
      <c r="AB336" s="760"/>
      <c r="AC336" s="760"/>
      <c r="AD336" s="760"/>
      <c r="AE336" s="760"/>
      <c r="AF336" s="760"/>
      <c r="AG336" s="760"/>
      <c r="AH336" s="760"/>
      <c r="AI336" s="760"/>
      <c r="AJ336" s="760"/>
      <c r="AK336" s="760"/>
      <c r="AL336" s="760"/>
      <c r="AM336" s="760"/>
      <c r="AN336" s="760"/>
      <c r="AO336" s="760"/>
      <c r="AP336" s="760"/>
      <c r="AQ336" s="760"/>
      <c r="AR336" s="760"/>
      <c r="AS336" s="760"/>
      <c r="AT336" s="760"/>
      <c r="AU336" s="760"/>
      <c r="AV336" s="760"/>
      <c r="AW336" s="760"/>
      <c r="AX336" s="760"/>
      <c r="AY336" s="760"/>
      <c r="AZ336" s="760"/>
      <c r="BA336" s="760"/>
      <c r="BB336" s="760"/>
      <c r="BC336" s="760"/>
      <c r="BD336" s="760"/>
      <c r="BE336" s="760"/>
      <c r="BF336" s="760"/>
      <c r="BG336" s="760"/>
      <c r="BH336" s="760"/>
      <c r="BI336" s="760"/>
      <c r="BJ336" s="760"/>
      <c r="BK336" s="760"/>
      <c r="BL336" s="760"/>
      <c r="BM336" s="760"/>
      <c r="BN336" s="760"/>
      <c r="BO336" s="760"/>
      <c r="BP336" s="760"/>
      <c r="BQ336" s="760"/>
      <c r="BR336" s="760"/>
      <c r="BS336" s="760"/>
      <c r="BT336" s="760"/>
      <c r="BU336" s="760"/>
      <c r="BV336" s="760"/>
      <c r="BW336" s="760"/>
      <c r="BX336" s="760"/>
      <c r="BY336" s="760"/>
      <c r="BZ336" s="760"/>
      <c r="CA336" s="760"/>
    </row>
    <row r="337" spans="1:79" ht="21" customHeight="1">
      <c r="B337" s="844" t="s">
        <v>955</v>
      </c>
      <c r="C337" s="845">
        <v>1</v>
      </c>
      <c r="D337" s="846">
        <v>2</v>
      </c>
      <c r="E337" s="847">
        <v>2</v>
      </c>
      <c r="F337" s="1403"/>
      <c r="G337" s="865"/>
      <c r="H337" s="865"/>
      <c r="I337" s="866"/>
      <c r="J337" s="760"/>
      <c r="K337" s="760"/>
      <c r="L337" s="760"/>
      <c r="M337" s="760"/>
      <c r="N337" s="815"/>
      <c r="O337" s="760"/>
      <c r="P337" s="760"/>
      <c r="Q337" s="760"/>
      <c r="R337" s="760"/>
      <c r="S337" s="760"/>
      <c r="T337" s="760"/>
      <c r="U337" s="760"/>
      <c r="V337" s="760"/>
      <c r="W337" s="760"/>
      <c r="X337" s="760"/>
      <c r="Y337" s="760"/>
      <c r="Z337" s="760"/>
      <c r="AA337" s="760"/>
      <c r="AB337" s="760"/>
      <c r="AC337" s="760"/>
      <c r="AD337" s="760"/>
      <c r="AE337" s="760"/>
      <c r="AF337" s="760"/>
      <c r="AG337" s="760"/>
      <c r="AH337" s="760"/>
      <c r="AI337" s="760"/>
      <c r="AJ337" s="760"/>
      <c r="AK337" s="760"/>
      <c r="AL337" s="760"/>
      <c r="AM337" s="760"/>
      <c r="AN337" s="760"/>
      <c r="AO337" s="760"/>
      <c r="AP337" s="760"/>
      <c r="AQ337" s="760"/>
      <c r="AR337" s="760"/>
      <c r="AS337" s="760"/>
      <c r="AT337" s="760"/>
      <c r="AU337" s="760"/>
      <c r="AV337" s="760"/>
      <c r="AW337" s="760"/>
      <c r="AX337" s="760"/>
      <c r="AY337" s="760"/>
      <c r="AZ337" s="760"/>
      <c r="BA337" s="760"/>
      <c r="BB337" s="760"/>
      <c r="BC337" s="760"/>
      <c r="BD337" s="760"/>
      <c r="BE337" s="760"/>
      <c r="BF337" s="760"/>
      <c r="BG337" s="760"/>
      <c r="BH337" s="760"/>
      <c r="BI337" s="760"/>
      <c r="BJ337" s="760"/>
      <c r="BK337" s="760"/>
      <c r="BL337" s="760"/>
      <c r="BM337" s="760"/>
      <c r="BN337" s="760"/>
      <c r="BO337" s="760"/>
      <c r="BP337" s="760"/>
      <c r="BQ337" s="760"/>
      <c r="BR337" s="760"/>
      <c r="BS337" s="760"/>
      <c r="BT337" s="760"/>
      <c r="BU337" s="760"/>
      <c r="BV337" s="760"/>
      <c r="BW337" s="760"/>
      <c r="BX337" s="760"/>
      <c r="BY337" s="760"/>
      <c r="BZ337" s="760"/>
      <c r="CA337" s="760"/>
    </row>
    <row r="338" spans="1:79" ht="20.25" customHeight="1">
      <c r="B338" s="850" t="s">
        <v>956</v>
      </c>
      <c r="C338" s="851">
        <v>2</v>
      </c>
      <c r="D338" s="852">
        <v>2</v>
      </c>
      <c r="E338" s="853">
        <v>4</v>
      </c>
      <c r="F338" s="1403"/>
      <c r="G338" s="867"/>
      <c r="H338" s="867"/>
      <c r="I338" s="868"/>
      <c r="J338" s="760"/>
      <c r="K338" s="760"/>
      <c r="L338" s="760"/>
      <c r="M338" s="760"/>
      <c r="N338" s="815"/>
      <c r="O338" s="760"/>
      <c r="P338" s="760"/>
      <c r="Q338" s="760"/>
      <c r="R338" s="760"/>
      <c r="S338" s="760"/>
      <c r="T338" s="760"/>
      <c r="U338" s="760"/>
      <c r="V338" s="760"/>
      <c r="W338" s="760"/>
      <c r="X338" s="760"/>
      <c r="Y338" s="760"/>
      <c r="Z338" s="760"/>
      <c r="AA338" s="760"/>
      <c r="AB338" s="760"/>
      <c r="AC338" s="760"/>
      <c r="AD338" s="760"/>
      <c r="AE338" s="760"/>
      <c r="AF338" s="760"/>
      <c r="AG338" s="760"/>
      <c r="AH338" s="760"/>
      <c r="AI338" s="760"/>
      <c r="AJ338" s="760"/>
      <c r="AK338" s="760"/>
      <c r="AL338" s="760"/>
      <c r="AM338" s="760"/>
      <c r="AN338" s="760"/>
      <c r="AO338" s="760"/>
      <c r="AP338" s="760"/>
      <c r="AQ338" s="760"/>
      <c r="AR338" s="760"/>
      <c r="AS338" s="760"/>
      <c r="AT338" s="760"/>
      <c r="AU338" s="760"/>
      <c r="AV338" s="760"/>
      <c r="AW338" s="760"/>
      <c r="AX338" s="760"/>
      <c r="AY338" s="760"/>
      <c r="AZ338" s="760"/>
      <c r="BA338" s="760"/>
      <c r="BB338" s="760"/>
      <c r="BC338" s="760"/>
      <c r="BD338" s="760"/>
      <c r="BE338" s="760"/>
      <c r="BF338" s="760"/>
      <c r="BG338" s="760"/>
      <c r="BH338" s="760"/>
      <c r="BI338" s="760"/>
      <c r="BJ338" s="760"/>
      <c r="BK338" s="760"/>
      <c r="BL338" s="760"/>
      <c r="BM338" s="760"/>
      <c r="BN338" s="760"/>
      <c r="BO338" s="760"/>
      <c r="BP338" s="760"/>
      <c r="BQ338" s="760"/>
      <c r="BR338" s="760"/>
      <c r="BS338" s="760"/>
      <c r="BT338" s="760"/>
      <c r="BU338" s="760"/>
      <c r="BV338" s="760"/>
      <c r="BW338" s="760"/>
      <c r="BX338" s="760"/>
      <c r="BY338" s="760"/>
      <c r="BZ338" s="760"/>
      <c r="CA338" s="760"/>
    </row>
    <row r="339" spans="1:79" ht="20.25" customHeight="1" thickBot="1">
      <c r="B339" s="856" t="s">
        <v>957</v>
      </c>
      <c r="C339" s="857">
        <v>3</v>
      </c>
      <c r="D339" s="858">
        <v>2</v>
      </c>
      <c r="E339" s="859">
        <v>6</v>
      </c>
      <c r="F339" s="1404"/>
      <c r="G339" s="869"/>
      <c r="H339" s="869"/>
      <c r="I339" s="870"/>
      <c r="J339" s="760"/>
      <c r="K339" s="760"/>
      <c r="L339" s="760"/>
      <c r="M339" s="760"/>
      <c r="N339" s="815"/>
      <c r="O339" s="760"/>
      <c r="P339" s="760"/>
      <c r="Q339" s="760"/>
      <c r="R339" s="760"/>
      <c r="S339" s="760"/>
      <c r="T339" s="760"/>
      <c r="U339" s="760"/>
      <c r="V339" s="760"/>
      <c r="W339" s="760"/>
      <c r="X339" s="760"/>
      <c r="Y339" s="760"/>
      <c r="Z339" s="760"/>
      <c r="AA339" s="760"/>
      <c r="AB339" s="760"/>
      <c r="AC339" s="760"/>
      <c r="AD339" s="760"/>
      <c r="AE339" s="760"/>
      <c r="AF339" s="760"/>
      <c r="AG339" s="760"/>
      <c r="AH339" s="760"/>
      <c r="AI339" s="760"/>
      <c r="AJ339" s="760"/>
      <c r="AK339" s="760"/>
      <c r="AL339" s="760"/>
      <c r="AM339" s="760"/>
      <c r="AN339" s="760"/>
      <c r="AO339" s="760"/>
      <c r="AP339" s="760"/>
      <c r="AQ339" s="760"/>
      <c r="AR339" s="760"/>
      <c r="AS339" s="760"/>
      <c r="AT339" s="760"/>
      <c r="AU339" s="760"/>
      <c r="AV339" s="760"/>
      <c r="AW339" s="760"/>
      <c r="AX339" s="760"/>
      <c r="AY339" s="760"/>
      <c r="AZ339" s="760"/>
      <c r="BA339" s="760"/>
      <c r="BB339" s="760"/>
      <c r="BC339" s="760"/>
      <c r="BD339" s="760"/>
      <c r="BE339" s="760"/>
      <c r="BF339" s="760"/>
      <c r="BG339" s="760"/>
      <c r="BH339" s="760"/>
      <c r="BI339" s="760"/>
      <c r="BJ339" s="760"/>
      <c r="BK339" s="760"/>
      <c r="BL339" s="760"/>
      <c r="BM339" s="760"/>
      <c r="BN339" s="760"/>
      <c r="BO339" s="760"/>
      <c r="BP339" s="760"/>
      <c r="BQ339" s="760"/>
      <c r="BR339" s="760"/>
      <c r="BS339" s="760"/>
      <c r="BT339" s="760"/>
      <c r="BU339" s="760"/>
      <c r="BV339" s="760"/>
      <c r="BW339" s="760"/>
      <c r="BX339" s="760"/>
      <c r="BY339" s="760"/>
      <c r="BZ339" s="760"/>
      <c r="CA339" s="760"/>
    </row>
    <row r="340" spans="1:79" ht="9" customHeight="1">
      <c r="B340" s="862"/>
      <c r="C340" s="863"/>
      <c r="D340" s="863"/>
      <c r="E340" s="863"/>
      <c r="F340" s="893"/>
      <c r="G340" s="835"/>
      <c r="H340" s="835"/>
      <c r="I340" s="760"/>
      <c r="J340" s="760"/>
      <c r="K340" s="760"/>
      <c r="L340" s="760"/>
      <c r="M340" s="760"/>
      <c r="N340" s="815"/>
      <c r="O340" s="760"/>
      <c r="P340" s="760"/>
      <c r="Q340" s="760"/>
      <c r="R340" s="760"/>
      <c r="S340" s="760"/>
      <c r="T340" s="760"/>
      <c r="U340" s="760"/>
      <c r="V340" s="760"/>
      <c r="W340" s="760"/>
      <c r="X340" s="760"/>
      <c r="Y340" s="760"/>
      <c r="Z340" s="760"/>
      <c r="AA340" s="760"/>
      <c r="AB340" s="760"/>
      <c r="AC340" s="760"/>
      <c r="AD340" s="760"/>
      <c r="AE340" s="760"/>
      <c r="AF340" s="760"/>
      <c r="AG340" s="760"/>
      <c r="AH340" s="760"/>
      <c r="AI340" s="760"/>
      <c r="AJ340" s="760"/>
      <c r="AK340" s="760"/>
      <c r="AL340" s="760"/>
      <c r="AM340" s="760"/>
      <c r="AN340" s="760"/>
      <c r="AO340" s="760"/>
      <c r="AP340" s="760"/>
      <c r="AQ340" s="760"/>
      <c r="AR340" s="760"/>
      <c r="AS340" s="760"/>
      <c r="AT340" s="760"/>
      <c r="AU340" s="760"/>
      <c r="AV340" s="760"/>
      <c r="AW340" s="760"/>
      <c r="AX340" s="760"/>
      <c r="AY340" s="760"/>
      <c r="AZ340" s="760"/>
      <c r="BA340" s="760"/>
      <c r="BB340" s="760"/>
      <c r="BC340" s="760"/>
      <c r="BD340" s="760"/>
      <c r="BE340" s="760"/>
      <c r="BF340" s="760"/>
      <c r="BG340" s="760"/>
      <c r="BH340" s="760"/>
      <c r="BI340" s="760"/>
      <c r="BJ340" s="760"/>
      <c r="BK340" s="760"/>
      <c r="BL340" s="760"/>
      <c r="BM340" s="760"/>
      <c r="BN340" s="760"/>
      <c r="BO340" s="760"/>
      <c r="BP340" s="760"/>
      <c r="BQ340" s="760"/>
      <c r="BR340" s="760"/>
      <c r="BS340" s="760"/>
      <c r="BT340" s="760"/>
      <c r="BU340" s="760"/>
      <c r="BV340" s="760"/>
      <c r="BW340" s="760"/>
      <c r="BX340" s="760"/>
      <c r="BY340" s="760"/>
      <c r="BZ340" s="760"/>
      <c r="CA340" s="760"/>
    </row>
    <row r="341" spans="1:79">
      <c r="C341" s="730"/>
      <c r="D341" s="730"/>
      <c r="E341" s="730"/>
      <c r="F341" s="893"/>
      <c r="G341" s="835"/>
      <c r="I341" s="760"/>
      <c r="J341" s="760"/>
      <c r="K341" s="760"/>
      <c r="L341" s="760"/>
      <c r="M341" s="760"/>
      <c r="N341" s="815"/>
      <c r="O341" s="760"/>
      <c r="P341" s="760"/>
      <c r="Q341" s="760"/>
      <c r="R341" s="760"/>
      <c r="S341" s="760"/>
      <c r="T341" s="760"/>
      <c r="U341" s="760"/>
      <c r="V341" s="760"/>
      <c r="W341" s="760"/>
      <c r="X341" s="760"/>
      <c r="Y341" s="760"/>
      <c r="Z341" s="760"/>
      <c r="AA341" s="760"/>
      <c r="AB341" s="760"/>
      <c r="AC341" s="760"/>
      <c r="AD341" s="760"/>
      <c r="AE341" s="760"/>
      <c r="AF341" s="760"/>
      <c r="AG341" s="760"/>
      <c r="AH341" s="760"/>
      <c r="AI341" s="760"/>
      <c r="AJ341" s="760"/>
      <c r="AK341" s="760"/>
      <c r="AL341" s="760"/>
      <c r="AM341" s="760"/>
      <c r="AN341" s="760"/>
      <c r="AO341" s="760"/>
      <c r="AP341" s="760"/>
      <c r="AQ341" s="760"/>
      <c r="AR341" s="760"/>
      <c r="AS341" s="760"/>
      <c r="AT341" s="760"/>
      <c r="AU341" s="760"/>
      <c r="AV341" s="760"/>
      <c r="AW341" s="760"/>
      <c r="AX341" s="760"/>
      <c r="AY341" s="760"/>
      <c r="AZ341" s="760"/>
      <c r="BA341" s="760"/>
      <c r="BB341" s="760"/>
      <c r="BC341" s="760"/>
      <c r="BD341" s="760"/>
      <c r="BE341" s="760"/>
      <c r="BF341" s="760"/>
      <c r="BG341" s="760"/>
      <c r="BH341" s="760"/>
      <c r="BI341" s="760"/>
      <c r="BJ341" s="760"/>
      <c r="BK341" s="760"/>
      <c r="BL341" s="760"/>
      <c r="BM341" s="760"/>
      <c r="BN341" s="760"/>
      <c r="BO341" s="760"/>
      <c r="BP341" s="760"/>
      <c r="BQ341" s="760"/>
      <c r="BR341" s="760"/>
      <c r="BS341" s="760"/>
      <c r="BT341" s="760"/>
      <c r="BU341" s="760"/>
      <c r="BV341" s="760"/>
      <c r="BW341" s="760"/>
      <c r="BX341" s="760"/>
      <c r="BY341" s="760"/>
      <c r="BZ341" s="760"/>
      <c r="CA341" s="760"/>
    </row>
    <row r="342" spans="1:79" ht="6.75" customHeight="1" thickBot="1">
      <c r="F342" s="893"/>
      <c r="I342" s="727"/>
      <c r="J342" s="760"/>
      <c r="K342" s="760"/>
      <c r="L342" s="760"/>
      <c r="M342" s="760"/>
      <c r="N342" s="815"/>
      <c r="O342" s="760"/>
      <c r="P342" s="760"/>
      <c r="Q342" s="760"/>
      <c r="R342" s="760"/>
      <c r="S342" s="760"/>
      <c r="T342" s="760"/>
      <c r="U342" s="760"/>
      <c r="V342" s="760"/>
      <c r="W342" s="760"/>
      <c r="X342" s="760"/>
      <c r="Y342" s="760"/>
      <c r="Z342" s="760"/>
      <c r="AA342" s="760"/>
      <c r="AB342" s="760"/>
      <c r="AC342" s="760"/>
      <c r="AD342" s="760"/>
      <c r="AE342" s="760"/>
      <c r="AF342" s="760"/>
      <c r="AG342" s="760"/>
      <c r="AH342" s="760"/>
      <c r="AI342" s="760"/>
      <c r="AJ342" s="760"/>
      <c r="AK342" s="760"/>
      <c r="AL342" s="760"/>
      <c r="AM342" s="760"/>
      <c r="AN342" s="760"/>
      <c r="AO342" s="760"/>
      <c r="AP342" s="760"/>
      <c r="AQ342" s="760"/>
      <c r="AR342" s="760"/>
      <c r="AS342" s="760"/>
      <c r="AT342" s="760"/>
      <c r="AU342" s="760"/>
      <c r="AV342" s="760"/>
      <c r="AW342" s="760"/>
      <c r="AX342" s="760"/>
      <c r="AY342" s="760"/>
      <c r="AZ342" s="760"/>
      <c r="BA342" s="760"/>
      <c r="BB342" s="760"/>
      <c r="BC342" s="760"/>
      <c r="BD342" s="760"/>
      <c r="BE342" s="760"/>
      <c r="BF342" s="760"/>
      <c r="BG342" s="760"/>
      <c r="BH342" s="760"/>
      <c r="BI342" s="760"/>
      <c r="BJ342" s="760"/>
      <c r="BK342" s="760"/>
      <c r="BL342" s="760"/>
      <c r="BM342" s="760"/>
      <c r="BN342" s="760"/>
      <c r="BO342" s="760"/>
      <c r="BP342" s="760"/>
      <c r="BQ342" s="760"/>
      <c r="BR342" s="760"/>
      <c r="BS342" s="760"/>
      <c r="BT342" s="760"/>
      <c r="BU342" s="760"/>
      <c r="BV342" s="760"/>
      <c r="BW342" s="760"/>
      <c r="BX342" s="760"/>
      <c r="BY342" s="760"/>
      <c r="BZ342" s="760"/>
      <c r="CA342" s="760"/>
    </row>
    <row r="343" spans="1:79" s="823" customFormat="1" ht="23.25" customHeight="1" thickBot="1">
      <c r="A343" s="819"/>
      <c r="B343" s="1406"/>
      <c r="C343" s="1407"/>
      <c r="D343" s="1407"/>
      <c r="E343" s="1408"/>
      <c r="F343" s="820" t="s">
        <v>805</v>
      </c>
      <c r="G343" s="821"/>
      <c r="H343" s="820" t="s">
        <v>806</v>
      </c>
      <c r="I343" s="871" t="str">
        <f>IF(OR(G357="KO",G366="KO",G374="KO"),"KO","Nincs KO")</f>
        <v>Nincs KO</v>
      </c>
      <c r="J343" s="760"/>
      <c r="K343" s="760"/>
      <c r="L343" s="760"/>
      <c r="M343" s="760"/>
      <c r="N343" s="815"/>
      <c r="O343" s="760"/>
      <c r="P343" s="760"/>
      <c r="Q343" s="760"/>
      <c r="R343" s="760"/>
      <c r="S343" s="760"/>
      <c r="T343" s="760"/>
      <c r="U343" s="760"/>
      <c r="V343" s="760"/>
      <c r="W343" s="760"/>
      <c r="X343" s="760"/>
      <c r="Y343" s="760"/>
      <c r="Z343" s="760"/>
      <c r="AA343" s="760"/>
      <c r="AB343" s="760"/>
      <c r="AC343" s="760"/>
      <c r="AD343" s="760"/>
      <c r="AE343" s="760"/>
      <c r="AF343" s="760"/>
      <c r="AG343" s="760"/>
      <c r="AH343" s="760"/>
      <c r="AI343" s="760"/>
      <c r="AJ343" s="760"/>
      <c r="AK343" s="760"/>
      <c r="AL343" s="760"/>
      <c r="AM343" s="760"/>
      <c r="AN343" s="760"/>
      <c r="AO343" s="760"/>
      <c r="AP343" s="760"/>
      <c r="AQ343" s="760"/>
      <c r="AR343" s="760"/>
      <c r="AS343" s="760"/>
      <c r="AT343" s="760"/>
      <c r="AU343" s="760"/>
      <c r="AV343" s="760"/>
      <c r="AW343" s="760"/>
      <c r="AX343" s="760"/>
      <c r="AY343" s="760"/>
      <c r="AZ343" s="760"/>
      <c r="BA343" s="760"/>
      <c r="BB343" s="760"/>
      <c r="BC343" s="760"/>
      <c r="BD343" s="760"/>
      <c r="BE343" s="760"/>
      <c r="BF343" s="760"/>
      <c r="BG343" s="760"/>
      <c r="BH343" s="760"/>
      <c r="BI343" s="760"/>
      <c r="BJ343" s="760"/>
      <c r="BK343" s="760"/>
      <c r="BL343" s="760"/>
      <c r="BM343" s="760"/>
      <c r="BN343" s="760"/>
      <c r="BO343" s="760"/>
      <c r="BP343" s="760"/>
      <c r="BQ343" s="760"/>
      <c r="BR343" s="760"/>
      <c r="BS343" s="760"/>
      <c r="BT343" s="760"/>
      <c r="BU343" s="760"/>
      <c r="BV343" s="760"/>
      <c r="BW343" s="760"/>
      <c r="BX343" s="760"/>
      <c r="BY343" s="760"/>
      <c r="BZ343" s="760"/>
      <c r="CA343" s="760"/>
    </row>
    <row r="344" spans="1:79" ht="45.6" customHeight="1" thickBot="1">
      <c r="B344" s="824" t="s">
        <v>971</v>
      </c>
      <c r="C344" s="825" t="s">
        <v>972</v>
      </c>
      <c r="D344" s="825"/>
      <c r="E344" s="826"/>
      <c r="F344" s="827">
        <f>+E350+E359+E368+E376+E382</f>
        <v>8</v>
      </c>
      <c r="G344" s="828"/>
      <c r="H344" s="829">
        <v>27</v>
      </c>
      <c r="I344" s="830">
        <f>SUM(G349,G357,G366,G374,G381)</f>
        <v>0</v>
      </c>
      <c r="J344" s="760"/>
      <c r="K344" s="760"/>
      <c r="L344" s="760"/>
      <c r="M344" s="760"/>
      <c r="N344" s="815"/>
      <c r="O344" s="760"/>
      <c r="P344" s="760"/>
      <c r="Q344" s="760"/>
      <c r="R344" s="760"/>
      <c r="S344" s="760"/>
      <c r="T344" s="760"/>
      <c r="U344" s="760"/>
      <c r="V344" s="760"/>
      <c r="W344" s="760"/>
      <c r="X344" s="760"/>
      <c r="Y344" s="760"/>
      <c r="Z344" s="760"/>
      <c r="AA344" s="760"/>
      <c r="AB344" s="760"/>
      <c r="AC344" s="760"/>
      <c r="AD344" s="760"/>
      <c r="AE344" s="760"/>
      <c r="AF344" s="760"/>
      <c r="AG344" s="760"/>
      <c r="AH344" s="760"/>
      <c r="AI344" s="760"/>
      <c r="AJ344" s="760"/>
      <c r="AK344" s="760"/>
      <c r="AL344" s="760"/>
      <c r="AM344" s="760"/>
      <c r="AN344" s="760"/>
      <c r="AO344" s="760"/>
      <c r="AP344" s="760"/>
      <c r="AQ344" s="760"/>
      <c r="AR344" s="760"/>
      <c r="AS344" s="760"/>
      <c r="AT344" s="760"/>
      <c r="AU344" s="760"/>
      <c r="AV344" s="760"/>
      <c r="AW344" s="760"/>
      <c r="AX344" s="760"/>
      <c r="AY344" s="760"/>
      <c r="AZ344" s="760"/>
      <c r="BA344" s="760"/>
      <c r="BB344" s="760"/>
      <c r="BC344" s="760"/>
      <c r="BD344" s="760"/>
      <c r="BE344" s="760"/>
      <c r="BF344" s="760"/>
      <c r="BG344" s="760"/>
      <c r="BH344" s="760"/>
      <c r="BI344" s="760"/>
      <c r="BJ344" s="760"/>
      <c r="BK344" s="760"/>
      <c r="BL344" s="760"/>
      <c r="BM344" s="760"/>
      <c r="BN344" s="760"/>
      <c r="BO344" s="760"/>
      <c r="BP344" s="760"/>
      <c r="BQ344" s="760"/>
      <c r="BR344" s="760"/>
      <c r="BS344" s="760"/>
      <c r="BT344" s="760"/>
      <c r="BU344" s="760"/>
      <c r="BV344" s="760"/>
      <c r="BW344" s="760"/>
      <c r="BX344" s="760"/>
      <c r="BY344" s="760"/>
      <c r="BZ344" s="760"/>
      <c r="CA344" s="760"/>
    </row>
    <row r="345" spans="1:79" ht="20.25" customHeight="1">
      <c r="B345" s="831" t="s">
        <v>973</v>
      </c>
      <c r="C345" s="832"/>
      <c r="D345" s="832"/>
      <c r="E345" s="832"/>
      <c r="F345" s="893"/>
      <c r="G345" s="834"/>
      <c r="H345" s="834"/>
      <c r="I345" s="760"/>
      <c r="J345" s="760"/>
      <c r="K345" s="760"/>
      <c r="L345" s="760"/>
      <c r="M345" s="760"/>
      <c r="N345" s="815"/>
      <c r="O345" s="760"/>
      <c r="P345" s="760"/>
      <c r="Q345" s="760"/>
      <c r="R345" s="760"/>
      <c r="S345" s="760"/>
      <c r="T345" s="760"/>
      <c r="U345" s="760"/>
      <c r="V345" s="760"/>
      <c r="W345" s="760"/>
      <c r="X345" s="760"/>
      <c r="Y345" s="760"/>
      <c r="Z345" s="760"/>
      <c r="AA345" s="760"/>
      <c r="AB345" s="760"/>
      <c r="AC345" s="760"/>
      <c r="AD345" s="760"/>
      <c r="AE345" s="760"/>
      <c r="AF345" s="760"/>
      <c r="AG345" s="760"/>
      <c r="AH345" s="760"/>
      <c r="AI345" s="760"/>
      <c r="AJ345" s="760"/>
      <c r="AK345" s="760"/>
      <c r="AL345" s="760"/>
      <c r="AM345" s="760"/>
      <c r="AN345" s="760"/>
      <c r="AO345" s="760"/>
      <c r="AP345" s="760"/>
      <c r="AQ345" s="760"/>
      <c r="AR345" s="760"/>
      <c r="AS345" s="760"/>
      <c r="AT345" s="760"/>
      <c r="AU345" s="760"/>
      <c r="AV345" s="760"/>
      <c r="AW345" s="760"/>
      <c r="AX345" s="760"/>
      <c r="AY345" s="760"/>
      <c r="AZ345" s="760"/>
      <c r="BA345" s="760"/>
      <c r="BB345" s="760"/>
      <c r="BC345" s="760"/>
      <c r="BD345" s="760"/>
      <c r="BE345" s="760"/>
      <c r="BF345" s="760"/>
      <c r="BG345" s="760"/>
      <c r="BH345" s="760"/>
      <c r="BI345" s="760"/>
      <c r="BJ345" s="760"/>
      <c r="BK345" s="760"/>
      <c r="BL345" s="760"/>
      <c r="BM345" s="760"/>
      <c r="BN345" s="760"/>
      <c r="BO345" s="760"/>
      <c r="BP345" s="760"/>
      <c r="BQ345" s="760"/>
      <c r="BR345" s="760"/>
      <c r="BS345" s="760"/>
      <c r="BT345" s="760"/>
      <c r="BU345" s="760"/>
      <c r="BV345" s="760"/>
      <c r="BW345" s="760"/>
      <c r="BX345" s="760"/>
      <c r="BY345" s="760"/>
      <c r="BZ345" s="760"/>
      <c r="CA345" s="760"/>
    </row>
    <row r="346" spans="1:79" ht="18" customHeight="1">
      <c r="A346" s="724">
        <v>35</v>
      </c>
      <c r="B346" s="831" t="s">
        <v>974</v>
      </c>
      <c r="C346" s="832"/>
      <c r="D346" s="832"/>
      <c r="E346" s="832"/>
      <c r="F346" s="893"/>
      <c r="G346" s="835"/>
      <c r="H346" s="835"/>
      <c r="I346" s="760"/>
      <c r="J346" s="760"/>
      <c r="K346" s="760"/>
      <c r="L346" s="760"/>
      <c r="M346" s="760"/>
      <c r="N346" s="815"/>
      <c r="O346" s="760"/>
      <c r="P346" s="760"/>
      <c r="Q346" s="760"/>
      <c r="R346" s="760"/>
      <c r="S346" s="760"/>
      <c r="T346" s="760"/>
      <c r="U346" s="760"/>
      <c r="V346" s="760"/>
      <c r="W346" s="760"/>
      <c r="X346" s="760"/>
      <c r="Y346" s="760"/>
      <c r="Z346" s="760"/>
      <c r="AA346" s="760"/>
      <c r="AB346" s="760"/>
      <c r="AC346" s="760"/>
      <c r="AD346" s="760"/>
      <c r="AE346" s="760"/>
      <c r="AF346" s="760"/>
      <c r="AG346" s="760"/>
      <c r="AH346" s="760"/>
      <c r="AI346" s="760"/>
      <c r="AJ346" s="760"/>
      <c r="AK346" s="760"/>
      <c r="AL346" s="760"/>
      <c r="AM346" s="760"/>
      <c r="AN346" s="760"/>
      <c r="AO346" s="760"/>
      <c r="AP346" s="760"/>
      <c r="AQ346" s="760"/>
      <c r="AR346" s="760"/>
      <c r="AS346" s="760"/>
      <c r="AT346" s="760"/>
      <c r="AU346" s="760"/>
      <c r="AV346" s="760"/>
      <c r="AW346" s="760"/>
      <c r="AX346" s="760"/>
      <c r="AY346" s="760"/>
      <c r="AZ346" s="760"/>
      <c r="BA346" s="760"/>
      <c r="BB346" s="760"/>
      <c r="BC346" s="760"/>
      <c r="BD346" s="760"/>
      <c r="BE346" s="760"/>
      <c r="BF346" s="760"/>
      <c r="BG346" s="760"/>
      <c r="BH346" s="760"/>
      <c r="BI346" s="760"/>
      <c r="BJ346" s="760"/>
      <c r="BK346" s="760"/>
      <c r="BL346" s="760"/>
      <c r="BM346" s="760"/>
      <c r="BN346" s="760"/>
      <c r="BO346" s="760"/>
      <c r="BP346" s="760"/>
      <c r="BQ346" s="760"/>
      <c r="BR346" s="760"/>
      <c r="BS346" s="760"/>
      <c r="BT346" s="760"/>
      <c r="BU346" s="760"/>
      <c r="BV346" s="760"/>
      <c r="BW346" s="760"/>
      <c r="BX346" s="760"/>
      <c r="BY346" s="760"/>
      <c r="BZ346" s="760"/>
      <c r="CA346" s="760"/>
    </row>
    <row r="347" spans="1:79" ht="35.25" customHeight="1">
      <c r="B347" s="1399" t="s">
        <v>975</v>
      </c>
      <c r="C347" s="1400"/>
      <c r="D347" s="1400"/>
      <c r="E347" s="1401"/>
      <c r="F347" s="893"/>
      <c r="G347" s="835"/>
      <c r="H347" s="835"/>
      <c r="I347" s="760"/>
      <c r="J347" s="760"/>
      <c r="K347" s="760"/>
      <c r="L347" s="760"/>
      <c r="M347" s="760"/>
      <c r="N347" s="815"/>
      <c r="O347" s="760"/>
      <c r="P347" s="760"/>
      <c r="Q347" s="760"/>
      <c r="R347" s="760"/>
      <c r="S347" s="760"/>
      <c r="T347" s="760"/>
      <c r="U347" s="760"/>
      <c r="V347" s="760"/>
      <c r="W347" s="760"/>
      <c r="X347" s="760"/>
      <c r="Y347" s="760"/>
      <c r="Z347" s="760"/>
      <c r="AA347" s="760"/>
      <c r="AB347" s="760"/>
      <c r="AC347" s="760"/>
      <c r="AD347" s="760"/>
      <c r="AE347" s="760"/>
      <c r="AF347" s="760"/>
      <c r="AG347" s="760"/>
      <c r="AH347" s="760"/>
      <c r="AI347" s="760"/>
      <c r="AJ347" s="760"/>
      <c r="AK347" s="760"/>
      <c r="AL347" s="760"/>
      <c r="AM347" s="760"/>
      <c r="AN347" s="760"/>
      <c r="AO347" s="760"/>
      <c r="AP347" s="760"/>
      <c r="AQ347" s="760"/>
      <c r="AR347" s="760"/>
      <c r="AS347" s="760"/>
      <c r="AT347" s="760"/>
      <c r="AU347" s="760"/>
      <c r="AV347" s="760"/>
      <c r="AW347" s="760"/>
      <c r="AX347" s="760"/>
      <c r="AY347" s="760"/>
      <c r="AZ347" s="760"/>
      <c r="BA347" s="760"/>
      <c r="BB347" s="760"/>
      <c r="BC347" s="760"/>
      <c r="BD347" s="760"/>
      <c r="BE347" s="760"/>
      <c r="BF347" s="760"/>
      <c r="BG347" s="760"/>
      <c r="BH347" s="760"/>
      <c r="BI347" s="760"/>
      <c r="BJ347" s="760"/>
      <c r="BK347" s="760"/>
      <c r="BL347" s="760"/>
      <c r="BM347" s="760"/>
      <c r="BN347" s="760"/>
      <c r="BO347" s="760"/>
      <c r="BP347" s="760"/>
      <c r="BQ347" s="760"/>
      <c r="BR347" s="760"/>
      <c r="BS347" s="760"/>
      <c r="BT347" s="760"/>
      <c r="BU347" s="760"/>
      <c r="BV347" s="760"/>
      <c r="BW347" s="760"/>
      <c r="BX347" s="760"/>
      <c r="BY347" s="760"/>
      <c r="BZ347" s="760"/>
      <c r="CA347" s="760"/>
    </row>
    <row r="348" spans="1:79" ht="16.5" customHeight="1" thickBot="1">
      <c r="B348" s="831" t="s">
        <v>811</v>
      </c>
      <c r="C348" s="836"/>
      <c r="F348" s="893"/>
      <c r="G348" s="835"/>
      <c r="H348" s="835"/>
      <c r="I348" s="760"/>
      <c r="J348" s="760"/>
      <c r="K348" s="760"/>
      <c r="L348" s="760"/>
      <c r="M348" s="760"/>
      <c r="N348" s="815"/>
      <c r="O348" s="760"/>
      <c r="P348" s="760"/>
      <c r="Q348" s="760"/>
      <c r="R348" s="760"/>
      <c r="S348" s="760"/>
      <c r="T348" s="760"/>
      <c r="U348" s="760"/>
      <c r="V348" s="760"/>
      <c r="W348" s="760"/>
      <c r="X348" s="760"/>
      <c r="Y348" s="760"/>
      <c r="Z348" s="760"/>
      <c r="AA348" s="760"/>
      <c r="AB348" s="760"/>
      <c r="AC348" s="760"/>
      <c r="AD348" s="760"/>
      <c r="AE348" s="760"/>
      <c r="AF348" s="760"/>
      <c r="AG348" s="760"/>
      <c r="AH348" s="760"/>
      <c r="AI348" s="760"/>
      <c r="AJ348" s="760"/>
      <c r="AK348" s="760"/>
      <c r="AL348" s="760"/>
      <c r="AM348" s="760"/>
      <c r="AN348" s="760"/>
      <c r="AO348" s="760"/>
      <c r="AP348" s="760"/>
      <c r="AQ348" s="760"/>
      <c r="AR348" s="760"/>
      <c r="AS348" s="760"/>
      <c r="AT348" s="760"/>
      <c r="AU348" s="760"/>
      <c r="AV348" s="760"/>
      <c r="AW348" s="760"/>
      <c r="AX348" s="760"/>
      <c r="AY348" s="760"/>
      <c r="AZ348" s="760"/>
      <c r="BA348" s="760"/>
      <c r="BB348" s="760"/>
      <c r="BC348" s="760"/>
      <c r="BD348" s="760"/>
      <c r="BE348" s="760"/>
      <c r="BF348" s="760"/>
      <c r="BG348" s="760"/>
      <c r="BH348" s="760"/>
      <c r="BI348" s="760"/>
      <c r="BJ348" s="760"/>
      <c r="BK348" s="760"/>
      <c r="BL348" s="760"/>
      <c r="BM348" s="760"/>
      <c r="BN348" s="760"/>
      <c r="BO348" s="760"/>
      <c r="BP348" s="760"/>
      <c r="BQ348" s="760"/>
      <c r="BR348" s="760"/>
      <c r="BS348" s="760"/>
      <c r="BT348" s="760"/>
      <c r="BU348" s="760"/>
      <c r="BV348" s="760"/>
      <c r="BW348" s="760"/>
      <c r="BX348" s="760"/>
      <c r="BY348" s="760"/>
      <c r="BZ348" s="760"/>
      <c r="CA348" s="760"/>
    </row>
    <row r="349" spans="1:79" ht="33.75" customHeight="1" thickBot="1">
      <c r="B349" s="837" t="s">
        <v>812</v>
      </c>
      <c r="C349" s="838" t="s">
        <v>813</v>
      </c>
      <c r="D349" s="838" t="s">
        <v>814</v>
      </c>
      <c r="E349" s="839" t="s">
        <v>815</v>
      </c>
      <c r="F349" s="1402" t="s">
        <v>816</v>
      </c>
      <c r="G349" s="864"/>
      <c r="H349" s="835"/>
      <c r="I349" s="760"/>
      <c r="J349" s="760"/>
      <c r="K349" s="760"/>
      <c r="L349" s="760"/>
      <c r="M349" s="760"/>
      <c r="N349" s="815"/>
      <c r="O349" s="760"/>
      <c r="P349" s="760"/>
      <c r="Q349" s="760"/>
      <c r="R349" s="760"/>
      <c r="S349" s="760"/>
      <c r="T349" s="760"/>
      <c r="U349" s="760"/>
      <c r="V349" s="760"/>
      <c r="W349" s="760"/>
      <c r="X349" s="760"/>
      <c r="Y349" s="760"/>
      <c r="Z349" s="760"/>
      <c r="AA349" s="760"/>
      <c r="AB349" s="760"/>
      <c r="AC349" s="760"/>
      <c r="AD349" s="760"/>
      <c r="AE349" s="760"/>
      <c r="AF349" s="760"/>
      <c r="AG349" s="760"/>
      <c r="AH349" s="760"/>
      <c r="AI349" s="760"/>
      <c r="AJ349" s="760"/>
      <c r="AK349" s="760"/>
      <c r="AL349" s="760"/>
      <c r="AM349" s="760"/>
      <c r="AN349" s="760"/>
      <c r="AO349" s="760"/>
      <c r="AP349" s="760"/>
      <c r="AQ349" s="760"/>
      <c r="AR349" s="760"/>
      <c r="AS349" s="760"/>
      <c r="AT349" s="760"/>
      <c r="AU349" s="760"/>
      <c r="AV349" s="760"/>
      <c r="AW349" s="760"/>
      <c r="AX349" s="760"/>
      <c r="AY349" s="760"/>
      <c r="AZ349" s="760"/>
      <c r="BA349" s="760"/>
      <c r="BB349" s="760"/>
      <c r="BC349" s="760"/>
      <c r="BD349" s="760"/>
      <c r="BE349" s="760"/>
      <c r="BF349" s="760"/>
      <c r="BG349" s="760"/>
      <c r="BH349" s="760"/>
      <c r="BI349" s="760"/>
      <c r="BJ349" s="760"/>
      <c r="BK349" s="760"/>
      <c r="BL349" s="760"/>
      <c r="BM349" s="760"/>
      <c r="BN349" s="760"/>
      <c r="BO349" s="760"/>
      <c r="BP349" s="760"/>
      <c r="BQ349" s="760"/>
      <c r="BR349" s="760"/>
      <c r="BS349" s="760"/>
      <c r="BT349" s="760"/>
      <c r="BU349" s="760"/>
      <c r="BV349" s="760"/>
      <c r="BW349" s="760"/>
      <c r="BX349" s="760"/>
      <c r="BY349" s="760"/>
      <c r="BZ349" s="760"/>
      <c r="CA349" s="760"/>
    </row>
    <row r="350" spans="1:79" ht="21" customHeight="1">
      <c r="B350" s="844" t="s">
        <v>818</v>
      </c>
      <c r="C350" s="845">
        <v>0</v>
      </c>
      <c r="D350" s="846">
        <v>3</v>
      </c>
      <c r="E350" s="847">
        <v>0</v>
      </c>
      <c r="F350" s="1403"/>
      <c r="G350" s="865"/>
      <c r="H350" s="865"/>
      <c r="I350" s="866"/>
      <c r="J350" s="760"/>
      <c r="K350" s="760"/>
      <c r="L350" s="760"/>
      <c r="M350" s="760"/>
      <c r="N350" s="815"/>
      <c r="O350" s="760"/>
      <c r="P350" s="760"/>
      <c r="Q350" s="760"/>
      <c r="R350" s="760"/>
      <c r="S350" s="760"/>
      <c r="T350" s="760"/>
      <c r="U350" s="760"/>
      <c r="V350" s="760"/>
      <c r="W350" s="760"/>
      <c r="X350" s="760"/>
      <c r="Y350" s="760"/>
      <c r="Z350" s="760"/>
      <c r="AA350" s="760"/>
      <c r="AB350" s="760"/>
      <c r="AC350" s="760"/>
      <c r="AD350" s="760"/>
      <c r="AE350" s="760"/>
      <c r="AF350" s="760"/>
      <c r="AG350" s="760"/>
      <c r="AH350" s="760"/>
      <c r="AI350" s="760"/>
      <c r="AJ350" s="760"/>
      <c r="AK350" s="760"/>
      <c r="AL350" s="760"/>
      <c r="AM350" s="760"/>
      <c r="AN350" s="760"/>
      <c r="AO350" s="760"/>
      <c r="AP350" s="760"/>
      <c r="AQ350" s="760"/>
      <c r="AR350" s="760"/>
      <c r="AS350" s="760"/>
      <c r="AT350" s="760"/>
      <c r="AU350" s="760"/>
      <c r="AV350" s="760"/>
      <c r="AW350" s="760"/>
      <c r="AX350" s="760"/>
      <c r="AY350" s="760"/>
      <c r="AZ350" s="760"/>
      <c r="BA350" s="760"/>
      <c r="BB350" s="760"/>
      <c r="BC350" s="760"/>
      <c r="BD350" s="760"/>
      <c r="BE350" s="760"/>
      <c r="BF350" s="760"/>
      <c r="BG350" s="760"/>
      <c r="BH350" s="760"/>
      <c r="BI350" s="760"/>
      <c r="BJ350" s="760"/>
      <c r="BK350" s="760"/>
      <c r="BL350" s="760"/>
      <c r="BM350" s="760"/>
      <c r="BN350" s="760"/>
      <c r="BO350" s="760"/>
      <c r="BP350" s="760"/>
      <c r="BQ350" s="760"/>
      <c r="BR350" s="760"/>
      <c r="BS350" s="760"/>
      <c r="BT350" s="760"/>
      <c r="BU350" s="760"/>
      <c r="BV350" s="760"/>
      <c r="BW350" s="760"/>
      <c r="BX350" s="760"/>
      <c r="BY350" s="760"/>
      <c r="BZ350" s="760"/>
      <c r="CA350" s="760"/>
    </row>
    <row r="351" spans="1:79" ht="20.25" customHeight="1">
      <c r="B351" s="850" t="s">
        <v>976</v>
      </c>
      <c r="C351" s="851">
        <v>1</v>
      </c>
      <c r="D351" s="852">
        <v>3</v>
      </c>
      <c r="E351" s="853">
        <v>3</v>
      </c>
      <c r="F351" s="1403"/>
      <c r="G351" s="867"/>
      <c r="H351" s="867"/>
      <c r="I351" s="868"/>
      <c r="J351" s="760"/>
      <c r="K351" s="760"/>
      <c r="L351" s="760"/>
      <c r="M351" s="760"/>
      <c r="N351" s="815"/>
      <c r="O351" s="760"/>
      <c r="P351" s="760"/>
      <c r="Q351" s="760"/>
      <c r="R351" s="760"/>
      <c r="S351" s="760"/>
      <c r="T351" s="760"/>
      <c r="U351" s="760"/>
      <c r="V351" s="760"/>
      <c r="W351" s="760"/>
      <c r="X351" s="760"/>
      <c r="Y351" s="760"/>
      <c r="Z351" s="760"/>
      <c r="AA351" s="760"/>
      <c r="AB351" s="760"/>
      <c r="AC351" s="760"/>
      <c r="AD351" s="760"/>
      <c r="AE351" s="760"/>
      <c r="AF351" s="760"/>
      <c r="AG351" s="760"/>
      <c r="AH351" s="760"/>
      <c r="AI351" s="760"/>
      <c r="AJ351" s="760"/>
      <c r="AK351" s="760"/>
      <c r="AL351" s="760"/>
      <c r="AM351" s="760"/>
      <c r="AN351" s="760"/>
      <c r="AO351" s="760"/>
      <c r="AP351" s="760"/>
      <c r="AQ351" s="760"/>
      <c r="AR351" s="760"/>
      <c r="AS351" s="760"/>
      <c r="AT351" s="760"/>
      <c r="AU351" s="760"/>
      <c r="AV351" s="760"/>
      <c r="AW351" s="760"/>
      <c r="AX351" s="760"/>
      <c r="AY351" s="760"/>
      <c r="AZ351" s="760"/>
      <c r="BA351" s="760"/>
      <c r="BB351" s="760"/>
      <c r="BC351" s="760"/>
      <c r="BD351" s="760"/>
      <c r="BE351" s="760"/>
      <c r="BF351" s="760"/>
      <c r="BG351" s="760"/>
      <c r="BH351" s="760"/>
      <c r="BI351" s="760"/>
      <c r="BJ351" s="760"/>
      <c r="BK351" s="760"/>
      <c r="BL351" s="760"/>
      <c r="BM351" s="760"/>
      <c r="BN351" s="760"/>
      <c r="BO351" s="760"/>
      <c r="BP351" s="760"/>
      <c r="BQ351" s="760"/>
      <c r="BR351" s="760"/>
      <c r="BS351" s="760"/>
      <c r="BT351" s="760"/>
      <c r="BU351" s="760"/>
      <c r="BV351" s="760"/>
      <c r="BW351" s="760"/>
      <c r="BX351" s="760"/>
      <c r="BY351" s="760"/>
      <c r="BZ351" s="760"/>
      <c r="CA351" s="760"/>
    </row>
    <row r="352" spans="1:79" ht="20.25" customHeight="1" thickBot="1">
      <c r="B352" s="856" t="s">
        <v>977</v>
      </c>
      <c r="C352" s="857">
        <v>2</v>
      </c>
      <c r="D352" s="858">
        <v>3</v>
      </c>
      <c r="E352" s="859">
        <v>6</v>
      </c>
      <c r="F352" s="1404"/>
      <c r="G352" s="869"/>
      <c r="H352" s="869"/>
      <c r="I352" s="870"/>
      <c r="J352" s="760"/>
      <c r="K352" s="760"/>
      <c r="L352" s="760"/>
      <c r="M352" s="760"/>
      <c r="N352" s="815"/>
      <c r="O352" s="760"/>
      <c r="P352" s="760"/>
      <c r="Q352" s="760"/>
      <c r="R352" s="760"/>
      <c r="S352" s="760"/>
      <c r="T352" s="760"/>
      <c r="U352" s="760"/>
      <c r="V352" s="760"/>
      <c r="W352" s="760"/>
      <c r="X352" s="760"/>
      <c r="Y352" s="760"/>
      <c r="Z352" s="760"/>
      <c r="AA352" s="760"/>
      <c r="AB352" s="760"/>
      <c r="AC352" s="760"/>
      <c r="AD352" s="760"/>
      <c r="AE352" s="760"/>
      <c r="AF352" s="760"/>
      <c r="AG352" s="760"/>
      <c r="AH352" s="760"/>
      <c r="AI352" s="760"/>
      <c r="AJ352" s="760"/>
      <c r="AK352" s="760"/>
      <c r="AL352" s="760"/>
      <c r="AM352" s="760"/>
      <c r="AN352" s="760"/>
      <c r="AO352" s="760"/>
      <c r="AP352" s="760"/>
      <c r="AQ352" s="760"/>
      <c r="AR352" s="760"/>
      <c r="AS352" s="760"/>
      <c r="AT352" s="760"/>
      <c r="AU352" s="760"/>
      <c r="AV352" s="760"/>
      <c r="AW352" s="760"/>
      <c r="AX352" s="760"/>
      <c r="AY352" s="760"/>
      <c r="AZ352" s="760"/>
      <c r="BA352" s="760"/>
      <c r="BB352" s="760"/>
      <c r="BC352" s="760"/>
      <c r="BD352" s="760"/>
      <c r="BE352" s="760"/>
      <c r="BF352" s="760"/>
      <c r="BG352" s="760"/>
      <c r="BH352" s="760"/>
      <c r="BI352" s="760"/>
      <c r="BJ352" s="760"/>
      <c r="BK352" s="760"/>
      <c r="BL352" s="760"/>
      <c r="BM352" s="760"/>
      <c r="BN352" s="760"/>
      <c r="BO352" s="760"/>
      <c r="BP352" s="760"/>
      <c r="BQ352" s="760"/>
      <c r="BR352" s="760"/>
      <c r="BS352" s="760"/>
      <c r="BT352" s="760"/>
      <c r="BU352" s="760"/>
      <c r="BV352" s="760"/>
      <c r="BW352" s="760"/>
      <c r="BX352" s="760"/>
      <c r="BY352" s="760"/>
      <c r="BZ352" s="760"/>
      <c r="CA352" s="760"/>
    </row>
    <row r="353" spans="1:79" ht="9" customHeight="1">
      <c r="B353" s="862"/>
      <c r="C353" s="863"/>
      <c r="D353" s="863"/>
      <c r="E353" s="863"/>
      <c r="F353" s="893"/>
      <c r="G353" s="835"/>
      <c r="H353" s="835"/>
      <c r="I353" s="760"/>
      <c r="J353" s="760"/>
      <c r="K353" s="760"/>
      <c r="L353" s="760"/>
      <c r="M353" s="760"/>
      <c r="N353" s="815"/>
      <c r="O353" s="760"/>
      <c r="P353" s="760"/>
      <c r="Q353" s="760"/>
      <c r="R353" s="760"/>
      <c r="S353" s="760"/>
      <c r="T353" s="760"/>
      <c r="U353" s="760"/>
      <c r="V353" s="760"/>
      <c r="W353" s="760"/>
      <c r="X353" s="760"/>
      <c r="Y353" s="760"/>
      <c r="Z353" s="760"/>
      <c r="AA353" s="760"/>
      <c r="AB353" s="760"/>
      <c r="AC353" s="760"/>
      <c r="AD353" s="760"/>
      <c r="AE353" s="760"/>
      <c r="AF353" s="760"/>
      <c r="AG353" s="760"/>
      <c r="AH353" s="760"/>
      <c r="AI353" s="760"/>
      <c r="AJ353" s="760"/>
      <c r="AK353" s="760"/>
      <c r="AL353" s="760"/>
      <c r="AM353" s="760"/>
      <c r="AN353" s="760"/>
      <c r="AO353" s="760"/>
      <c r="AP353" s="760"/>
      <c r="AQ353" s="760"/>
      <c r="AR353" s="760"/>
      <c r="AS353" s="760"/>
      <c r="AT353" s="760"/>
      <c r="AU353" s="760"/>
      <c r="AV353" s="760"/>
      <c r="AW353" s="760"/>
      <c r="AX353" s="760"/>
      <c r="AY353" s="760"/>
      <c r="AZ353" s="760"/>
      <c r="BA353" s="760"/>
      <c r="BB353" s="760"/>
      <c r="BC353" s="760"/>
      <c r="BD353" s="760"/>
      <c r="BE353" s="760"/>
      <c r="BF353" s="760"/>
      <c r="BG353" s="760"/>
      <c r="BH353" s="760"/>
      <c r="BI353" s="760"/>
      <c r="BJ353" s="760"/>
      <c r="BK353" s="760"/>
      <c r="BL353" s="760"/>
      <c r="BM353" s="760"/>
      <c r="BN353" s="760"/>
      <c r="BO353" s="760"/>
      <c r="BP353" s="760"/>
      <c r="BQ353" s="760"/>
      <c r="BR353" s="760"/>
      <c r="BS353" s="760"/>
      <c r="BT353" s="760"/>
      <c r="BU353" s="760"/>
      <c r="BV353" s="760"/>
      <c r="BW353" s="760"/>
      <c r="BX353" s="760"/>
      <c r="BY353" s="760"/>
      <c r="BZ353" s="760"/>
      <c r="CA353" s="760"/>
    </row>
    <row r="354" spans="1:79" ht="18" customHeight="1">
      <c r="A354" s="724">
        <v>36</v>
      </c>
      <c r="B354" s="831" t="s">
        <v>978</v>
      </c>
      <c r="C354" s="832"/>
      <c r="D354" s="832"/>
      <c r="E354" s="832"/>
      <c r="F354" s="893"/>
      <c r="G354" s="835"/>
      <c r="H354" s="835"/>
      <c r="I354" s="760"/>
      <c r="J354" s="760"/>
      <c r="K354" s="760"/>
      <c r="L354" s="760"/>
      <c r="M354" s="760"/>
      <c r="N354" s="815"/>
      <c r="O354" s="760"/>
      <c r="P354" s="760"/>
      <c r="Q354" s="760"/>
      <c r="R354" s="760"/>
      <c r="S354" s="760"/>
      <c r="T354" s="760"/>
      <c r="U354" s="760"/>
      <c r="V354" s="760"/>
      <c r="W354" s="760"/>
      <c r="X354" s="760"/>
      <c r="Y354" s="760"/>
      <c r="Z354" s="760"/>
      <c r="AA354" s="760"/>
      <c r="AB354" s="760"/>
      <c r="AC354" s="760"/>
      <c r="AD354" s="760"/>
      <c r="AE354" s="760"/>
      <c r="AF354" s="760"/>
      <c r="AG354" s="760"/>
      <c r="AH354" s="760"/>
      <c r="AI354" s="760"/>
      <c r="AJ354" s="760"/>
      <c r="AK354" s="760"/>
      <c r="AL354" s="760"/>
      <c r="AM354" s="760"/>
      <c r="AN354" s="760"/>
      <c r="AO354" s="760"/>
      <c r="AP354" s="760"/>
      <c r="AQ354" s="760"/>
      <c r="AR354" s="760"/>
      <c r="AS354" s="760"/>
      <c r="AT354" s="760"/>
      <c r="AU354" s="760"/>
      <c r="AV354" s="760"/>
      <c r="AW354" s="760"/>
      <c r="AX354" s="760"/>
      <c r="AY354" s="760"/>
      <c r="AZ354" s="760"/>
      <c r="BA354" s="760"/>
      <c r="BB354" s="760"/>
      <c r="BC354" s="760"/>
      <c r="BD354" s="760"/>
      <c r="BE354" s="760"/>
      <c r="BF354" s="760"/>
      <c r="BG354" s="760"/>
      <c r="BH354" s="760"/>
      <c r="BI354" s="760"/>
      <c r="BJ354" s="760"/>
      <c r="BK354" s="760"/>
      <c r="BL354" s="760"/>
      <c r="BM354" s="760"/>
      <c r="BN354" s="760"/>
      <c r="BO354" s="760"/>
      <c r="BP354" s="760"/>
      <c r="BQ354" s="760"/>
      <c r="BR354" s="760"/>
      <c r="BS354" s="760"/>
      <c r="BT354" s="760"/>
      <c r="BU354" s="760"/>
      <c r="BV354" s="760"/>
      <c r="BW354" s="760"/>
      <c r="BX354" s="760"/>
      <c r="BY354" s="760"/>
      <c r="BZ354" s="760"/>
      <c r="CA354" s="760"/>
    </row>
    <row r="355" spans="1:79" ht="50.25" customHeight="1">
      <c r="B355" s="1399" t="s">
        <v>979</v>
      </c>
      <c r="C355" s="1400"/>
      <c r="D355" s="1400"/>
      <c r="E355" s="1401"/>
      <c r="F355" s="893"/>
      <c r="G355" s="835"/>
      <c r="H355" s="835"/>
      <c r="I355" s="760"/>
      <c r="J355" s="760"/>
      <c r="K355" s="760"/>
      <c r="L355" s="760"/>
      <c r="M355" s="760"/>
      <c r="N355" s="815"/>
      <c r="O355" s="760"/>
      <c r="P355" s="760"/>
      <c r="Q355" s="760"/>
      <c r="R355" s="760"/>
      <c r="S355" s="760"/>
      <c r="T355" s="760"/>
      <c r="U355" s="760"/>
      <c r="V355" s="760"/>
      <c r="W355" s="760"/>
      <c r="X355" s="760"/>
      <c r="Y355" s="760"/>
      <c r="Z355" s="760"/>
      <c r="AA355" s="760"/>
      <c r="AB355" s="760"/>
      <c r="AC355" s="760"/>
      <c r="AD355" s="760"/>
      <c r="AE355" s="760"/>
      <c r="AF355" s="760"/>
      <c r="AG355" s="760"/>
      <c r="AH355" s="760"/>
      <c r="AI355" s="760"/>
      <c r="AJ355" s="760"/>
      <c r="AK355" s="760"/>
      <c r="AL355" s="760"/>
      <c r="AM355" s="760"/>
      <c r="AN355" s="760"/>
      <c r="AO355" s="760"/>
      <c r="AP355" s="760"/>
      <c r="AQ355" s="760"/>
      <c r="AR355" s="760"/>
      <c r="AS355" s="760"/>
      <c r="AT355" s="760"/>
      <c r="AU355" s="760"/>
      <c r="AV355" s="760"/>
      <c r="AW355" s="760"/>
      <c r="AX355" s="760"/>
      <c r="AY355" s="760"/>
      <c r="AZ355" s="760"/>
      <c r="BA355" s="760"/>
      <c r="BB355" s="760"/>
      <c r="BC355" s="760"/>
      <c r="BD355" s="760"/>
      <c r="BE355" s="760"/>
      <c r="BF355" s="760"/>
      <c r="BG355" s="760"/>
      <c r="BH355" s="760"/>
      <c r="BI355" s="760"/>
      <c r="BJ355" s="760"/>
      <c r="BK355" s="760"/>
      <c r="BL355" s="760"/>
      <c r="BM355" s="760"/>
      <c r="BN355" s="760"/>
      <c r="BO355" s="760"/>
      <c r="BP355" s="760"/>
      <c r="BQ355" s="760"/>
      <c r="BR355" s="760"/>
      <c r="BS355" s="760"/>
      <c r="BT355" s="760"/>
      <c r="BU355" s="760"/>
      <c r="BV355" s="760"/>
      <c r="BW355" s="760"/>
      <c r="BX355" s="760"/>
      <c r="BY355" s="760"/>
      <c r="BZ355" s="760"/>
      <c r="CA355" s="760"/>
    </row>
    <row r="356" spans="1:79" ht="16.5" customHeight="1" thickBot="1">
      <c r="B356" s="831" t="s">
        <v>811</v>
      </c>
      <c r="C356" s="836"/>
      <c r="F356" s="893"/>
      <c r="G356" s="835"/>
      <c r="H356" s="835"/>
      <c r="I356" s="760"/>
      <c r="J356" s="760"/>
      <c r="K356" s="760"/>
      <c r="L356" s="760"/>
      <c r="M356" s="760"/>
      <c r="N356" s="815"/>
      <c r="O356" s="760"/>
      <c r="P356" s="760"/>
      <c r="Q356" s="760"/>
      <c r="R356" s="760"/>
      <c r="S356" s="760"/>
      <c r="T356" s="760"/>
      <c r="U356" s="760"/>
      <c r="V356" s="760"/>
      <c r="W356" s="760"/>
      <c r="X356" s="760"/>
      <c r="Y356" s="760"/>
      <c r="Z356" s="760"/>
      <c r="AA356" s="760"/>
      <c r="AB356" s="760"/>
      <c r="AC356" s="760"/>
      <c r="AD356" s="760"/>
      <c r="AE356" s="760"/>
      <c r="AF356" s="760"/>
      <c r="AG356" s="760"/>
      <c r="AH356" s="760"/>
      <c r="AI356" s="760"/>
      <c r="AJ356" s="760"/>
      <c r="AK356" s="760"/>
      <c r="AL356" s="760"/>
      <c r="AM356" s="760"/>
      <c r="AN356" s="760"/>
      <c r="AO356" s="760"/>
      <c r="AP356" s="760"/>
      <c r="AQ356" s="760"/>
      <c r="AR356" s="760"/>
      <c r="AS356" s="760"/>
      <c r="AT356" s="760"/>
      <c r="AU356" s="760"/>
      <c r="AV356" s="760"/>
      <c r="AW356" s="760"/>
      <c r="AX356" s="760"/>
      <c r="AY356" s="760"/>
      <c r="AZ356" s="760"/>
      <c r="BA356" s="760"/>
      <c r="BB356" s="760"/>
      <c r="BC356" s="760"/>
      <c r="BD356" s="760"/>
      <c r="BE356" s="760"/>
      <c r="BF356" s="760"/>
      <c r="BG356" s="760"/>
      <c r="BH356" s="760"/>
      <c r="BI356" s="760"/>
      <c r="BJ356" s="760"/>
      <c r="BK356" s="760"/>
      <c r="BL356" s="760"/>
      <c r="BM356" s="760"/>
      <c r="BN356" s="760"/>
      <c r="BO356" s="760"/>
      <c r="BP356" s="760"/>
      <c r="BQ356" s="760"/>
      <c r="BR356" s="760"/>
      <c r="BS356" s="760"/>
      <c r="BT356" s="760"/>
      <c r="BU356" s="760"/>
      <c r="BV356" s="760"/>
      <c r="BW356" s="760"/>
      <c r="BX356" s="760"/>
      <c r="BY356" s="760"/>
      <c r="BZ356" s="760"/>
      <c r="CA356" s="760"/>
    </row>
    <row r="357" spans="1:79" ht="33.75" customHeight="1" thickBot="1">
      <c r="B357" s="872" t="s">
        <v>812</v>
      </c>
      <c r="C357" s="873" t="s">
        <v>813</v>
      </c>
      <c r="D357" s="873" t="s">
        <v>814</v>
      </c>
      <c r="E357" s="874" t="s">
        <v>815</v>
      </c>
      <c r="F357" s="1402" t="s">
        <v>816</v>
      </c>
      <c r="G357" s="840"/>
      <c r="H357" s="835"/>
      <c r="I357" s="760"/>
      <c r="J357" s="760"/>
      <c r="K357" s="760"/>
      <c r="L357" s="760"/>
      <c r="M357" s="760"/>
      <c r="N357" s="815"/>
      <c r="O357" s="760"/>
      <c r="P357" s="760"/>
      <c r="Q357" s="760"/>
      <c r="R357" s="760"/>
      <c r="S357" s="760"/>
      <c r="T357" s="760"/>
      <c r="U357" s="760"/>
      <c r="V357" s="760"/>
      <c r="W357" s="760"/>
      <c r="X357" s="760"/>
      <c r="Y357" s="760"/>
      <c r="Z357" s="760"/>
      <c r="AA357" s="760"/>
      <c r="AB357" s="760"/>
      <c r="AC357" s="760"/>
      <c r="AD357" s="760"/>
      <c r="AE357" s="760"/>
      <c r="AF357" s="760"/>
      <c r="AG357" s="760"/>
      <c r="AH357" s="760"/>
      <c r="AI357" s="760"/>
      <c r="AJ357" s="760"/>
      <c r="AK357" s="760"/>
      <c r="AL357" s="760"/>
      <c r="AM357" s="760"/>
      <c r="AN357" s="760"/>
      <c r="AO357" s="760"/>
      <c r="AP357" s="760"/>
      <c r="AQ357" s="760"/>
      <c r="AR357" s="760"/>
      <c r="AS357" s="760"/>
      <c r="AT357" s="760"/>
      <c r="AU357" s="760"/>
      <c r="AV357" s="760"/>
      <c r="AW357" s="760"/>
      <c r="AX357" s="760"/>
      <c r="AY357" s="760"/>
      <c r="AZ357" s="760"/>
      <c r="BA357" s="760"/>
      <c r="BB357" s="760"/>
      <c r="BC357" s="760"/>
      <c r="BD357" s="760"/>
      <c r="BE357" s="760"/>
      <c r="BF357" s="760"/>
      <c r="BG357" s="760"/>
      <c r="BH357" s="760"/>
      <c r="BI357" s="760"/>
      <c r="BJ357" s="760"/>
      <c r="BK357" s="760"/>
      <c r="BL357" s="760"/>
      <c r="BM357" s="760"/>
      <c r="BN357" s="760"/>
      <c r="BO357" s="760"/>
      <c r="BP357" s="760"/>
      <c r="BQ357" s="760"/>
      <c r="BR357" s="760"/>
      <c r="BS357" s="760"/>
      <c r="BT357" s="760"/>
      <c r="BU357" s="760"/>
      <c r="BV357" s="760"/>
      <c r="BW357" s="760"/>
      <c r="BX357" s="760"/>
      <c r="BY357" s="760"/>
      <c r="BZ357" s="760"/>
      <c r="CA357" s="760"/>
    </row>
    <row r="358" spans="1:79" ht="29.25" customHeight="1" thickBot="1">
      <c r="B358" s="898" t="s">
        <v>980</v>
      </c>
      <c r="C358" s="1409" t="s">
        <v>848</v>
      </c>
      <c r="D358" s="1410"/>
      <c r="E358" s="899" t="s">
        <v>793</v>
      </c>
      <c r="F358" s="1403"/>
      <c r="G358" s="865"/>
      <c r="H358" s="865"/>
      <c r="I358" s="866"/>
      <c r="J358" s="760"/>
      <c r="K358" s="760"/>
      <c r="L358" s="760"/>
      <c r="M358" s="760"/>
      <c r="N358" s="815"/>
      <c r="O358" s="760"/>
      <c r="P358" s="760"/>
      <c r="Q358" s="760"/>
      <c r="R358" s="760"/>
      <c r="S358" s="760"/>
      <c r="T358" s="760"/>
      <c r="U358" s="760"/>
      <c r="V358" s="760"/>
      <c r="W358" s="760"/>
      <c r="X358" s="760"/>
      <c r="Y358" s="760"/>
      <c r="Z358" s="760"/>
      <c r="AA358" s="760"/>
      <c r="AB358" s="760"/>
      <c r="AC358" s="760"/>
      <c r="AD358" s="760"/>
      <c r="AE358" s="760"/>
      <c r="AF358" s="760"/>
      <c r="AG358" s="760"/>
      <c r="AH358" s="760"/>
      <c r="AI358" s="760"/>
      <c r="AJ358" s="760"/>
      <c r="AK358" s="760"/>
      <c r="AL358" s="760"/>
      <c r="AM358" s="760"/>
      <c r="AN358" s="760"/>
      <c r="AO358" s="760"/>
      <c r="AP358" s="760"/>
      <c r="AQ358" s="760"/>
      <c r="AR358" s="760"/>
      <c r="AS358" s="760"/>
      <c r="AT358" s="760"/>
      <c r="AU358" s="760"/>
      <c r="AV358" s="760"/>
      <c r="AW358" s="760"/>
      <c r="AX358" s="760"/>
      <c r="AY358" s="760"/>
      <c r="AZ358" s="760"/>
      <c r="BA358" s="760"/>
      <c r="BB358" s="760"/>
      <c r="BC358" s="760"/>
      <c r="BD358" s="760"/>
      <c r="BE358" s="760"/>
      <c r="BF358" s="760"/>
      <c r="BG358" s="760"/>
      <c r="BH358" s="760"/>
      <c r="BI358" s="760"/>
      <c r="BJ358" s="760"/>
      <c r="BK358" s="760"/>
      <c r="BL358" s="760"/>
      <c r="BM358" s="760"/>
      <c r="BN358" s="760"/>
      <c r="BO358" s="760"/>
      <c r="BP358" s="760"/>
      <c r="BQ358" s="760"/>
      <c r="BR358" s="760"/>
      <c r="BS358" s="760"/>
      <c r="BT358" s="760"/>
      <c r="BU358" s="760"/>
      <c r="BV358" s="760"/>
      <c r="BW358" s="760"/>
      <c r="BX358" s="760"/>
      <c r="BY358" s="760"/>
      <c r="BZ358" s="760"/>
      <c r="CA358" s="760"/>
    </row>
    <row r="359" spans="1:79" ht="29.25" customHeight="1" thickBot="1">
      <c r="B359" s="900" t="s">
        <v>981</v>
      </c>
      <c r="C359" s="901">
        <v>0</v>
      </c>
      <c r="D359" s="885">
        <v>3</v>
      </c>
      <c r="E359" s="902">
        <v>0</v>
      </c>
      <c r="F359" s="1403"/>
      <c r="G359" s="867"/>
      <c r="H359" s="867"/>
      <c r="I359" s="868"/>
      <c r="J359" s="760"/>
      <c r="K359" s="760"/>
      <c r="L359" s="760"/>
      <c r="M359" s="760"/>
      <c r="N359" s="815"/>
      <c r="O359" s="760"/>
      <c r="P359" s="760"/>
      <c r="Q359" s="760"/>
      <c r="R359" s="760"/>
      <c r="S359" s="760"/>
      <c r="T359" s="760"/>
      <c r="U359" s="760"/>
      <c r="V359" s="760"/>
      <c r="W359" s="760"/>
      <c r="X359" s="760"/>
      <c r="Y359" s="760"/>
      <c r="Z359" s="760"/>
      <c r="AA359" s="760"/>
      <c r="AB359" s="760"/>
      <c r="AC359" s="760"/>
      <c r="AD359" s="760"/>
      <c r="AE359" s="760"/>
      <c r="AF359" s="760"/>
      <c r="AG359" s="760"/>
      <c r="AH359" s="760"/>
      <c r="AI359" s="760"/>
      <c r="AJ359" s="760"/>
      <c r="AK359" s="760"/>
      <c r="AL359" s="760"/>
      <c r="AM359" s="760"/>
      <c r="AN359" s="760"/>
      <c r="AO359" s="760"/>
      <c r="AP359" s="760"/>
      <c r="AQ359" s="760"/>
      <c r="AR359" s="760"/>
      <c r="AS359" s="760"/>
      <c r="AT359" s="760"/>
      <c r="AU359" s="760"/>
      <c r="AV359" s="760"/>
      <c r="AW359" s="760"/>
      <c r="AX359" s="760"/>
      <c r="AY359" s="760"/>
      <c r="AZ359" s="760"/>
      <c r="BA359" s="760"/>
      <c r="BB359" s="760"/>
      <c r="BC359" s="760"/>
      <c r="BD359" s="760"/>
      <c r="BE359" s="760"/>
      <c r="BF359" s="760"/>
      <c r="BG359" s="760"/>
      <c r="BH359" s="760"/>
      <c r="BI359" s="760"/>
      <c r="BJ359" s="760"/>
      <c r="BK359" s="760"/>
      <c r="BL359" s="760"/>
      <c r="BM359" s="760"/>
      <c r="BN359" s="760"/>
      <c r="BO359" s="760"/>
      <c r="BP359" s="760"/>
      <c r="BQ359" s="760"/>
      <c r="BR359" s="760"/>
      <c r="BS359" s="760"/>
      <c r="BT359" s="760"/>
      <c r="BU359" s="760"/>
      <c r="BV359" s="760"/>
      <c r="BW359" s="760"/>
      <c r="BX359" s="760"/>
      <c r="BY359" s="760"/>
      <c r="BZ359" s="760"/>
      <c r="CA359" s="760"/>
    </row>
    <row r="360" spans="1:79" ht="29.25" customHeight="1" thickBot="1">
      <c r="B360" s="883" t="s">
        <v>982</v>
      </c>
      <c r="C360" s="903">
        <v>1</v>
      </c>
      <c r="D360" s="889">
        <v>3</v>
      </c>
      <c r="E360" s="904">
        <v>3</v>
      </c>
      <c r="F360" s="1403"/>
      <c r="G360" s="867"/>
      <c r="H360" s="867"/>
      <c r="I360" s="868"/>
      <c r="J360" s="760"/>
      <c r="K360" s="760"/>
      <c r="L360" s="760"/>
      <c r="M360" s="760"/>
      <c r="N360" s="815"/>
      <c r="O360" s="760"/>
      <c r="P360" s="760"/>
      <c r="Q360" s="760"/>
      <c r="R360" s="760"/>
      <c r="S360" s="760"/>
      <c r="T360" s="760"/>
      <c r="U360" s="760"/>
      <c r="V360" s="760"/>
      <c r="W360" s="760"/>
      <c r="X360" s="760"/>
      <c r="Y360" s="760"/>
      <c r="Z360" s="760"/>
      <c r="AA360" s="760"/>
      <c r="AB360" s="760"/>
      <c r="AC360" s="760"/>
      <c r="AD360" s="760"/>
      <c r="AE360" s="760"/>
      <c r="AF360" s="760"/>
      <c r="AG360" s="760"/>
      <c r="AH360" s="760"/>
      <c r="AI360" s="760"/>
      <c r="AJ360" s="760"/>
      <c r="AK360" s="760"/>
      <c r="AL360" s="760"/>
      <c r="AM360" s="760"/>
      <c r="AN360" s="760"/>
      <c r="AO360" s="760"/>
      <c r="AP360" s="760"/>
      <c r="AQ360" s="760"/>
      <c r="AR360" s="760"/>
      <c r="AS360" s="760"/>
      <c r="AT360" s="760"/>
      <c r="AU360" s="760"/>
      <c r="AV360" s="760"/>
      <c r="AW360" s="760"/>
      <c r="AX360" s="760"/>
      <c r="AY360" s="760"/>
      <c r="AZ360" s="760"/>
      <c r="BA360" s="760"/>
      <c r="BB360" s="760"/>
      <c r="BC360" s="760"/>
      <c r="BD360" s="760"/>
      <c r="BE360" s="760"/>
      <c r="BF360" s="760"/>
      <c r="BG360" s="760"/>
      <c r="BH360" s="760"/>
      <c r="BI360" s="760"/>
      <c r="BJ360" s="760"/>
      <c r="BK360" s="760"/>
      <c r="BL360" s="760"/>
      <c r="BM360" s="760"/>
      <c r="BN360" s="760"/>
      <c r="BO360" s="760"/>
      <c r="BP360" s="760"/>
      <c r="BQ360" s="760"/>
      <c r="BR360" s="760"/>
      <c r="BS360" s="760"/>
      <c r="BT360" s="760"/>
      <c r="BU360" s="760"/>
      <c r="BV360" s="760"/>
      <c r="BW360" s="760"/>
      <c r="BX360" s="760"/>
      <c r="BY360" s="760"/>
      <c r="BZ360" s="760"/>
      <c r="CA360" s="760"/>
    </row>
    <row r="361" spans="1:79" ht="29.25" customHeight="1" thickBot="1">
      <c r="B361" s="887" t="s">
        <v>983</v>
      </c>
      <c r="C361" s="901">
        <v>2</v>
      </c>
      <c r="D361" s="891">
        <v>3</v>
      </c>
      <c r="E361" s="902">
        <v>6</v>
      </c>
      <c r="F361" s="1404"/>
      <c r="G361" s="869"/>
      <c r="H361" s="869"/>
      <c r="I361" s="870"/>
      <c r="J361" s="760"/>
      <c r="K361" s="760"/>
      <c r="L361" s="760"/>
      <c r="M361" s="760"/>
      <c r="N361" s="815"/>
      <c r="O361" s="760"/>
      <c r="P361" s="760"/>
      <c r="Q361" s="760"/>
      <c r="R361" s="760"/>
      <c r="S361" s="760"/>
      <c r="T361" s="760"/>
      <c r="U361" s="760"/>
      <c r="V361" s="760"/>
      <c r="W361" s="760"/>
      <c r="X361" s="760"/>
      <c r="Y361" s="760"/>
      <c r="Z361" s="760"/>
      <c r="AA361" s="760"/>
      <c r="AB361" s="760"/>
      <c r="AC361" s="760"/>
      <c r="AD361" s="760"/>
      <c r="AE361" s="760"/>
      <c r="AF361" s="760"/>
      <c r="AG361" s="760"/>
      <c r="AH361" s="760"/>
      <c r="AI361" s="760"/>
      <c r="AJ361" s="760"/>
      <c r="AK361" s="760"/>
      <c r="AL361" s="760"/>
      <c r="AM361" s="760"/>
      <c r="AN361" s="760"/>
      <c r="AO361" s="760"/>
      <c r="AP361" s="760"/>
      <c r="AQ361" s="760"/>
      <c r="AR361" s="760"/>
      <c r="AS361" s="760"/>
      <c r="AT361" s="760"/>
      <c r="AU361" s="760"/>
      <c r="AV361" s="760"/>
      <c r="AW361" s="760"/>
      <c r="AX361" s="760"/>
      <c r="AY361" s="760"/>
      <c r="AZ361" s="760"/>
      <c r="BA361" s="760"/>
      <c r="BB361" s="760"/>
      <c r="BC361" s="760"/>
      <c r="BD361" s="760"/>
      <c r="BE361" s="760"/>
      <c r="BF361" s="760"/>
      <c r="BG361" s="760"/>
      <c r="BH361" s="760"/>
      <c r="BI361" s="760"/>
      <c r="BJ361" s="760"/>
      <c r="BK361" s="760"/>
      <c r="BL361" s="760"/>
      <c r="BM361" s="760"/>
      <c r="BN361" s="760"/>
      <c r="BO361" s="760"/>
      <c r="BP361" s="760"/>
      <c r="BQ361" s="760"/>
      <c r="BR361" s="760"/>
      <c r="BS361" s="760"/>
      <c r="BT361" s="760"/>
      <c r="BU361" s="760"/>
      <c r="BV361" s="760"/>
      <c r="BW361" s="760"/>
      <c r="BX361" s="760"/>
      <c r="BY361" s="760"/>
      <c r="BZ361" s="760"/>
      <c r="CA361" s="760"/>
    </row>
    <row r="362" spans="1:79" ht="11.25" customHeight="1">
      <c r="B362" s="831"/>
      <c r="C362" s="730"/>
      <c r="D362" s="730"/>
      <c r="E362" s="730"/>
      <c r="F362" s="893"/>
      <c r="I362" s="760"/>
      <c r="J362" s="760"/>
      <c r="K362" s="760"/>
      <c r="L362" s="760"/>
      <c r="M362" s="760"/>
      <c r="N362" s="815"/>
      <c r="O362" s="760"/>
      <c r="P362" s="760"/>
      <c r="Q362" s="760"/>
      <c r="R362" s="760"/>
      <c r="S362" s="760"/>
      <c r="T362" s="760"/>
      <c r="U362" s="760"/>
      <c r="V362" s="760"/>
      <c r="W362" s="760"/>
      <c r="X362" s="760"/>
      <c r="Y362" s="760"/>
      <c r="Z362" s="760"/>
      <c r="AA362" s="760"/>
      <c r="AB362" s="760"/>
      <c r="AC362" s="760"/>
      <c r="AD362" s="760"/>
      <c r="AE362" s="760"/>
      <c r="AF362" s="760"/>
      <c r="AG362" s="760"/>
      <c r="AH362" s="760"/>
      <c r="AI362" s="760"/>
      <c r="AJ362" s="760"/>
      <c r="AK362" s="760"/>
      <c r="AL362" s="760"/>
      <c r="AM362" s="760"/>
      <c r="AN362" s="760"/>
      <c r="AO362" s="760"/>
      <c r="AP362" s="760"/>
      <c r="AQ362" s="760"/>
      <c r="AR362" s="760"/>
      <c r="AS362" s="760"/>
      <c r="AT362" s="760"/>
      <c r="AU362" s="760"/>
      <c r="AV362" s="760"/>
      <c r="AW362" s="760"/>
      <c r="AX362" s="760"/>
      <c r="AY362" s="760"/>
      <c r="AZ362" s="760"/>
      <c r="BA362" s="760"/>
      <c r="BB362" s="760"/>
      <c r="BC362" s="760"/>
      <c r="BD362" s="760"/>
      <c r="BE362" s="760"/>
      <c r="BF362" s="760"/>
      <c r="BG362" s="760"/>
      <c r="BH362" s="760"/>
      <c r="BI362" s="760"/>
      <c r="BJ362" s="760"/>
      <c r="BK362" s="760"/>
      <c r="BL362" s="760"/>
      <c r="BM362" s="760"/>
      <c r="BN362" s="760"/>
      <c r="BO362" s="760"/>
      <c r="BP362" s="760"/>
      <c r="BQ362" s="760"/>
      <c r="BR362" s="760"/>
      <c r="BS362" s="760"/>
      <c r="BT362" s="760"/>
      <c r="BU362" s="760"/>
      <c r="BV362" s="760"/>
      <c r="BW362" s="760"/>
      <c r="BX362" s="760"/>
      <c r="BY362" s="760"/>
      <c r="BZ362" s="760"/>
      <c r="CA362" s="760"/>
    </row>
    <row r="363" spans="1:79" ht="18" customHeight="1">
      <c r="A363" s="724">
        <v>37</v>
      </c>
      <c r="B363" s="831" t="s">
        <v>984</v>
      </c>
      <c r="C363" s="832"/>
      <c r="D363" s="832"/>
      <c r="E363" s="832"/>
      <c r="F363" s="893"/>
      <c r="G363" s="835"/>
      <c r="H363" s="835"/>
      <c r="I363" s="760"/>
      <c r="J363" s="760"/>
      <c r="K363" s="760"/>
      <c r="L363" s="760"/>
      <c r="M363" s="760"/>
      <c r="N363" s="815"/>
      <c r="O363" s="760"/>
      <c r="P363" s="760"/>
      <c r="Q363" s="760"/>
      <c r="R363" s="760"/>
      <c r="S363" s="760"/>
      <c r="T363" s="760"/>
      <c r="U363" s="760"/>
      <c r="V363" s="760"/>
      <c r="W363" s="760"/>
      <c r="X363" s="760"/>
      <c r="Y363" s="760"/>
      <c r="Z363" s="760"/>
      <c r="AA363" s="760"/>
      <c r="AB363" s="760"/>
      <c r="AC363" s="760"/>
      <c r="AD363" s="760"/>
      <c r="AE363" s="760"/>
      <c r="AF363" s="760"/>
      <c r="AG363" s="760"/>
      <c r="AH363" s="760"/>
      <c r="AI363" s="760"/>
      <c r="AJ363" s="760"/>
      <c r="AK363" s="760"/>
      <c r="AL363" s="760"/>
      <c r="AM363" s="760"/>
      <c r="AN363" s="760"/>
      <c r="AO363" s="760"/>
      <c r="AP363" s="760"/>
      <c r="AQ363" s="760"/>
      <c r="AR363" s="760"/>
      <c r="AS363" s="760"/>
      <c r="AT363" s="760"/>
      <c r="AU363" s="760"/>
      <c r="AV363" s="760"/>
      <c r="AW363" s="760"/>
      <c r="AX363" s="760"/>
      <c r="AY363" s="760"/>
      <c r="AZ363" s="760"/>
      <c r="BA363" s="760"/>
      <c r="BB363" s="760"/>
      <c r="BC363" s="760"/>
      <c r="BD363" s="760"/>
      <c r="BE363" s="760"/>
      <c r="BF363" s="760"/>
      <c r="BG363" s="760"/>
      <c r="BH363" s="760"/>
      <c r="BI363" s="760"/>
      <c r="BJ363" s="760"/>
      <c r="BK363" s="760"/>
      <c r="BL363" s="760"/>
      <c r="BM363" s="760"/>
      <c r="BN363" s="760"/>
      <c r="BO363" s="760"/>
      <c r="BP363" s="760"/>
      <c r="BQ363" s="760"/>
      <c r="BR363" s="760"/>
      <c r="BS363" s="760"/>
      <c r="BT363" s="760"/>
      <c r="BU363" s="760"/>
      <c r="BV363" s="760"/>
      <c r="BW363" s="760"/>
      <c r="BX363" s="760"/>
      <c r="BY363" s="760"/>
      <c r="BZ363" s="760"/>
      <c r="CA363" s="760"/>
    </row>
    <row r="364" spans="1:79" ht="35.25" customHeight="1">
      <c r="B364" s="1399" t="s">
        <v>985</v>
      </c>
      <c r="C364" s="1400"/>
      <c r="D364" s="1400"/>
      <c r="E364" s="1401"/>
      <c r="F364" s="893"/>
      <c r="G364" s="835"/>
      <c r="H364" s="835"/>
      <c r="I364" s="760"/>
      <c r="J364" s="760"/>
      <c r="K364" s="760"/>
      <c r="L364" s="760"/>
      <c r="M364" s="760"/>
      <c r="N364" s="815"/>
      <c r="O364" s="760"/>
      <c r="P364" s="760"/>
      <c r="Q364" s="760"/>
      <c r="R364" s="760"/>
      <c r="S364" s="760"/>
      <c r="T364" s="760"/>
      <c r="U364" s="760"/>
      <c r="V364" s="760"/>
      <c r="W364" s="760"/>
      <c r="X364" s="760"/>
      <c r="Y364" s="760"/>
      <c r="Z364" s="760"/>
      <c r="AA364" s="760"/>
      <c r="AB364" s="760"/>
      <c r="AC364" s="760"/>
      <c r="AD364" s="760"/>
      <c r="AE364" s="760"/>
      <c r="AF364" s="760"/>
      <c r="AG364" s="760"/>
      <c r="AH364" s="760"/>
      <c r="AI364" s="760"/>
      <c r="AJ364" s="760"/>
      <c r="AK364" s="760"/>
      <c r="AL364" s="760"/>
      <c r="AM364" s="760"/>
      <c r="AN364" s="760"/>
      <c r="AO364" s="760"/>
      <c r="AP364" s="760"/>
      <c r="AQ364" s="760"/>
      <c r="AR364" s="760"/>
      <c r="AS364" s="760"/>
      <c r="AT364" s="760"/>
      <c r="AU364" s="760"/>
      <c r="AV364" s="760"/>
      <c r="AW364" s="760"/>
      <c r="AX364" s="760"/>
      <c r="AY364" s="760"/>
      <c r="AZ364" s="760"/>
      <c r="BA364" s="760"/>
      <c r="BB364" s="760"/>
      <c r="BC364" s="760"/>
      <c r="BD364" s="760"/>
      <c r="BE364" s="760"/>
      <c r="BF364" s="760"/>
      <c r="BG364" s="760"/>
      <c r="BH364" s="760"/>
      <c r="BI364" s="760"/>
      <c r="BJ364" s="760"/>
      <c r="BK364" s="760"/>
      <c r="BL364" s="760"/>
      <c r="BM364" s="760"/>
      <c r="BN364" s="760"/>
      <c r="BO364" s="760"/>
      <c r="BP364" s="760"/>
      <c r="BQ364" s="760"/>
      <c r="BR364" s="760"/>
      <c r="BS364" s="760"/>
      <c r="BT364" s="760"/>
      <c r="BU364" s="760"/>
      <c r="BV364" s="760"/>
      <c r="BW364" s="760"/>
      <c r="BX364" s="760"/>
      <c r="BY364" s="760"/>
      <c r="BZ364" s="760"/>
      <c r="CA364" s="760"/>
    </row>
    <row r="365" spans="1:79" ht="16.5" customHeight="1" thickBot="1">
      <c r="B365" s="831" t="s">
        <v>811</v>
      </c>
      <c r="C365" s="836"/>
      <c r="F365" s="893"/>
      <c r="G365" s="835"/>
      <c r="H365" s="835"/>
      <c r="I365" s="760"/>
      <c r="J365" s="760"/>
      <c r="K365" s="760"/>
      <c r="L365" s="760"/>
      <c r="M365" s="760"/>
      <c r="N365" s="815"/>
      <c r="O365" s="760"/>
      <c r="P365" s="760"/>
      <c r="Q365" s="760"/>
      <c r="R365" s="760"/>
      <c r="S365" s="760"/>
      <c r="T365" s="760"/>
      <c r="U365" s="760"/>
      <c r="V365" s="760"/>
      <c r="W365" s="760"/>
      <c r="X365" s="760"/>
      <c r="Y365" s="760"/>
      <c r="Z365" s="760"/>
      <c r="AA365" s="760"/>
      <c r="AB365" s="760"/>
      <c r="AC365" s="760"/>
      <c r="AD365" s="760"/>
      <c r="AE365" s="760"/>
      <c r="AF365" s="760"/>
      <c r="AG365" s="760"/>
      <c r="AH365" s="760"/>
      <c r="AI365" s="760"/>
      <c r="AJ365" s="760"/>
      <c r="AK365" s="760"/>
      <c r="AL365" s="760"/>
      <c r="AM365" s="760"/>
      <c r="AN365" s="760"/>
      <c r="AO365" s="760"/>
      <c r="AP365" s="760"/>
      <c r="AQ365" s="760"/>
      <c r="AR365" s="760"/>
      <c r="AS365" s="760"/>
      <c r="AT365" s="760"/>
      <c r="AU365" s="760"/>
      <c r="AV365" s="760"/>
      <c r="AW365" s="760"/>
      <c r="AX365" s="760"/>
      <c r="AY365" s="760"/>
      <c r="AZ365" s="760"/>
      <c r="BA365" s="760"/>
      <c r="BB365" s="760"/>
      <c r="BC365" s="760"/>
      <c r="BD365" s="760"/>
      <c r="BE365" s="760"/>
      <c r="BF365" s="760"/>
      <c r="BG365" s="760"/>
      <c r="BH365" s="760"/>
      <c r="BI365" s="760"/>
      <c r="BJ365" s="760"/>
      <c r="BK365" s="760"/>
      <c r="BL365" s="760"/>
      <c r="BM365" s="760"/>
      <c r="BN365" s="760"/>
      <c r="BO365" s="760"/>
      <c r="BP365" s="760"/>
      <c r="BQ365" s="760"/>
      <c r="BR365" s="760"/>
      <c r="BS365" s="760"/>
      <c r="BT365" s="760"/>
      <c r="BU365" s="760"/>
      <c r="BV365" s="760"/>
      <c r="BW365" s="760"/>
      <c r="BX365" s="760"/>
      <c r="BY365" s="760"/>
      <c r="BZ365" s="760"/>
      <c r="CA365" s="760"/>
    </row>
    <row r="366" spans="1:79" ht="33.75" customHeight="1" thickBot="1">
      <c r="B366" s="905" t="s">
        <v>812</v>
      </c>
      <c r="C366" s="906" t="s">
        <v>813</v>
      </c>
      <c r="D366" s="906" t="s">
        <v>814</v>
      </c>
      <c r="E366" s="907" t="s">
        <v>815</v>
      </c>
      <c r="F366" s="1402" t="s">
        <v>816</v>
      </c>
      <c r="G366" s="864"/>
      <c r="H366" s="835"/>
      <c r="I366" s="760"/>
      <c r="J366" s="760"/>
      <c r="K366" s="760"/>
      <c r="L366" s="760"/>
      <c r="M366" s="760"/>
      <c r="N366" s="815"/>
      <c r="O366" s="760"/>
      <c r="P366" s="760"/>
      <c r="Q366" s="760"/>
      <c r="R366" s="760"/>
      <c r="S366" s="760"/>
      <c r="T366" s="760"/>
      <c r="U366" s="760"/>
      <c r="V366" s="760"/>
      <c r="W366" s="760"/>
      <c r="X366" s="760"/>
      <c r="Y366" s="760"/>
      <c r="Z366" s="760"/>
      <c r="AA366" s="760"/>
      <c r="AB366" s="760"/>
      <c r="AC366" s="760"/>
      <c r="AD366" s="760"/>
      <c r="AE366" s="760"/>
      <c r="AF366" s="760"/>
      <c r="AG366" s="760"/>
      <c r="AH366" s="760"/>
      <c r="AI366" s="760"/>
      <c r="AJ366" s="760"/>
      <c r="AK366" s="760"/>
      <c r="AL366" s="760"/>
      <c r="AM366" s="760"/>
      <c r="AN366" s="760"/>
      <c r="AO366" s="760"/>
      <c r="AP366" s="760"/>
      <c r="AQ366" s="760"/>
      <c r="AR366" s="760"/>
      <c r="AS366" s="760"/>
      <c r="AT366" s="760"/>
      <c r="AU366" s="760"/>
      <c r="AV366" s="760"/>
      <c r="AW366" s="760"/>
      <c r="AX366" s="760"/>
      <c r="AY366" s="760"/>
      <c r="AZ366" s="760"/>
      <c r="BA366" s="760"/>
      <c r="BB366" s="760"/>
      <c r="BC366" s="760"/>
      <c r="BD366" s="760"/>
      <c r="BE366" s="760"/>
      <c r="BF366" s="760"/>
      <c r="BG366" s="760"/>
      <c r="BH366" s="760"/>
      <c r="BI366" s="760"/>
      <c r="BJ366" s="760"/>
      <c r="BK366" s="760"/>
      <c r="BL366" s="760"/>
      <c r="BM366" s="760"/>
      <c r="BN366" s="760"/>
      <c r="BO366" s="760"/>
      <c r="BP366" s="760"/>
      <c r="BQ366" s="760"/>
      <c r="BR366" s="760"/>
      <c r="BS366" s="760"/>
      <c r="BT366" s="760"/>
      <c r="BU366" s="760"/>
      <c r="BV366" s="760"/>
      <c r="BW366" s="760"/>
      <c r="BX366" s="760"/>
      <c r="BY366" s="760"/>
      <c r="BZ366" s="760"/>
      <c r="CA366" s="760"/>
    </row>
    <row r="367" spans="1:79" ht="25.5" customHeight="1">
      <c r="B367" s="908" t="s">
        <v>986</v>
      </c>
      <c r="C367" s="1405" t="s">
        <v>848</v>
      </c>
      <c r="D367" s="1405"/>
      <c r="E367" s="909" t="s">
        <v>793</v>
      </c>
      <c r="F367" s="1403"/>
      <c r="G367" s="865"/>
      <c r="H367" s="865"/>
      <c r="I367" s="866"/>
      <c r="J367" s="760"/>
      <c r="K367" s="760"/>
      <c r="L367" s="760"/>
      <c r="M367" s="760"/>
      <c r="N367" s="815"/>
      <c r="O367" s="760"/>
      <c r="P367" s="760"/>
      <c r="Q367" s="760"/>
      <c r="R367" s="760"/>
      <c r="S367" s="760"/>
      <c r="T367" s="760"/>
      <c r="U367" s="760"/>
      <c r="V367" s="760"/>
      <c r="W367" s="760"/>
      <c r="X367" s="760"/>
      <c r="Y367" s="760"/>
      <c r="Z367" s="760"/>
      <c r="AA367" s="760"/>
      <c r="AB367" s="760"/>
      <c r="AC367" s="760"/>
      <c r="AD367" s="760"/>
      <c r="AE367" s="760"/>
      <c r="AF367" s="760"/>
      <c r="AG367" s="760"/>
      <c r="AH367" s="760"/>
      <c r="AI367" s="760"/>
      <c r="AJ367" s="760"/>
      <c r="AK367" s="760"/>
      <c r="AL367" s="760"/>
      <c r="AM367" s="760"/>
      <c r="AN367" s="760"/>
      <c r="AO367" s="760"/>
      <c r="AP367" s="760"/>
      <c r="AQ367" s="760"/>
      <c r="AR367" s="760"/>
      <c r="AS367" s="760"/>
      <c r="AT367" s="760"/>
      <c r="AU367" s="760"/>
      <c r="AV367" s="760"/>
      <c r="AW367" s="760"/>
      <c r="AX367" s="760"/>
      <c r="AY367" s="760"/>
      <c r="AZ367" s="760"/>
      <c r="BA367" s="760"/>
      <c r="BB367" s="760"/>
      <c r="BC367" s="760"/>
      <c r="BD367" s="760"/>
      <c r="BE367" s="760"/>
      <c r="BF367" s="760"/>
      <c r="BG367" s="760"/>
      <c r="BH367" s="760"/>
      <c r="BI367" s="760"/>
      <c r="BJ367" s="760"/>
      <c r="BK367" s="760"/>
      <c r="BL367" s="760"/>
      <c r="BM367" s="760"/>
      <c r="BN367" s="760"/>
      <c r="BO367" s="760"/>
      <c r="BP367" s="760"/>
      <c r="BQ367" s="760"/>
      <c r="BR367" s="760"/>
      <c r="BS367" s="760"/>
      <c r="BT367" s="760"/>
      <c r="BU367" s="760"/>
      <c r="BV367" s="760"/>
      <c r="BW367" s="760"/>
      <c r="BX367" s="760"/>
      <c r="BY367" s="760"/>
      <c r="BZ367" s="760"/>
      <c r="CA367" s="760"/>
    </row>
    <row r="368" spans="1:79" ht="25.5" customHeight="1">
      <c r="B368" s="850" t="s">
        <v>987</v>
      </c>
      <c r="C368" s="910">
        <v>1</v>
      </c>
      <c r="D368" s="852">
        <v>3</v>
      </c>
      <c r="E368" s="853">
        <v>3</v>
      </c>
      <c r="F368" s="1403"/>
      <c r="G368" s="867"/>
      <c r="H368" s="867"/>
      <c r="I368" s="868"/>
      <c r="J368" s="760"/>
      <c r="K368" s="760"/>
      <c r="L368" s="760"/>
      <c r="M368" s="760"/>
      <c r="N368" s="815"/>
      <c r="O368" s="760"/>
      <c r="P368" s="760"/>
      <c r="Q368" s="760"/>
      <c r="R368" s="760"/>
      <c r="S368" s="760"/>
      <c r="T368" s="760"/>
      <c r="U368" s="760"/>
      <c r="V368" s="760"/>
      <c r="W368" s="760"/>
      <c r="X368" s="760"/>
      <c r="Y368" s="760"/>
      <c r="Z368" s="760"/>
      <c r="AA368" s="760"/>
      <c r="AB368" s="760"/>
      <c r="AC368" s="760"/>
      <c r="AD368" s="760"/>
      <c r="AE368" s="760"/>
      <c r="AF368" s="760"/>
      <c r="AG368" s="760"/>
      <c r="AH368" s="760"/>
      <c r="AI368" s="760"/>
      <c r="AJ368" s="760"/>
      <c r="AK368" s="760"/>
      <c r="AL368" s="760"/>
      <c r="AM368" s="760"/>
      <c r="AN368" s="760"/>
      <c r="AO368" s="760"/>
      <c r="AP368" s="760"/>
      <c r="AQ368" s="760"/>
      <c r="AR368" s="760"/>
      <c r="AS368" s="760"/>
      <c r="AT368" s="760"/>
      <c r="AU368" s="760"/>
      <c r="AV368" s="760"/>
      <c r="AW368" s="760"/>
      <c r="AX368" s="760"/>
      <c r="AY368" s="760"/>
      <c r="AZ368" s="760"/>
      <c r="BA368" s="760"/>
      <c r="BB368" s="760"/>
      <c r="BC368" s="760"/>
      <c r="BD368" s="760"/>
      <c r="BE368" s="760"/>
      <c r="BF368" s="760"/>
      <c r="BG368" s="760"/>
      <c r="BH368" s="760"/>
      <c r="BI368" s="760"/>
      <c r="BJ368" s="760"/>
      <c r="BK368" s="760"/>
      <c r="BL368" s="760"/>
      <c r="BM368" s="760"/>
      <c r="BN368" s="760"/>
      <c r="BO368" s="760"/>
      <c r="BP368" s="760"/>
      <c r="BQ368" s="760"/>
      <c r="BR368" s="760"/>
      <c r="BS368" s="760"/>
      <c r="BT368" s="760"/>
      <c r="BU368" s="760"/>
      <c r="BV368" s="760"/>
      <c r="BW368" s="760"/>
      <c r="BX368" s="760"/>
      <c r="BY368" s="760"/>
      <c r="BZ368" s="760"/>
      <c r="CA368" s="760"/>
    </row>
    <row r="369" spans="1:79" ht="25.5" customHeight="1" thickBot="1">
      <c r="B369" s="856" t="s">
        <v>988</v>
      </c>
      <c r="C369" s="876">
        <v>2</v>
      </c>
      <c r="D369" s="858">
        <v>3</v>
      </c>
      <c r="E369" s="859">
        <v>6</v>
      </c>
      <c r="F369" s="1404"/>
      <c r="G369" s="869"/>
      <c r="H369" s="869"/>
      <c r="I369" s="870"/>
      <c r="J369" s="760"/>
      <c r="K369" s="760"/>
      <c r="L369" s="760"/>
      <c r="M369" s="760"/>
      <c r="N369" s="815"/>
      <c r="O369" s="760"/>
      <c r="P369" s="760"/>
      <c r="Q369" s="760"/>
      <c r="R369" s="760"/>
      <c r="S369" s="760"/>
      <c r="T369" s="760"/>
      <c r="U369" s="760"/>
      <c r="V369" s="760"/>
      <c r="W369" s="760"/>
      <c r="X369" s="760"/>
      <c r="Y369" s="760"/>
      <c r="Z369" s="760"/>
      <c r="AA369" s="760"/>
      <c r="AB369" s="760"/>
      <c r="AC369" s="760"/>
      <c r="AD369" s="760"/>
      <c r="AE369" s="760"/>
      <c r="AF369" s="760"/>
      <c r="AG369" s="760"/>
      <c r="AH369" s="760"/>
      <c r="AI369" s="760"/>
      <c r="AJ369" s="760"/>
      <c r="AK369" s="760"/>
      <c r="AL369" s="760"/>
      <c r="AM369" s="760"/>
      <c r="AN369" s="760"/>
      <c r="AO369" s="760"/>
      <c r="AP369" s="760"/>
      <c r="AQ369" s="760"/>
      <c r="AR369" s="760"/>
      <c r="AS369" s="760"/>
      <c r="AT369" s="760"/>
      <c r="AU369" s="760"/>
      <c r="AV369" s="760"/>
      <c r="AW369" s="760"/>
      <c r="AX369" s="760"/>
      <c r="AY369" s="760"/>
      <c r="AZ369" s="760"/>
      <c r="BA369" s="760"/>
      <c r="BB369" s="760"/>
      <c r="BC369" s="760"/>
      <c r="BD369" s="760"/>
      <c r="BE369" s="760"/>
      <c r="BF369" s="760"/>
      <c r="BG369" s="760"/>
      <c r="BH369" s="760"/>
      <c r="BI369" s="760"/>
      <c r="BJ369" s="760"/>
      <c r="BK369" s="760"/>
      <c r="BL369" s="760"/>
      <c r="BM369" s="760"/>
      <c r="BN369" s="760"/>
      <c r="BO369" s="760"/>
      <c r="BP369" s="760"/>
      <c r="BQ369" s="760"/>
      <c r="BR369" s="760"/>
      <c r="BS369" s="760"/>
      <c r="BT369" s="760"/>
      <c r="BU369" s="760"/>
      <c r="BV369" s="760"/>
      <c r="BW369" s="760"/>
      <c r="BX369" s="760"/>
      <c r="BY369" s="760"/>
      <c r="BZ369" s="760"/>
      <c r="CA369" s="760"/>
    </row>
    <row r="370" spans="1:79">
      <c r="B370" s="862"/>
      <c r="C370" s="911"/>
      <c r="D370" s="911"/>
      <c r="E370" s="911"/>
      <c r="F370" s="893"/>
      <c r="I370" s="760"/>
      <c r="J370" s="760"/>
      <c r="K370" s="760"/>
      <c r="L370" s="760"/>
      <c r="M370" s="760"/>
      <c r="N370" s="815"/>
      <c r="O370" s="760"/>
      <c r="P370" s="760"/>
      <c r="Q370" s="760"/>
      <c r="R370" s="760"/>
      <c r="S370" s="760"/>
      <c r="T370" s="760"/>
      <c r="U370" s="760"/>
      <c r="V370" s="760"/>
      <c r="W370" s="760"/>
      <c r="X370" s="760"/>
      <c r="Y370" s="760"/>
      <c r="Z370" s="760"/>
      <c r="AA370" s="760"/>
      <c r="AB370" s="760"/>
      <c r="AC370" s="760"/>
      <c r="AD370" s="760"/>
      <c r="AE370" s="760"/>
      <c r="AF370" s="760"/>
      <c r="AG370" s="760"/>
      <c r="AH370" s="760"/>
      <c r="AI370" s="760"/>
      <c r="AJ370" s="760"/>
      <c r="AK370" s="760"/>
      <c r="AL370" s="760"/>
      <c r="AM370" s="760"/>
      <c r="AN370" s="760"/>
      <c r="AO370" s="760"/>
      <c r="AP370" s="760"/>
      <c r="AQ370" s="760"/>
      <c r="AR370" s="760"/>
      <c r="AS370" s="760"/>
      <c r="AT370" s="760"/>
      <c r="AU370" s="760"/>
      <c r="AV370" s="760"/>
      <c r="AW370" s="760"/>
      <c r="AX370" s="760"/>
      <c r="AY370" s="760"/>
      <c r="AZ370" s="760"/>
      <c r="BA370" s="760"/>
      <c r="BB370" s="760"/>
      <c r="BC370" s="760"/>
      <c r="BD370" s="760"/>
      <c r="BE370" s="760"/>
      <c r="BF370" s="760"/>
      <c r="BG370" s="760"/>
      <c r="BH370" s="760"/>
      <c r="BI370" s="760"/>
      <c r="BJ370" s="760"/>
      <c r="BK370" s="760"/>
      <c r="BL370" s="760"/>
      <c r="BM370" s="760"/>
      <c r="BN370" s="760"/>
      <c r="BO370" s="760"/>
      <c r="BP370" s="760"/>
      <c r="BQ370" s="760"/>
      <c r="BR370" s="760"/>
      <c r="BS370" s="760"/>
      <c r="BT370" s="760"/>
      <c r="BU370" s="760"/>
      <c r="BV370" s="760"/>
      <c r="BW370" s="760"/>
      <c r="BX370" s="760"/>
      <c r="BY370" s="760"/>
      <c r="BZ370" s="760"/>
      <c r="CA370" s="760"/>
    </row>
    <row r="371" spans="1:79" ht="18" customHeight="1">
      <c r="A371" s="724">
        <v>38</v>
      </c>
      <c r="B371" s="831" t="s">
        <v>989</v>
      </c>
      <c r="C371" s="832"/>
      <c r="D371" s="832"/>
      <c r="E371" s="832"/>
      <c r="F371" s="893"/>
      <c r="G371" s="835"/>
      <c r="H371" s="835"/>
      <c r="I371" s="760"/>
      <c r="J371" s="760"/>
      <c r="K371" s="760"/>
      <c r="L371" s="760"/>
      <c r="M371" s="760"/>
      <c r="N371" s="815"/>
      <c r="O371" s="760"/>
      <c r="P371" s="760"/>
      <c r="Q371" s="760"/>
      <c r="R371" s="760"/>
      <c r="S371" s="760"/>
      <c r="T371" s="760"/>
      <c r="U371" s="760"/>
      <c r="V371" s="760"/>
      <c r="W371" s="760"/>
      <c r="X371" s="760"/>
      <c r="Y371" s="760"/>
      <c r="Z371" s="760"/>
      <c r="AA371" s="760"/>
      <c r="AB371" s="760"/>
      <c r="AC371" s="760"/>
      <c r="AD371" s="760"/>
      <c r="AE371" s="760"/>
      <c r="AF371" s="760"/>
      <c r="AG371" s="760"/>
      <c r="AH371" s="760"/>
      <c r="AI371" s="760"/>
      <c r="AJ371" s="760"/>
      <c r="AK371" s="760"/>
      <c r="AL371" s="760"/>
      <c r="AM371" s="760"/>
      <c r="AN371" s="760"/>
      <c r="AO371" s="760"/>
      <c r="AP371" s="760"/>
      <c r="AQ371" s="760"/>
      <c r="AR371" s="760"/>
      <c r="AS371" s="760"/>
      <c r="AT371" s="760"/>
      <c r="AU371" s="760"/>
      <c r="AV371" s="760"/>
      <c r="AW371" s="760"/>
      <c r="AX371" s="760"/>
      <c r="AY371" s="760"/>
      <c r="AZ371" s="760"/>
      <c r="BA371" s="760"/>
      <c r="BB371" s="760"/>
      <c r="BC371" s="760"/>
      <c r="BD371" s="760"/>
      <c r="BE371" s="760"/>
      <c r="BF371" s="760"/>
      <c r="BG371" s="760"/>
      <c r="BH371" s="760"/>
      <c r="BI371" s="760"/>
      <c r="BJ371" s="760"/>
      <c r="BK371" s="760"/>
      <c r="BL371" s="760"/>
      <c r="BM371" s="760"/>
      <c r="BN371" s="760"/>
      <c r="BO371" s="760"/>
      <c r="BP371" s="760"/>
      <c r="BQ371" s="760"/>
      <c r="BR371" s="760"/>
      <c r="BS371" s="760"/>
      <c r="BT371" s="760"/>
      <c r="BU371" s="760"/>
      <c r="BV371" s="760"/>
      <c r="BW371" s="760"/>
      <c r="BX371" s="760"/>
      <c r="BY371" s="760"/>
      <c r="BZ371" s="760"/>
      <c r="CA371" s="760"/>
    </row>
    <row r="372" spans="1:79" ht="35.25" customHeight="1">
      <c r="B372" s="1399" t="s">
        <v>990</v>
      </c>
      <c r="C372" s="1400"/>
      <c r="D372" s="1400"/>
      <c r="E372" s="1401"/>
      <c r="F372" s="893"/>
      <c r="G372" s="835"/>
      <c r="H372" s="835"/>
      <c r="I372" s="760"/>
      <c r="J372" s="760"/>
      <c r="K372" s="760"/>
      <c r="L372" s="760"/>
      <c r="M372" s="760"/>
      <c r="N372" s="815"/>
      <c r="O372" s="760"/>
      <c r="P372" s="760"/>
      <c r="Q372" s="760"/>
      <c r="R372" s="760"/>
      <c r="S372" s="760"/>
      <c r="T372" s="760"/>
      <c r="U372" s="760"/>
      <c r="V372" s="760"/>
      <c r="W372" s="760"/>
      <c r="X372" s="760"/>
      <c r="Y372" s="760"/>
      <c r="Z372" s="760"/>
      <c r="AA372" s="760"/>
      <c r="AB372" s="760"/>
      <c r="AC372" s="760"/>
      <c r="AD372" s="760"/>
      <c r="AE372" s="760"/>
      <c r="AF372" s="760"/>
      <c r="AG372" s="760"/>
      <c r="AH372" s="760"/>
      <c r="AI372" s="760"/>
      <c r="AJ372" s="760"/>
      <c r="AK372" s="760"/>
      <c r="AL372" s="760"/>
      <c r="AM372" s="760"/>
      <c r="AN372" s="760"/>
      <c r="AO372" s="760"/>
      <c r="AP372" s="760"/>
      <c r="AQ372" s="760"/>
      <c r="AR372" s="760"/>
      <c r="AS372" s="760"/>
      <c r="AT372" s="760"/>
      <c r="AU372" s="760"/>
      <c r="AV372" s="760"/>
      <c r="AW372" s="760"/>
      <c r="AX372" s="760"/>
      <c r="AY372" s="760"/>
      <c r="AZ372" s="760"/>
      <c r="BA372" s="760"/>
      <c r="BB372" s="760"/>
      <c r="BC372" s="760"/>
      <c r="BD372" s="760"/>
      <c r="BE372" s="760"/>
      <c r="BF372" s="760"/>
      <c r="BG372" s="760"/>
      <c r="BH372" s="760"/>
      <c r="BI372" s="760"/>
      <c r="BJ372" s="760"/>
      <c r="BK372" s="760"/>
      <c r="BL372" s="760"/>
      <c r="BM372" s="760"/>
      <c r="BN372" s="760"/>
      <c r="BO372" s="760"/>
      <c r="BP372" s="760"/>
      <c r="BQ372" s="760"/>
      <c r="BR372" s="760"/>
      <c r="BS372" s="760"/>
      <c r="BT372" s="760"/>
      <c r="BU372" s="760"/>
      <c r="BV372" s="760"/>
      <c r="BW372" s="760"/>
      <c r="BX372" s="760"/>
      <c r="BY372" s="760"/>
      <c r="BZ372" s="760"/>
      <c r="CA372" s="760"/>
    </row>
    <row r="373" spans="1:79" ht="16.5" customHeight="1" thickBot="1">
      <c r="B373" s="831" t="s">
        <v>811</v>
      </c>
      <c r="C373" s="836"/>
      <c r="F373" s="893"/>
      <c r="G373" s="835"/>
      <c r="H373" s="835"/>
      <c r="I373" s="760"/>
      <c r="J373" s="760"/>
      <c r="K373" s="760"/>
      <c r="L373" s="760"/>
      <c r="M373" s="760"/>
      <c r="N373" s="815"/>
      <c r="O373" s="760"/>
      <c r="P373" s="760"/>
      <c r="Q373" s="760"/>
      <c r="R373" s="760"/>
      <c r="S373" s="760"/>
      <c r="T373" s="760"/>
      <c r="U373" s="760"/>
      <c r="V373" s="760"/>
      <c r="W373" s="760"/>
      <c r="X373" s="760"/>
      <c r="Y373" s="760"/>
      <c r="Z373" s="760"/>
      <c r="AA373" s="760"/>
      <c r="AB373" s="760"/>
      <c r="AC373" s="760"/>
      <c r="AD373" s="760"/>
      <c r="AE373" s="760"/>
      <c r="AF373" s="760"/>
      <c r="AG373" s="760"/>
      <c r="AH373" s="760"/>
      <c r="AI373" s="760"/>
      <c r="AJ373" s="760"/>
      <c r="AK373" s="760"/>
      <c r="AL373" s="760"/>
      <c r="AM373" s="760"/>
      <c r="AN373" s="760"/>
      <c r="AO373" s="760"/>
      <c r="AP373" s="760"/>
      <c r="AQ373" s="760"/>
      <c r="AR373" s="760"/>
      <c r="AS373" s="760"/>
      <c r="AT373" s="760"/>
      <c r="AU373" s="760"/>
      <c r="AV373" s="760"/>
      <c r="AW373" s="760"/>
      <c r="AX373" s="760"/>
      <c r="AY373" s="760"/>
      <c r="AZ373" s="760"/>
      <c r="BA373" s="760"/>
      <c r="BB373" s="760"/>
      <c r="BC373" s="760"/>
      <c r="BD373" s="760"/>
      <c r="BE373" s="760"/>
      <c r="BF373" s="760"/>
      <c r="BG373" s="760"/>
      <c r="BH373" s="760"/>
      <c r="BI373" s="760"/>
      <c r="BJ373" s="760"/>
      <c r="BK373" s="760"/>
      <c r="BL373" s="760"/>
      <c r="BM373" s="760"/>
      <c r="BN373" s="760"/>
      <c r="BO373" s="760"/>
      <c r="BP373" s="760"/>
      <c r="BQ373" s="760"/>
      <c r="BR373" s="760"/>
      <c r="BS373" s="760"/>
      <c r="BT373" s="760"/>
      <c r="BU373" s="760"/>
      <c r="BV373" s="760"/>
      <c r="BW373" s="760"/>
      <c r="BX373" s="760"/>
      <c r="BY373" s="760"/>
      <c r="BZ373" s="760"/>
      <c r="CA373" s="760"/>
    </row>
    <row r="374" spans="1:79" ht="33.75" customHeight="1" thickBot="1">
      <c r="B374" s="905" t="s">
        <v>812</v>
      </c>
      <c r="C374" s="906" t="s">
        <v>813</v>
      </c>
      <c r="D374" s="906" t="s">
        <v>814</v>
      </c>
      <c r="E374" s="907" t="s">
        <v>815</v>
      </c>
      <c r="F374" s="1402" t="s">
        <v>816</v>
      </c>
      <c r="G374" s="864"/>
      <c r="H374" s="835"/>
      <c r="I374" s="760"/>
      <c r="J374" s="760"/>
      <c r="K374" s="760"/>
      <c r="L374" s="760"/>
      <c r="M374" s="760"/>
      <c r="N374" s="815"/>
      <c r="O374" s="760"/>
      <c r="P374" s="760"/>
      <c r="Q374" s="760"/>
      <c r="R374" s="760"/>
      <c r="S374" s="760"/>
      <c r="T374" s="760"/>
      <c r="U374" s="760"/>
      <c r="V374" s="760"/>
      <c r="W374" s="760"/>
      <c r="X374" s="760"/>
      <c r="Y374" s="760"/>
      <c r="Z374" s="760"/>
      <c r="AA374" s="760"/>
      <c r="AB374" s="760"/>
      <c r="AC374" s="760"/>
      <c r="AD374" s="760"/>
      <c r="AE374" s="760"/>
      <c r="AF374" s="760"/>
      <c r="AG374" s="760"/>
      <c r="AH374" s="760"/>
      <c r="AI374" s="760"/>
      <c r="AJ374" s="760"/>
      <c r="AK374" s="760"/>
      <c r="AL374" s="760"/>
      <c r="AM374" s="760"/>
      <c r="AN374" s="760"/>
      <c r="AO374" s="760"/>
      <c r="AP374" s="760"/>
      <c r="AQ374" s="760"/>
      <c r="AR374" s="760"/>
      <c r="AS374" s="760"/>
      <c r="AT374" s="760"/>
      <c r="AU374" s="760"/>
      <c r="AV374" s="760"/>
      <c r="AW374" s="760"/>
      <c r="AX374" s="760"/>
      <c r="AY374" s="760"/>
      <c r="AZ374" s="760"/>
      <c r="BA374" s="760"/>
      <c r="BB374" s="760"/>
      <c r="BC374" s="760"/>
      <c r="BD374" s="760"/>
      <c r="BE374" s="760"/>
      <c r="BF374" s="760"/>
      <c r="BG374" s="760"/>
      <c r="BH374" s="760"/>
      <c r="BI374" s="760"/>
      <c r="BJ374" s="760"/>
      <c r="BK374" s="760"/>
      <c r="BL374" s="760"/>
      <c r="BM374" s="760"/>
      <c r="BN374" s="760"/>
      <c r="BO374" s="760"/>
      <c r="BP374" s="760"/>
      <c r="BQ374" s="760"/>
      <c r="BR374" s="760"/>
      <c r="BS374" s="760"/>
      <c r="BT374" s="760"/>
      <c r="BU374" s="760"/>
      <c r="BV374" s="760"/>
      <c r="BW374" s="760"/>
      <c r="BX374" s="760"/>
      <c r="BY374" s="760"/>
      <c r="BZ374" s="760"/>
      <c r="CA374" s="760"/>
    </row>
    <row r="375" spans="1:79" ht="27" customHeight="1">
      <c r="B375" s="894" t="s">
        <v>847</v>
      </c>
      <c r="C375" s="1405" t="s">
        <v>848</v>
      </c>
      <c r="D375" s="1405"/>
      <c r="E375" s="909" t="s">
        <v>793</v>
      </c>
      <c r="F375" s="1403"/>
      <c r="G375" s="865"/>
      <c r="H375" s="865"/>
      <c r="I375" s="866"/>
    </row>
    <row r="376" spans="1:79" ht="25.5" thickBot="1">
      <c r="B376" s="856" t="s">
        <v>849</v>
      </c>
      <c r="C376" s="876">
        <v>5</v>
      </c>
      <c r="D376" s="858">
        <v>1</v>
      </c>
      <c r="E376" s="859">
        <v>5</v>
      </c>
      <c r="F376" s="1404"/>
      <c r="G376" s="869"/>
      <c r="H376" s="869"/>
      <c r="I376" s="870"/>
    </row>
    <row r="377" spans="1:79" ht="9" customHeight="1">
      <c r="B377" s="862"/>
      <c r="C377" s="877"/>
      <c r="D377" s="877"/>
      <c r="E377" s="877"/>
      <c r="F377" s="877"/>
      <c r="G377" s="835"/>
      <c r="H377" s="835"/>
      <c r="I377" s="760"/>
      <c r="J377" s="760"/>
      <c r="K377" s="760"/>
      <c r="L377" s="760"/>
      <c r="M377" s="760"/>
      <c r="N377" s="815"/>
      <c r="O377" s="760"/>
      <c r="P377" s="760"/>
      <c r="Q377" s="760"/>
      <c r="R377" s="760"/>
      <c r="S377" s="760"/>
      <c r="T377" s="760"/>
      <c r="U377" s="760"/>
      <c r="V377" s="760"/>
      <c r="W377" s="760"/>
      <c r="X377" s="760"/>
      <c r="Y377" s="760"/>
      <c r="Z377" s="760"/>
      <c r="AA377" s="760"/>
      <c r="AB377" s="760"/>
      <c r="AC377" s="760"/>
      <c r="AD377" s="760"/>
      <c r="AE377" s="760"/>
      <c r="AF377" s="760"/>
      <c r="AG377" s="760"/>
      <c r="AH377" s="760"/>
      <c r="AI377" s="760"/>
      <c r="AJ377" s="760"/>
      <c r="AK377" s="760"/>
      <c r="AL377" s="760"/>
      <c r="AM377" s="760"/>
      <c r="AN377" s="760"/>
      <c r="AO377" s="760"/>
      <c r="AP377" s="760"/>
      <c r="AQ377" s="760"/>
      <c r="AR377" s="760"/>
      <c r="AS377" s="760"/>
      <c r="AT377" s="760"/>
      <c r="AU377" s="760"/>
      <c r="AV377" s="760"/>
      <c r="AW377" s="760"/>
      <c r="AX377" s="760"/>
      <c r="AY377" s="760"/>
      <c r="AZ377" s="760"/>
      <c r="BA377" s="760"/>
      <c r="BB377" s="760"/>
      <c r="BC377" s="760"/>
      <c r="BD377" s="760"/>
      <c r="BE377" s="760"/>
      <c r="BF377" s="760"/>
      <c r="BG377" s="760"/>
      <c r="BH377" s="760"/>
      <c r="BI377" s="760"/>
      <c r="BJ377" s="760"/>
      <c r="BK377" s="760"/>
      <c r="BL377" s="760"/>
      <c r="BM377" s="760"/>
      <c r="BN377" s="760"/>
      <c r="BO377" s="760"/>
      <c r="BP377" s="760"/>
      <c r="BQ377" s="760"/>
      <c r="BR377" s="760"/>
      <c r="BS377" s="760"/>
      <c r="BT377" s="760"/>
      <c r="BU377" s="760"/>
      <c r="BV377" s="760"/>
      <c r="BW377" s="760"/>
      <c r="BX377" s="760"/>
      <c r="BY377" s="760"/>
      <c r="BZ377" s="760"/>
      <c r="CA377" s="760"/>
    </row>
    <row r="378" spans="1:79" ht="18" customHeight="1">
      <c r="A378" s="724">
        <v>39</v>
      </c>
      <c r="B378" s="831" t="s">
        <v>991</v>
      </c>
      <c r="C378" s="832"/>
      <c r="D378" s="832"/>
      <c r="E378" s="832"/>
      <c r="F378" s="893"/>
      <c r="G378" s="835"/>
      <c r="H378" s="835"/>
      <c r="I378" s="760"/>
      <c r="J378" s="760"/>
      <c r="K378" s="760"/>
      <c r="L378" s="760"/>
      <c r="M378" s="760"/>
      <c r="N378" s="815"/>
      <c r="O378" s="760"/>
      <c r="P378" s="760"/>
      <c r="Q378" s="760"/>
      <c r="R378" s="760"/>
      <c r="S378" s="760"/>
      <c r="T378" s="760"/>
      <c r="U378" s="760"/>
      <c r="V378" s="760"/>
      <c r="W378" s="760"/>
      <c r="X378" s="760"/>
      <c r="Y378" s="760"/>
      <c r="Z378" s="760"/>
      <c r="AA378" s="760"/>
      <c r="AB378" s="760"/>
      <c r="AC378" s="760"/>
      <c r="AD378" s="760"/>
      <c r="AE378" s="760"/>
      <c r="AF378" s="760"/>
      <c r="AG378" s="760"/>
      <c r="AH378" s="760"/>
      <c r="AI378" s="760"/>
      <c r="AJ378" s="760"/>
      <c r="AK378" s="760"/>
      <c r="AL378" s="760"/>
      <c r="AM378" s="760"/>
      <c r="AN378" s="760"/>
      <c r="AO378" s="760"/>
      <c r="AP378" s="760"/>
      <c r="AQ378" s="760"/>
      <c r="AR378" s="760"/>
      <c r="AS378" s="760"/>
      <c r="AT378" s="760"/>
      <c r="AU378" s="760"/>
      <c r="AV378" s="760"/>
      <c r="AW378" s="760"/>
      <c r="AX378" s="760"/>
      <c r="AY378" s="760"/>
      <c r="AZ378" s="760"/>
      <c r="BA378" s="760"/>
      <c r="BB378" s="760"/>
      <c r="BC378" s="760"/>
      <c r="BD378" s="760"/>
      <c r="BE378" s="760"/>
      <c r="BF378" s="760"/>
      <c r="BG378" s="760"/>
      <c r="BH378" s="760"/>
      <c r="BI378" s="760"/>
      <c r="BJ378" s="760"/>
      <c r="BK378" s="760"/>
      <c r="BL378" s="760"/>
      <c r="BM378" s="760"/>
      <c r="BN378" s="760"/>
      <c r="BO378" s="760"/>
      <c r="BP378" s="760"/>
      <c r="BQ378" s="760"/>
      <c r="BR378" s="760"/>
      <c r="BS378" s="760"/>
      <c r="BT378" s="760"/>
      <c r="BU378" s="760"/>
      <c r="BV378" s="760"/>
      <c r="BW378" s="760"/>
      <c r="BX378" s="760"/>
      <c r="BY378" s="760"/>
      <c r="BZ378" s="760"/>
      <c r="CA378" s="760"/>
    </row>
    <row r="379" spans="1:79" ht="35.25" customHeight="1">
      <c r="B379" s="1399" t="s">
        <v>992</v>
      </c>
      <c r="C379" s="1400"/>
      <c r="D379" s="1400"/>
      <c r="E379" s="1401"/>
      <c r="F379" s="893"/>
      <c r="G379" s="835"/>
      <c r="H379" s="835"/>
      <c r="I379" s="760"/>
      <c r="J379" s="760"/>
      <c r="K379" s="760"/>
      <c r="L379" s="760"/>
      <c r="M379" s="760"/>
      <c r="N379" s="815"/>
      <c r="O379" s="760"/>
      <c r="P379" s="760"/>
      <c r="Q379" s="760"/>
      <c r="R379" s="760"/>
      <c r="S379" s="760"/>
      <c r="T379" s="760"/>
      <c r="U379" s="760"/>
      <c r="V379" s="760"/>
      <c r="W379" s="760"/>
      <c r="X379" s="760"/>
      <c r="Y379" s="760"/>
      <c r="Z379" s="760"/>
      <c r="AA379" s="760"/>
      <c r="AB379" s="760"/>
      <c r="AC379" s="760"/>
      <c r="AD379" s="760"/>
      <c r="AE379" s="760"/>
      <c r="AF379" s="760"/>
      <c r="AG379" s="760"/>
      <c r="AH379" s="760"/>
      <c r="AI379" s="760"/>
      <c r="AJ379" s="760"/>
      <c r="AK379" s="760"/>
      <c r="AL379" s="760"/>
      <c r="AM379" s="760"/>
      <c r="AN379" s="760"/>
      <c r="AO379" s="760"/>
      <c r="AP379" s="760"/>
      <c r="AQ379" s="760"/>
      <c r="AR379" s="760"/>
      <c r="AS379" s="760"/>
      <c r="AT379" s="760"/>
      <c r="AU379" s="760"/>
      <c r="AV379" s="760"/>
      <c r="AW379" s="760"/>
      <c r="AX379" s="760"/>
      <c r="AY379" s="760"/>
      <c r="AZ379" s="760"/>
      <c r="BA379" s="760"/>
      <c r="BB379" s="760"/>
      <c r="BC379" s="760"/>
      <c r="BD379" s="760"/>
      <c r="BE379" s="760"/>
      <c r="BF379" s="760"/>
      <c r="BG379" s="760"/>
      <c r="BH379" s="760"/>
      <c r="BI379" s="760"/>
      <c r="BJ379" s="760"/>
      <c r="BK379" s="760"/>
      <c r="BL379" s="760"/>
      <c r="BM379" s="760"/>
      <c r="BN379" s="760"/>
      <c r="BO379" s="760"/>
      <c r="BP379" s="760"/>
      <c r="BQ379" s="760"/>
      <c r="BR379" s="760"/>
      <c r="BS379" s="760"/>
      <c r="BT379" s="760"/>
      <c r="BU379" s="760"/>
      <c r="BV379" s="760"/>
      <c r="BW379" s="760"/>
      <c r="BX379" s="760"/>
      <c r="BY379" s="760"/>
      <c r="BZ379" s="760"/>
      <c r="CA379" s="760"/>
    </row>
    <row r="380" spans="1:79" ht="16.5" customHeight="1" thickBot="1">
      <c r="B380" s="831" t="s">
        <v>811</v>
      </c>
      <c r="C380" s="836"/>
      <c r="F380" s="893"/>
      <c r="G380" s="835"/>
      <c r="H380" s="835"/>
      <c r="I380" s="760"/>
      <c r="J380" s="760"/>
      <c r="K380" s="760"/>
      <c r="L380" s="760"/>
      <c r="M380" s="760"/>
      <c r="N380" s="815"/>
      <c r="O380" s="760"/>
      <c r="P380" s="760"/>
      <c r="Q380" s="760"/>
      <c r="R380" s="760"/>
      <c r="S380" s="760"/>
      <c r="T380" s="760"/>
      <c r="U380" s="760"/>
      <c r="V380" s="760"/>
      <c r="W380" s="760"/>
      <c r="X380" s="760"/>
      <c r="Y380" s="760"/>
      <c r="Z380" s="760"/>
      <c r="AA380" s="760"/>
      <c r="AB380" s="760"/>
      <c r="AC380" s="760"/>
      <c r="AD380" s="760"/>
      <c r="AE380" s="760"/>
      <c r="AF380" s="760"/>
      <c r="AG380" s="760"/>
      <c r="AH380" s="760"/>
      <c r="AI380" s="760"/>
      <c r="AJ380" s="760"/>
      <c r="AK380" s="760"/>
      <c r="AL380" s="760"/>
      <c r="AM380" s="760"/>
      <c r="AN380" s="760"/>
      <c r="AO380" s="760"/>
      <c r="AP380" s="760"/>
      <c r="AQ380" s="760"/>
      <c r="AR380" s="760"/>
      <c r="AS380" s="760"/>
      <c r="AT380" s="760"/>
      <c r="AU380" s="760"/>
      <c r="AV380" s="760"/>
      <c r="AW380" s="760"/>
      <c r="AX380" s="760"/>
      <c r="AY380" s="760"/>
      <c r="AZ380" s="760"/>
      <c r="BA380" s="760"/>
      <c r="BB380" s="760"/>
      <c r="BC380" s="760"/>
      <c r="BD380" s="760"/>
      <c r="BE380" s="760"/>
      <c r="BF380" s="760"/>
      <c r="BG380" s="760"/>
      <c r="BH380" s="760"/>
      <c r="BI380" s="760"/>
      <c r="BJ380" s="760"/>
      <c r="BK380" s="760"/>
      <c r="BL380" s="760"/>
      <c r="BM380" s="760"/>
      <c r="BN380" s="760"/>
      <c r="BO380" s="760"/>
      <c r="BP380" s="760"/>
      <c r="BQ380" s="760"/>
      <c r="BR380" s="760"/>
      <c r="BS380" s="760"/>
      <c r="BT380" s="760"/>
      <c r="BU380" s="760"/>
      <c r="BV380" s="760"/>
      <c r="BW380" s="760"/>
      <c r="BX380" s="760"/>
      <c r="BY380" s="760"/>
      <c r="BZ380" s="760"/>
      <c r="CA380" s="760"/>
    </row>
    <row r="381" spans="1:79" ht="33.75" customHeight="1" thickBot="1">
      <c r="B381" s="912" t="s">
        <v>812</v>
      </c>
      <c r="C381" s="913" t="s">
        <v>813</v>
      </c>
      <c r="D381" s="913" t="s">
        <v>814</v>
      </c>
      <c r="E381" s="914" t="s">
        <v>815</v>
      </c>
      <c r="F381" s="1402" t="s">
        <v>816</v>
      </c>
      <c r="G381" s="864"/>
      <c r="H381" s="835"/>
      <c r="I381" s="760"/>
      <c r="J381" s="760"/>
      <c r="K381" s="760"/>
      <c r="L381" s="760"/>
      <c r="M381" s="760"/>
      <c r="N381" s="815"/>
      <c r="O381" s="760"/>
      <c r="P381" s="760"/>
      <c r="Q381" s="760"/>
      <c r="R381" s="760"/>
      <c r="S381" s="760"/>
      <c r="T381" s="760"/>
      <c r="U381" s="760"/>
      <c r="V381" s="760"/>
      <c r="W381" s="760"/>
      <c r="X381" s="760"/>
      <c r="Y381" s="760"/>
      <c r="Z381" s="760"/>
      <c r="AA381" s="760"/>
      <c r="AB381" s="760"/>
      <c r="AC381" s="760"/>
      <c r="AD381" s="760"/>
      <c r="AE381" s="760"/>
      <c r="AF381" s="760"/>
      <c r="AG381" s="760"/>
      <c r="AH381" s="760"/>
      <c r="AI381" s="760"/>
      <c r="AJ381" s="760"/>
      <c r="AK381" s="760"/>
      <c r="AL381" s="760"/>
      <c r="AM381" s="760"/>
      <c r="AN381" s="760"/>
      <c r="AO381" s="760"/>
      <c r="AP381" s="760"/>
      <c r="AQ381" s="760"/>
      <c r="AR381" s="760"/>
      <c r="AS381" s="760"/>
      <c r="AT381" s="760"/>
      <c r="AU381" s="760"/>
      <c r="AV381" s="760"/>
      <c r="AW381" s="760"/>
      <c r="AX381" s="760"/>
      <c r="AY381" s="760"/>
      <c r="AZ381" s="760"/>
      <c r="BA381" s="760"/>
      <c r="BB381" s="760"/>
      <c r="BC381" s="760"/>
      <c r="BD381" s="760"/>
      <c r="BE381" s="760"/>
      <c r="BF381" s="760"/>
      <c r="BG381" s="760"/>
      <c r="BH381" s="760"/>
      <c r="BI381" s="760"/>
      <c r="BJ381" s="760"/>
      <c r="BK381" s="760"/>
      <c r="BL381" s="760"/>
      <c r="BM381" s="760"/>
      <c r="BN381" s="760"/>
      <c r="BO381" s="760"/>
      <c r="BP381" s="760"/>
      <c r="BQ381" s="760"/>
      <c r="BR381" s="760"/>
      <c r="BS381" s="760"/>
      <c r="BT381" s="760"/>
      <c r="BU381" s="760"/>
      <c r="BV381" s="760"/>
      <c r="BW381" s="760"/>
      <c r="BX381" s="760"/>
      <c r="BY381" s="760"/>
      <c r="BZ381" s="760"/>
      <c r="CA381" s="760"/>
    </row>
    <row r="382" spans="1:79" ht="27.75" customHeight="1">
      <c r="B382" s="850" t="s">
        <v>818</v>
      </c>
      <c r="C382" s="910">
        <v>0</v>
      </c>
      <c r="D382" s="852">
        <v>2</v>
      </c>
      <c r="E382" s="853">
        <v>0</v>
      </c>
      <c r="F382" s="1403"/>
      <c r="G382" s="915"/>
      <c r="H382" s="865"/>
      <c r="I382" s="866"/>
      <c r="J382" s="760"/>
      <c r="K382" s="760"/>
      <c r="L382" s="760"/>
      <c r="M382" s="760"/>
      <c r="N382" s="815"/>
      <c r="O382" s="760"/>
      <c r="P382" s="760"/>
      <c r="Q382" s="760"/>
      <c r="R382" s="760"/>
      <c r="S382" s="760"/>
      <c r="T382" s="760"/>
      <c r="U382" s="760"/>
      <c r="V382" s="760"/>
      <c r="W382" s="760"/>
      <c r="X382" s="760"/>
      <c r="Y382" s="760"/>
      <c r="Z382" s="760"/>
      <c r="AA382" s="760"/>
      <c r="AB382" s="760"/>
      <c r="AC382" s="760"/>
      <c r="AD382" s="760"/>
      <c r="AE382" s="760"/>
      <c r="AF382" s="760"/>
      <c r="AG382" s="760"/>
      <c r="AH382" s="760"/>
      <c r="AI382" s="760"/>
      <c r="AJ382" s="760"/>
      <c r="AK382" s="760"/>
      <c r="AL382" s="760"/>
      <c r="AM382" s="760"/>
      <c r="AN382" s="760"/>
      <c r="AO382" s="760"/>
      <c r="AP382" s="760"/>
      <c r="AQ382" s="760"/>
      <c r="AR382" s="760"/>
      <c r="AS382" s="760"/>
      <c r="AT382" s="760"/>
      <c r="AU382" s="760"/>
      <c r="AV382" s="760"/>
      <c r="AW382" s="760"/>
      <c r="AX382" s="760"/>
      <c r="AY382" s="760"/>
      <c r="AZ382" s="760"/>
      <c r="BA382" s="760"/>
      <c r="BB382" s="760"/>
      <c r="BC382" s="760"/>
      <c r="BD382" s="760"/>
      <c r="BE382" s="760"/>
      <c r="BF382" s="760"/>
      <c r="BG382" s="760"/>
      <c r="BH382" s="760"/>
      <c r="BI382" s="760"/>
      <c r="BJ382" s="760"/>
      <c r="BK382" s="760"/>
      <c r="BL382" s="760"/>
      <c r="BM382" s="760"/>
      <c r="BN382" s="760"/>
      <c r="BO382" s="760"/>
      <c r="BP382" s="760"/>
      <c r="BQ382" s="760"/>
      <c r="BR382" s="760"/>
      <c r="BS382" s="760"/>
      <c r="BT382" s="760"/>
      <c r="BU382" s="760"/>
      <c r="BV382" s="760"/>
      <c r="BW382" s="760"/>
      <c r="BX382" s="760"/>
      <c r="BY382" s="760"/>
      <c r="BZ382" s="760"/>
      <c r="CA382" s="760"/>
    </row>
    <row r="383" spans="1:79" ht="27" customHeight="1">
      <c r="B383" s="850" t="s">
        <v>820</v>
      </c>
      <c r="C383" s="910">
        <v>1</v>
      </c>
      <c r="D383" s="852">
        <v>2</v>
      </c>
      <c r="E383" s="853">
        <v>2</v>
      </c>
      <c r="F383" s="1403"/>
      <c r="G383" s="916"/>
      <c r="H383" s="867"/>
      <c r="I383" s="868"/>
      <c r="J383" s="760"/>
      <c r="K383" s="760"/>
      <c r="L383" s="760"/>
      <c r="M383" s="760"/>
      <c r="N383" s="815"/>
      <c r="O383" s="760"/>
      <c r="P383" s="760"/>
      <c r="Q383" s="760"/>
      <c r="R383" s="760"/>
      <c r="S383" s="760"/>
      <c r="T383" s="760"/>
      <c r="U383" s="760"/>
      <c r="V383" s="760"/>
      <c r="W383" s="760"/>
      <c r="X383" s="760"/>
      <c r="Y383" s="760"/>
      <c r="Z383" s="760"/>
      <c r="AA383" s="760"/>
      <c r="AB383" s="760"/>
      <c r="AC383" s="760"/>
      <c r="AD383" s="760"/>
      <c r="AE383" s="760"/>
      <c r="AF383" s="760"/>
      <c r="AG383" s="760"/>
      <c r="AH383" s="760"/>
      <c r="AI383" s="760"/>
      <c r="AJ383" s="760"/>
      <c r="AK383" s="760"/>
      <c r="AL383" s="760"/>
      <c r="AM383" s="760"/>
      <c r="AN383" s="760"/>
      <c r="AO383" s="760"/>
      <c r="AP383" s="760"/>
      <c r="AQ383" s="760"/>
      <c r="AR383" s="760"/>
      <c r="AS383" s="760"/>
      <c r="AT383" s="760"/>
      <c r="AU383" s="760"/>
      <c r="AV383" s="760"/>
      <c r="AW383" s="760"/>
      <c r="AX383" s="760"/>
      <c r="AY383" s="760"/>
      <c r="AZ383" s="760"/>
      <c r="BA383" s="760"/>
      <c r="BB383" s="760"/>
      <c r="BC383" s="760"/>
      <c r="BD383" s="760"/>
      <c r="BE383" s="760"/>
      <c r="BF383" s="760"/>
      <c r="BG383" s="760"/>
      <c r="BH383" s="760"/>
      <c r="BI383" s="760"/>
      <c r="BJ383" s="760"/>
      <c r="BK383" s="760"/>
      <c r="BL383" s="760"/>
      <c r="BM383" s="760"/>
      <c r="BN383" s="760"/>
      <c r="BO383" s="760"/>
      <c r="BP383" s="760"/>
      <c r="BQ383" s="760"/>
      <c r="BR383" s="760"/>
      <c r="BS383" s="760"/>
      <c r="BT383" s="760"/>
      <c r="BU383" s="760"/>
      <c r="BV383" s="760"/>
      <c r="BW383" s="760"/>
      <c r="BX383" s="760"/>
      <c r="BY383" s="760"/>
      <c r="BZ383" s="760"/>
      <c r="CA383" s="760"/>
    </row>
    <row r="384" spans="1:79" ht="27" customHeight="1" thickBot="1">
      <c r="B384" s="856" t="s">
        <v>822</v>
      </c>
      <c r="C384" s="876">
        <v>2</v>
      </c>
      <c r="D384" s="858">
        <v>2</v>
      </c>
      <c r="E384" s="859">
        <v>4</v>
      </c>
      <c r="F384" s="1404"/>
      <c r="G384" s="917"/>
      <c r="H384" s="869"/>
      <c r="I384" s="870"/>
      <c r="J384" s="760"/>
      <c r="K384" s="760"/>
      <c r="L384" s="760"/>
      <c r="M384" s="760"/>
      <c r="N384" s="815"/>
      <c r="O384" s="760"/>
      <c r="P384" s="760"/>
      <c r="Q384" s="760"/>
      <c r="R384" s="760"/>
      <c r="S384" s="760"/>
      <c r="T384" s="760"/>
      <c r="U384" s="760"/>
      <c r="V384" s="760"/>
      <c r="W384" s="760"/>
      <c r="X384" s="760"/>
      <c r="Y384" s="760"/>
      <c r="Z384" s="760"/>
      <c r="AA384" s="760"/>
      <c r="AB384" s="760"/>
      <c r="AC384" s="760"/>
      <c r="AD384" s="760"/>
      <c r="AE384" s="760"/>
      <c r="AF384" s="760"/>
      <c r="AG384" s="760"/>
      <c r="AH384" s="760"/>
      <c r="AI384" s="760"/>
      <c r="AJ384" s="760"/>
      <c r="AK384" s="760"/>
      <c r="AL384" s="760"/>
      <c r="AM384" s="760"/>
      <c r="AN384" s="760"/>
      <c r="AO384" s="760"/>
      <c r="AP384" s="760"/>
      <c r="AQ384" s="760"/>
      <c r="AR384" s="760"/>
      <c r="AS384" s="760"/>
      <c r="AT384" s="760"/>
      <c r="AU384" s="760"/>
      <c r="AV384" s="760"/>
      <c r="AW384" s="760"/>
      <c r="AX384" s="760"/>
      <c r="AY384" s="760"/>
      <c r="AZ384" s="760"/>
      <c r="BA384" s="760"/>
      <c r="BB384" s="760"/>
      <c r="BC384" s="760"/>
      <c r="BD384" s="760"/>
      <c r="BE384" s="760"/>
      <c r="BF384" s="760"/>
      <c r="BG384" s="760"/>
      <c r="BH384" s="760"/>
      <c r="BI384" s="760"/>
      <c r="BJ384" s="760"/>
      <c r="BK384" s="760"/>
      <c r="BL384" s="760"/>
      <c r="BM384" s="760"/>
      <c r="BN384" s="760"/>
      <c r="BO384" s="760"/>
      <c r="BP384" s="760"/>
      <c r="BQ384" s="760"/>
      <c r="BR384" s="760"/>
      <c r="BS384" s="760"/>
      <c r="BT384" s="760"/>
      <c r="BU384" s="760"/>
      <c r="BV384" s="760"/>
      <c r="BW384" s="760"/>
      <c r="BX384" s="760"/>
      <c r="BY384" s="760"/>
      <c r="BZ384" s="760"/>
      <c r="CA384" s="760"/>
    </row>
    <row r="385" spans="2:79" ht="9" customHeight="1">
      <c r="B385" s="862"/>
      <c r="C385" s="863"/>
      <c r="D385" s="863"/>
      <c r="E385" s="863"/>
      <c r="F385" s="918"/>
      <c r="G385" s="835"/>
      <c r="H385" s="835"/>
      <c r="I385" s="760"/>
      <c r="J385" s="760"/>
      <c r="K385" s="760"/>
      <c r="L385" s="760"/>
      <c r="M385" s="760"/>
      <c r="N385" s="815"/>
      <c r="O385" s="760"/>
      <c r="P385" s="760"/>
      <c r="Q385" s="760"/>
      <c r="R385" s="760"/>
      <c r="S385" s="760"/>
      <c r="T385" s="760"/>
      <c r="U385" s="760"/>
      <c r="V385" s="760"/>
      <c r="W385" s="760"/>
      <c r="X385" s="760"/>
      <c r="Y385" s="760"/>
      <c r="Z385" s="760"/>
      <c r="AA385" s="760"/>
      <c r="AB385" s="760"/>
      <c r="AC385" s="760"/>
      <c r="AD385" s="760"/>
      <c r="AE385" s="760"/>
      <c r="AF385" s="760"/>
      <c r="AG385" s="760"/>
      <c r="AH385" s="760"/>
      <c r="AI385" s="760"/>
      <c r="AJ385" s="760"/>
      <c r="AK385" s="760"/>
      <c r="AL385" s="760"/>
      <c r="AM385" s="760"/>
      <c r="AN385" s="760"/>
      <c r="AO385" s="760"/>
      <c r="AP385" s="760"/>
      <c r="AQ385" s="760"/>
      <c r="AR385" s="760"/>
      <c r="AS385" s="760"/>
      <c r="AT385" s="760"/>
      <c r="AU385" s="760"/>
      <c r="AV385" s="760"/>
      <c r="AW385" s="760"/>
      <c r="AX385" s="760"/>
      <c r="AY385" s="760"/>
      <c r="AZ385" s="760"/>
      <c r="BA385" s="760"/>
      <c r="BB385" s="760"/>
      <c r="BC385" s="760"/>
      <c r="BD385" s="760"/>
      <c r="BE385" s="760"/>
      <c r="BF385" s="760"/>
      <c r="BG385" s="760"/>
      <c r="BH385" s="760"/>
      <c r="BI385" s="760"/>
      <c r="BJ385" s="760"/>
      <c r="BK385" s="760"/>
      <c r="BL385" s="760"/>
      <c r="BM385" s="760"/>
      <c r="BN385" s="760"/>
      <c r="BO385" s="760"/>
      <c r="BP385" s="760"/>
      <c r="BQ385" s="760"/>
      <c r="BR385" s="760"/>
      <c r="BS385" s="760"/>
      <c r="BT385" s="760"/>
      <c r="BU385" s="760"/>
      <c r="BV385" s="760"/>
      <c r="BW385" s="760"/>
      <c r="BX385" s="760"/>
      <c r="BY385" s="760"/>
      <c r="BZ385" s="760"/>
      <c r="CA385" s="760"/>
    </row>
    <row r="386" spans="2:79">
      <c r="C386" s="730"/>
      <c r="D386" s="730"/>
      <c r="E386" s="730"/>
      <c r="F386" s="918"/>
      <c r="G386" s="728"/>
    </row>
    <row r="387" spans="2:79">
      <c r="C387" s="730"/>
      <c r="D387" s="730"/>
      <c r="E387" s="730"/>
      <c r="G387" s="728"/>
    </row>
    <row r="388" spans="2:79">
      <c r="C388" s="730"/>
      <c r="D388" s="730"/>
      <c r="E388" s="730"/>
    </row>
  </sheetData>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O16" sqref="O16"/>
    </sheetView>
  </sheetViews>
  <sheetFormatPr defaultRowHeight="24.75"/>
  <cols>
    <col min="1" max="1" width="4.85546875" style="724" customWidth="1"/>
    <col min="2" max="2" width="63" style="725" customWidth="1"/>
    <col min="3" max="3" width="12" style="726" customWidth="1"/>
    <col min="4" max="4" width="13.140625" style="726" customWidth="1"/>
    <col min="5" max="5" width="13.5703125" style="726" customWidth="1"/>
    <col min="6" max="6" width="10.85546875" style="727" customWidth="1"/>
    <col min="7" max="7" width="15" style="727" customWidth="1"/>
    <col min="8" max="8" width="15.7109375" style="727" customWidth="1"/>
    <col min="9" max="9" width="20.42578125" style="728" customWidth="1"/>
    <col min="10" max="10" width="2.7109375" style="729" customWidth="1"/>
    <col min="11" max="11" width="3.140625" style="729" customWidth="1"/>
    <col min="12" max="12" width="32.42578125" style="729" customWidth="1"/>
    <col min="13" max="13" width="9" style="729" customWidth="1"/>
    <col min="14" max="14" width="11.140625" style="730" customWidth="1"/>
    <col min="15" max="15" width="30.28515625" style="727" customWidth="1"/>
    <col min="16" max="16" width="10.140625" style="727" customWidth="1"/>
    <col min="17" max="17" width="11.140625" style="727" customWidth="1"/>
    <col min="18" max="18" width="30" style="727" customWidth="1"/>
    <col min="19" max="19" width="8.85546875" style="728" customWidth="1"/>
    <col min="20" max="20" width="11.140625" style="729" customWidth="1"/>
    <col min="21" max="21" width="1.7109375" style="729" customWidth="1"/>
    <col min="22" max="22" width="8.85546875" style="727" customWidth="1"/>
    <col min="23" max="23" width="9.85546875" style="728" customWidth="1"/>
    <col min="24" max="24" width="8.85546875" style="727" customWidth="1"/>
    <col min="25" max="25" width="54.7109375" style="728" customWidth="1"/>
    <col min="26" max="26" width="10.85546875" style="729" customWidth="1"/>
    <col min="27" max="27" width="8.7109375" style="729" customWidth="1"/>
    <col min="28" max="28" width="12.28515625" style="729" customWidth="1"/>
    <col min="29" max="29" width="8.85546875" style="727" customWidth="1"/>
    <col min="30" max="30" width="9.85546875" style="728" customWidth="1"/>
    <col min="31" max="31" width="8.85546875" style="727" customWidth="1"/>
    <col min="32" max="32" width="54.7109375" style="728" customWidth="1"/>
    <col min="33" max="33" width="10.85546875" style="728" customWidth="1"/>
    <col min="34" max="34" width="8.7109375" style="728" customWidth="1"/>
    <col min="35" max="35" width="13.28515625" style="728" customWidth="1"/>
    <col min="36" max="36" width="8.85546875" style="727" customWidth="1"/>
    <col min="37" max="37" width="9.85546875" style="728" customWidth="1"/>
    <col min="38" max="38" width="8.85546875" style="727" customWidth="1"/>
    <col min="39" max="39" width="54.7109375" style="728" customWidth="1"/>
    <col min="40" max="40" width="12.140625" style="729" customWidth="1"/>
    <col min="41" max="41" width="8.7109375" style="729" customWidth="1"/>
    <col min="42" max="42" width="11.28515625" style="729" customWidth="1"/>
    <col min="43" max="43" width="8.85546875" style="727" customWidth="1"/>
    <col min="44" max="44" width="9.140625" style="728"/>
    <col min="45" max="45" width="8.85546875" style="727" customWidth="1"/>
    <col min="46" max="46" width="54.7109375" style="728" customWidth="1"/>
    <col min="47" max="47" width="13.7109375" style="729" customWidth="1"/>
    <col min="48" max="48" width="8.7109375" style="729" customWidth="1"/>
    <col min="49" max="49" width="14.7109375" style="729" customWidth="1"/>
    <col min="50" max="50" width="8.85546875" style="727" customWidth="1"/>
    <col min="51" max="51" width="9.85546875" style="728" customWidth="1"/>
    <col min="52" max="52" width="8.85546875" style="727" customWidth="1"/>
    <col min="53" max="53" width="54.7109375" style="728" customWidth="1"/>
    <col min="54" max="54" width="12.42578125" style="729" customWidth="1"/>
    <col min="55" max="55" width="8.7109375" style="729" customWidth="1"/>
    <col min="56" max="56" width="13.42578125" style="729" customWidth="1"/>
    <col min="57" max="57" width="8.85546875" style="727" customWidth="1"/>
    <col min="58" max="58" width="9.140625" style="728" customWidth="1"/>
    <col min="59" max="59" width="8.85546875" style="727" customWidth="1"/>
    <col min="60" max="60" width="54.7109375" style="728" customWidth="1"/>
    <col min="61" max="61" width="10.7109375" style="728" customWidth="1"/>
    <col min="62" max="62" width="8.7109375" style="728" customWidth="1"/>
    <col min="63" max="63" width="13" style="728" customWidth="1"/>
    <col min="64" max="64" width="8.85546875" style="727" customWidth="1"/>
    <col min="65" max="65" width="9.140625" style="728" customWidth="1"/>
    <col min="66" max="66" width="8.85546875" style="727" customWidth="1"/>
    <col min="67" max="67" width="54.7109375" style="728" customWidth="1"/>
    <col min="68" max="68" width="10.85546875" style="729" customWidth="1"/>
    <col min="69" max="69" width="8.7109375" style="729" customWidth="1"/>
    <col min="70" max="70" width="13" style="729" customWidth="1"/>
    <col min="71" max="71" width="8.85546875" style="727" customWidth="1"/>
    <col min="72" max="72" width="9.85546875" style="728" customWidth="1"/>
    <col min="73" max="73" width="8.85546875" style="727" customWidth="1"/>
    <col min="74" max="259" width="9.140625" style="728"/>
    <col min="260" max="260" width="63" style="728" customWidth="1"/>
    <col min="261" max="263" width="17.140625" style="728" customWidth="1"/>
    <col min="264" max="267" width="15" style="728" customWidth="1"/>
    <col min="268" max="268" width="13.140625" style="728" customWidth="1"/>
    <col min="269" max="269" width="8.7109375" style="728" customWidth="1"/>
    <col min="270" max="270" width="12.85546875" style="728" customWidth="1"/>
    <col min="271" max="271" width="8.85546875" style="728" customWidth="1"/>
    <col min="272" max="272" width="9.85546875" style="728" customWidth="1"/>
    <col min="273" max="273" width="8.85546875" style="728" customWidth="1"/>
    <col min="274" max="274" width="54.7109375" style="728" customWidth="1"/>
    <col min="275" max="275" width="10.85546875" style="728" customWidth="1"/>
    <col min="276" max="276" width="8.7109375" style="728" customWidth="1"/>
    <col min="277" max="277" width="12.140625" style="728" customWidth="1"/>
    <col min="278" max="278" width="8.85546875" style="728" customWidth="1"/>
    <col min="279" max="279" width="9.85546875" style="728" customWidth="1"/>
    <col min="280" max="280" width="8.85546875" style="728" customWidth="1"/>
    <col min="281" max="281" width="54.7109375" style="728" customWidth="1"/>
    <col min="282" max="282" width="10.85546875" style="728" customWidth="1"/>
    <col min="283" max="283" width="8.7109375" style="728" customWidth="1"/>
    <col min="284" max="284" width="12.28515625" style="728" customWidth="1"/>
    <col min="285" max="285" width="8.85546875" style="728" customWidth="1"/>
    <col min="286" max="286" width="9.85546875" style="728" customWidth="1"/>
    <col min="287" max="287" width="8.85546875" style="728" customWidth="1"/>
    <col min="288" max="288" width="54.7109375" style="728" customWidth="1"/>
    <col min="289" max="289" width="10.85546875" style="728" customWidth="1"/>
    <col min="290" max="290" width="8.7109375" style="728" customWidth="1"/>
    <col min="291" max="291" width="13.28515625" style="728" customWidth="1"/>
    <col min="292" max="292" width="8.85546875" style="728" customWidth="1"/>
    <col min="293" max="293" width="9.85546875" style="728" customWidth="1"/>
    <col min="294" max="294" width="8.85546875" style="728" customWidth="1"/>
    <col min="295" max="295" width="54.7109375" style="728" customWidth="1"/>
    <col min="296" max="296" width="12.140625" style="728" customWidth="1"/>
    <col min="297" max="297" width="8.7109375" style="728" customWidth="1"/>
    <col min="298" max="298" width="11.28515625" style="728" customWidth="1"/>
    <col min="299" max="299" width="8.85546875" style="728" customWidth="1"/>
    <col min="300" max="300" width="9.140625" style="728"/>
    <col min="301" max="301" width="8.85546875" style="728" customWidth="1"/>
    <col min="302" max="302" width="54.7109375" style="728" customWidth="1"/>
    <col min="303" max="303" width="13.7109375" style="728" customWidth="1"/>
    <col min="304" max="304" width="8.7109375" style="728" customWidth="1"/>
    <col min="305" max="305" width="14.7109375" style="728" customWidth="1"/>
    <col min="306" max="306" width="8.85546875" style="728" customWidth="1"/>
    <col min="307" max="307" width="9.85546875" style="728" customWidth="1"/>
    <col min="308" max="308" width="8.85546875" style="728" customWidth="1"/>
    <col min="309" max="309" width="54.7109375" style="728" customWidth="1"/>
    <col min="310" max="310" width="12.42578125" style="728" customWidth="1"/>
    <col min="311" max="311" width="8.7109375" style="728" customWidth="1"/>
    <col min="312" max="312" width="13.42578125" style="728" customWidth="1"/>
    <col min="313" max="313" width="8.85546875" style="728" customWidth="1"/>
    <col min="314" max="314" width="9.140625" style="728" customWidth="1"/>
    <col min="315" max="315" width="8.85546875" style="728" customWidth="1"/>
    <col min="316" max="316" width="54.7109375" style="728" customWidth="1"/>
    <col min="317" max="317" width="10.7109375" style="728" customWidth="1"/>
    <col min="318" max="318" width="8.7109375" style="728" customWidth="1"/>
    <col min="319" max="319" width="13" style="728" customWidth="1"/>
    <col min="320" max="320" width="8.85546875" style="728" customWidth="1"/>
    <col min="321" max="321" width="9.140625" style="728" customWidth="1"/>
    <col min="322" max="322" width="8.85546875" style="728" customWidth="1"/>
    <col min="323" max="323" width="54.7109375" style="728" customWidth="1"/>
    <col min="324" max="324" width="10.85546875" style="728" customWidth="1"/>
    <col min="325" max="325" width="8.7109375" style="728" customWidth="1"/>
    <col min="326" max="326" width="13" style="728" customWidth="1"/>
    <col min="327" max="327" width="8.85546875" style="728" customWidth="1"/>
    <col min="328" max="328" width="9.85546875" style="728" customWidth="1"/>
    <col min="329" max="329" width="8.85546875" style="728" customWidth="1"/>
    <col min="330" max="515" width="9.140625" style="728"/>
    <col min="516" max="516" width="63" style="728" customWidth="1"/>
    <col min="517" max="519" width="17.140625" style="728" customWidth="1"/>
    <col min="520" max="523" width="15" style="728" customWidth="1"/>
    <col min="524" max="524" width="13.140625" style="728" customWidth="1"/>
    <col min="525" max="525" width="8.7109375" style="728" customWidth="1"/>
    <col min="526" max="526" width="12.85546875" style="728" customWidth="1"/>
    <col min="527" max="527" width="8.85546875" style="728" customWidth="1"/>
    <col min="528" max="528" width="9.85546875" style="728" customWidth="1"/>
    <col min="529" max="529" width="8.85546875" style="728" customWidth="1"/>
    <col min="530" max="530" width="54.7109375" style="728" customWidth="1"/>
    <col min="531" max="531" width="10.85546875" style="728" customWidth="1"/>
    <col min="532" max="532" width="8.7109375" style="728" customWidth="1"/>
    <col min="533" max="533" width="12.140625" style="728" customWidth="1"/>
    <col min="534" max="534" width="8.85546875" style="728" customWidth="1"/>
    <col min="535" max="535" width="9.85546875" style="728" customWidth="1"/>
    <col min="536" max="536" width="8.85546875" style="728" customWidth="1"/>
    <col min="537" max="537" width="54.7109375" style="728" customWidth="1"/>
    <col min="538" max="538" width="10.85546875" style="728" customWidth="1"/>
    <col min="539" max="539" width="8.7109375" style="728" customWidth="1"/>
    <col min="540" max="540" width="12.28515625" style="728" customWidth="1"/>
    <col min="541" max="541" width="8.85546875" style="728" customWidth="1"/>
    <col min="542" max="542" width="9.85546875" style="728" customWidth="1"/>
    <col min="543" max="543" width="8.85546875" style="728" customWidth="1"/>
    <col min="544" max="544" width="54.7109375" style="728" customWidth="1"/>
    <col min="545" max="545" width="10.85546875" style="728" customWidth="1"/>
    <col min="546" max="546" width="8.7109375" style="728" customWidth="1"/>
    <col min="547" max="547" width="13.28515625" style="728" customWidth="1"/>
    <col min="548" max="548" width="8.85546875" style="728" customWidth="1"/>
    <col min="549" max="549" width="9.85546875" style="728" customWidth="1"/>
    <col min="550" max="550" width="8.85546875" style="728" customWidth="1"/>
    <col min="551" max="551" width="54.7109375" style="728" customWidth="1"/>
    <col min="552" max="552" width="12.140625" style="728" customWidth="1"/>
    <col min="553" max="553" width="8.7109375" style="728" customWidth="1"/>
    <col min="554" max="554" width="11.28515625" style="728" customWidth="1"/>
    <col min="555" max="555" width="8.85546875" style="728" customWidth="1"/>
    <col min="556" max="556" width="9.140625" style="728"/>
    <col min="557" max="557" width="8.85546875" style="728" customWidth="1"/>
    <col min="558" max="558" width="54.7109375" style="728" customWidth="1"/>
    <col min="559" max="559" width="13.7109375" style="728" customWidth="1"/>
    <col min="560" max="560" width="8.7109375" style="728" customWidth="1"/>
    <col min="561" max="561" width="14.7109375" style="728" customWidth="1"/>
    <col min="562" max="562" width="8.85546875" style="728" customWidth="1"/>
    <col min="563" max="563" width="9.85546875" style="728" customWidth="1"/>
    <col min="564" max="564" width="8.85546875" style="728" customWidth="1"/>
    <col min="565" max="565" width="54.7109375" style="728" customWidth="1"/>
    <col min="566" max="566" width="12.42578125" style="728" customWidth="1"/>
    <col min="567" max="567" width="8.7109375" style="728" customWidth="1"/>
    <col min="568" max="568" width="13.42578125" style="728" customWidth="1"/>
    <col min="569" max="569" width="8.85546875" style="728" customWidth="1"/>
    <col min="570" max="570" width="9.140625" style="728" customWidth="1"/>
    <col min="571" max="571" width="8.85546875" style="728" customWidth="1"/>
    <col min="572" max="572" width="54.7109375" style="728" customWidth="1"/>
    <col min="573" max="573" width="10.7109375" style="728" customWidth="1"/>
    <col min="574" max="574" width="8.7109375" style="728" customWidth="1"/>
    <col min="575" max="575" width="13" style="728" customWidth="1"/>
    <col min="576" max="576" width="8.85546875" style="728" customWidth="1"/>
    <col min="577" max="577" width="9.140625" style="728" customWidth="1"/>
    <col min="578" max="578" width="8.85546875" style="728" customWidth="1"/>
    <col min="579" max="579" width="54.7109375" style="728" customWidth="1"/>
    <col min="580" max="580" width="10.85546875" style="728" customWidth="1"/>
    <col min="581" max="581" width="8.7109375" style="728" customWidth="1"/>
    <col min="582" max="582" width="13" style="728" customWidth="1"/>
    <col min="583" max="583" width="8.85546875" style="728" customWidth="1"/>
    <col min="584" max="584" width="9.85546875" style="728" customWidth="1"/>
    <col min="585" max="585" width="8.85546875" style="728" customWidth="1"/>
    <col min="586" max="771" width="9.140625" style="728"/>
    <col min="772" max="772" width="63" style="728" customWidth="1"/>
    <col min="773" max="775" width="17.140625" style="728" customWidth="1"/>
    <col min="776" max="779" width="15" style="728" customWidth="1"/>
    <col min="780" max="780" width="13.140625" style="728" customWidth="1"/>
    <col min="781" max="781" width="8.7109375" style="728" customWidth="1"/>
    <col min="782" max="782" width="12.85546875" style="728" customWidth="1"/>
    <col min="783" max="783" width="8.85546875" style="728" customWidth="1"/>
    <col min="784" max="784" width="9.85546875" style="728" customWidth="1"/>
    <col min="785" max="785" width="8.85546875" style="728" customWidth="1"/>
    <col min="786" max="786" width="54.7109375" style="728" customWidth="1"/>
    <col min="787" max="787" width="10.85546875" style="728" customWidth="1"/>
    <col min="788" max="788" width="8.7109375" style="728" customWidth="1"/>
    <col min="789" max="789" width="12.140625" style="728" customWidth="1"/>
    <col min="790" max="790" width="8.85546875" style="728" customWidth="1"/>
    <col min="791" max="791" width="9.85546875" style="728" customWidth="1"/>
    <col min="792" max="792" width="8.85546875" style="728" customWidth="1"/>
    <col min="793" max="793" width="54.7109375" style="728" customWidth="1"/>
    <col min="794" max="794" width="10.85546875" style="728" customWidth="1"/>
    <col min="795" max="795" width="8.7109375" style="728" customWidth="1"/>
    <col min="796" max="796" width="12.28515625" style="728" customWidth="1"/>
    <col min="797" max="797" width="8.85546875" style="728" customWidth="1"/>
    <col min="798" max="798" width="9.85546875" style="728" customWidth="1"/>
    <col min="799" max="799" width="8.85546875" style="728" customWidth="1"/>
    <col min="800" max="800" width="54.7109375" style="728" customWidth="1"/>
    <col min="801" max="801" width="10.85546875" style="728" customWidth="1"/>
    <col min="802" max="802" width="8.7109375" style="728" customWidth="1"/>
    <col min="803" max="803" width="13.28515625" style="728" customWidth="1"/>
    <col min="804" max="804" width="8.85546875" style="728" customWidth="1"/>
    <col min="805" max="805" width="9.85546875" style="728" customWidth="1"/>
    <col min="806" max="806" width="8.85546875" style="728" customWidth="1"/>
    <col min="807" max="807" width="54.7109375" style="728" customWidth="1"/>
    <col min="808" max="808" width="12.140625" style="728" customWidth="1"/>
    <col min="809" max="809" width="8.7109375" style="728" customWidth="1"/>
    <col min="810" max="810" width="11.28515625" style="728" customWidth="1"/>
    <col min="811" max="811" width="8.85546875" style="728" customWidth="1"/>
    <col min="812" max="812" width="9.140625" style="728"/>
    <col min="813" max="813" width="8.85546875" style="728" customWidth="1"/>
    <col min="814" max="814" width="54.7109375" style="728" customWidth="1"/>
    <col min="815" max="815" width="13.7109375" style="728" customWidth="1"/>
    <col min="816" max="816" width="8.7109375" style="728" customWidth="1"/>
    <col min="817" max="817" width="14.7109375" style="728" customWidth="1"/>
    <col min="818" max="818" width="8.85546875" style="728" customWidth="1"/>
    <col min="819" max="819" width="9.85546875" style="728" customWidth="1"/>
    <col min="820" max="820" width="8.85546875" style="728" customWidth="1"/>
    <col min="821" max="821" width="54.7109375" style="728" customWidth="1"/>
    <col min="822" max="822" width="12.42578125" style="728" customWidth="1"/>
    <col min="823" max="823" width="8.7109375" style="728" customWidth="1"/>
    <col min="824" max="824" width="13.42578125" style="728" customWidth="1"/>
    <col min="825" max="825" width="8.85546875" style="728" customWidth="1"/>
    <col min="826" max="826" width="9.140625" style="728" customWidth="1"/>
    <col min="827" max="827" width="8.85546875" style="728" customWidth="1"/>
    <col min="828" max="828" width="54.7109375" style="728" customWidth="1"/>
    <col min="829" max="829" width="10.7109375" style="728" customWidth="1"/>
    <col min="830" max="830" width="8.7109375" style="728" customWidth="1"/>
    <col min="831" max="831" width="13" style="728" customWidth="1"/>
    <col min="832" max="832" width="8.85546875" style="728" customWidth="1"/>
    <col min="833" max="833" width="9.140625" style="728" customWidth="1"/>
    <col min="834" max="834" width="8.85546875" style="728" customWidth="1"/>
    <col min="835" max="835" width="54.7109375" style="728" customWidth="1"/>
    <col min="836" max="836" width="10.85546875" style="728" customWidth="1"/>
    <col min="837" max="837" width="8.7109375" style="728" customWidth="1"/>
    <col min="838" max="838" width="13" style="728" customWidth="1"/>
    <col min="839" max="839" width="8.85546875" style="728" customWidth="1"/>
    <col min="840" max="840" width="9.85546875" style="728" customWidth="1"/>
    <col min="841" max="841" width="8.85546875" style="728" customWidth="1"/>
    <col min="842" max="1027" width="9.140625" style="728"/>
    <col min="1028" max="1028" width="63" style="728" customWidth="1"/>
    <col min="1029" max="1031" width="17.140625" style="728" customWidth="1"/>
    <col min="1032" max="1035" width="15" style="728" customWidth="1"/>
    <col min="1036" max="1036" width="13.140625" style="728" customWidth="1"/>
    <col min="1037" max="1037" width="8.7109375" style="728" customWidth="1"/>
    <col min="1038" max="1038" width="12.85546875" style="728" customWidth="1"/>
    <col min="1039" max="1039" width="8.85546875" style="728" customWidth="1"/>
    <col min="1040" max="1040" width="9.85546875" style="728" customWidth="1"/>
    <col min="1041" max="1041" width="8.85546875" style="728" customWidth="1"/>
    <col min="1042" max="1042" width="54.7109375" style="728" customWidth="1"/>
    <col min="1043" max="1043" width="10.85546875" style="728" customWidth="1"/>
    <col min="1044" max="1044" width="8.7109375" style="728" customWidth="1"/>
    <col min="1045" max="1045" width="12.140625" style="728" customWidth="1"/>
    <col min="1046" max="1046" width="8.85546875" style="728" customWidth="1"/>
    <col min="1047" max="1047" width="9.85546875" style="728" customWidth="1"/>
    <col min="1048" max="1048" width="8.85546875" style="728" customWidth="1"/>
    <col min="1049" max="1049" width="54.7109375" style="728" customWidth="1"/>
    <col min="1050" max="1050" width="10.85546875" style="728" customWidth="1"/>
    <col min="1051" max="1051" width="8.7109375" style="728" customWidth="1"/>
    <col min="1052" max="1052" width="12.28515625" style="728" customWidth="1"/>
    <col min="1053" max="1053" width="8.85546875" style="728" customWidth="1"/>
    <col min="1054" max="1054" width="9.85546875" style="728" customWidth="1"/>
    <col min="1055" max="1055" width="8.85546875" style="728" customWidth="1"/>
    <col min="1056" max="1056" width="54.7109375" style="728" customWidth="1"/>
    <col min="1057" max="1057" width="10.85546875" style="728" customWidth="1"/>
    <col min="1058" max="1058" width="8.7109375" style="728" customWidth="1"/>
    <col min="1059" max="1059" width="13.28515625" style="728" customWidth="1"/>
    <col min="1060" max="1060" width="8.85546875" style="728" customWidth="1"/>
    <col min="1061" max="1061" width="9.85546875" style="728" customWidth="1"/>
    <col min="1062" max="1062" width="8.85546875" style="728" customWidth="1"/>
    <col min="1063" max="1063" width="54.7109375" style="728" customWidth="1"/>
    <col min="1064" max="1064" width="12.140625" style="728" customWidth="1"/>
    <col min="1065" max="1065" width="8.7109375" style="728" customWidth="1"/>
    <col min="1066" max="1066" width="11.28515625" style="728" customWidth="1"/>
    <col min="1067" max="1067" width="8.85546875" style="728" customWidth="1"/>
    <col min="1068" max="1068" width="9.140625" style="728"/>
    <col min="1069" max="1069" width="8.85546875" style="728" customWidth="1"/>
    <col min="1070" max="1070" width="54.7109375" style="728" customWidth="1"/>
    <col min="1071" max="1071" width="13.7109375" style="728" customWidth="1"/>
    <col min="1072" max="1072" width="8.7109375" style="728" customWidth="1"/>
    <col min="1073" max="1073" width="14.7109375" style="728" customWidth="1"/>
    <col min="1074" max="1074" width="8.85546875" style="728" customWidth="1"/>
    <col min="1075" max="1075" width="9.85546875" style="728" customWidth="1"/>
    <col min="1076" max="1076" width="8.85546875" style="728" customWidth="1"/>
    <col min="1077" max="1077" width="54.7109375" style="728" customWidth="1"/>
    <col min="1078" max="1078" width="12.42578125" style="728" customWidth="1"/>
    <col min="1079" max="1079" width="8.7109375" style="728" customWidth="1"/>
    <col min="1080" max="1080" width="13.42578125" style="728" customWidth="1"/>
    <col min="1081" max="1081" width="8.85546875" style="728" customWidth="1"/>
    <col min="1082" max="1082" width="9.140625" style="728" customWidth="1"/>
    <col min="1083" max="1083" width="8.85546875" style="728" customWidth="1"/>
    <col min="1084" max="1084" width="54.7109375" style="728" customWidth="1"/>
    <col min="1085" max="1085" width="10.7109375" style="728" customWidth="1"/>
    <col min="1086" max="1086" width="8.7109375" style="728" customWidth="1"/>
    <col min="1087" max="1087" width="13" style="728" customWidth="1"/>
    <col min="1088" max="1088" width="8.85546875" style="728" customWidth="1"/>
    <col min="1089" max="1089" width="9.140625" style="728" customWidth="1"/>
    <col min="1090" max="1090" width="8.85546875" style="728" customWidth="1"/>
    <col min="1091" max="1091" width="54.7109375" style="728" customWidth="1"/>
    <col min="1092" max="1092" width="10.85546875" style="728" customWidth="1"/>
    <col min="1093" max="1093" width="8.7109375" style="728" customWidth="1"/>
    <col min="1094" max="1094" width="13" style="728" customWidth="1"/>
    <col min="1095" max="1095" width="8.85546875" style="728" customWidth="1"/>
    <col min="1096" max="1096" width="9.85546875" style="728" customWidth="1"/>
    <col min="1097" max="1097" width="8.85546875" style="728" customWidth="1"/>
    <col min="1098" max="1283" width="9.140625" style="728"/>
    <col min="1284" max="1284" width="63" style="728" customWidth="1"/>
    <col min="1285" max="1287" width="17.140625" style="728" customWidth="1"/>
    <col min="1288" max="1291" width="15" style="728" customWidth="1"/>
    <col min="1292" max="1292" width="13.140625" style="728" customWidth="1"/>
    <col min="1293" max="1293" width="8.7109375" style="728" customWidth="1"/>
    <col min="1294" max="1294" width="12.85546875" style="728" customWidth="1"/>
    <col min="1295" max="1295" width="8.85546875" style="728" customWidth="1"/>
    <col min="1296" max="1296" width="9.85546875" style="728" customWidth="1"/>
    <col min="1297" max="1297" width="8.85546875" style="728" customWidth="1"/>
    <col min="1298" max="1298" width="54.7109375" style="728" customWidth="1"/>
    <col min="1299" max="1299" width="10.85546875" style="728" customWidth="1"/>
    <col min="1300" max="1300" width="8.7109375" style="728" customWidth="1"/>
    <col min="1301" max="1301" width="12.140625" style="728" customWidth="1"/>
    <col min="1302" max="1302" width="8.85546875" style="728" customWidth="1"/>
    <col min="1303" max="1303" width="9.85546875" style="728" customWidth="1"/>
    <col min="1304" max="1304" width="8.85546875" style="728" customWidth="1"/>
    <col min="1305" max="1305" width="54.7109375" style="728" customWidth="1"/>
    <col min="1306" max="1306" width="10.85546875" style="728" customWidth="1"/>
    <col min="1307" max="1307" width="8.7109375" style="728" customWidth="1"/>
    <col min="1308" max="1308" width="12.28515625" style="728" customWidth="1"/>
    <col min="1309" max="1309" width="8.85546875" style="728" customWidth="1"/>
    <col min="1310" max="1310" width="9.85546875" style="728" customWidth="1"/>
    <col min="1311" max="1311" width="8.85546875" style="728" customWidth="1"/>
    <col min="1312" max="1312" width="54.7109375" style="728" customWidth="1"/>
    <col min="1313" max="1313" width="10.85546875" style="728" customWidth="1"/>
    <col min="1314" max="1314" width="8.7109375" style="728" customWidth="1"/>
    <col min="1315" max="1315" width="13.28515625" style="728" customWidth="1"/>
    <col min="1316" max="1316" width="8.85546875" style="728" customWidth="1"/>
    <col min="1317" max="1317" width="9.85546875" style="728" customWidth="1"/>
    <col min="1318" max="1318" width="8.85546875" style="728" customWidth="1"/>
    <col min="1319" max="1319" width="54.7109375" style="728" customWidth="1"/>
    <col min="1320" max="1320" width="12.140625" style="728" customWidth="1"/>
    <col min="1321" max="1321" width="8.7109375" style="728" customWidth="1"/>
    <col min="1322" max="1322" width="11.28515625" style="728" customWidth="1"/>
    <col min="1323" max="1323" width="8.85546875" style="728" customWidth="1"/>
    <col min="1324" max="1324" width="9.140625" style="728"/>
    <col min="1325" max="1325" width="8.85546875" style="728" customWidth="1"/>
    <col min="1326" max="1326" width="54.7109375" style="728" customWidth="1"/>
    <col min="1327" max="1327" width="13.7109375" style="728" customWidth="1"/>
    <col min="1328" max="1328" width="8.7109375" style="728" customWidth="1"/>
    <col min="1329" max="1329" width="14.7109375" style="728" customWidth="1"/>
    <col min="1330" max="1330" width="8.85546875" style="728" customWidth="1"/>
    <col min="1331" max="1331" width="9.85546875" style="728" customWidth="1"/>
    <col min="1332" max="1332" width="8.85546875" style="728" customWidth="1"/>
    <col min="1333" max="1333" width="54.7109375" style="728" customWidth="1"/>
    <col min="1334" max="1334" width="12.42578125" style="728" customWidth="1"/>
    <col min="1335" max="1335" width="8.7109375" style="728" customWidth="1"/>
    <col min="1336" max="1336" width="13.42578125" style="728" customWidth="1"/>
    <col min="1337" max="1337" width="8.85546875" style="728" customWidth="1"/>
    <col min="1338" max="1338" width="9.140625" style="728" customWidth="1"/>
    <col min="1339" max="1339" width="8.85546875" style="728" customWidth="1"/>
    <col min="1340" max="1340" width="54.7109375" style="728" customWidth="1"/>
    <col min="1341" max="1341" width="10.7109375" style="728" customWidth="1"/>
    <col min="1342" max="1342" width="8.7109375" style="728" customWidth="1"/>
    <col min="1343" max="1343" width="13" style="728" customWidth="1"/>
    <col min="1344" max="1344" width="8.85546875" style="728" customWidth="1"/>
    <col min="1345" max="1345" width="9.140625" style="728" customWidth="1"/>
    <col min="1346" max="1346" width="8.85546875" style="728" customWidth="1"/>
    <col min="1347" max="1347" width="54.7109375" style="728" customWidth="1"/>
    <col min="1348" max="1348" width="10.85546875" style="728" customWidth="1"/>
    <col min="1349" max="1349" width="8.7109375" style="728" customWidth="1"/>
    <col min="1350" max="1350" width="13" style="728" customWidth="1"/>
    <col min="1351" max="1351" width="8.85546875" style="728" customWidth="1"/>
    <col min="1352" max="1352" width="9.85546875" style="728" customWidth="1"/>
    <col min="1353" max="1353" width="8.85546875" style="728" customWidth="1"/>
    <col min="1354" max="1539" width="9.140625" style="728"/>
    <col min="1540" max="1540" width="63" style="728" customWidth="1"/>
    <col min="1541" max="1543" width="17.140625" style="728" customWidth="1"/>
    <col min="1544" max="1547" width="15" style="728" customWidth="1"/>
    <col min="1548" max="1548" width="13.140625" style="728" customWidth="1"/>
    <col min="1549" max="1549" width="8.7109375" style="728" customWidth="1"/>
    <col min="1550" max="1550" width="12.85546875" style="728" customWidth="1"/>
    <col min="1551" max="1551" width="8.85546875" style="728" customWidth="1"/>
    <col min="1552" max="1552" width="9.85546875" style="728" customWidth="1"/>
    <col min="1553" max="1553" width="8.85546875" style="728" customWidth="1"/>
    <col min="1554" max="1554" width="54.7109375" style="728" customWidth="1"/>
    <col min="1555" max="1555" width="10.85546875" style="728" customWidth="1"/>
    <col min="1556" max="1556" width="8.7109375" style="728" customWidth="1"/>
    <col min="1557" max="1557" width="12.140625" style="728" customWidth="1"/>
    <col min="1558" max="1558" width="8.85546875" style="728" customWidth="1"/>
    <col min="1559" max="1559" width="9.85546875" style="728" customWidth="1"/>
    <col min="1560" max="1560" width="8.85546875" style="728" customWidth="1"/>
    <col min="1561" max="1561" width="54.7109375" style="728" customWidth="1"/>
    <col min="1562" max="1562" width="10.85546875" style="728" customWidth="1"/>
    <col min="1563" max="1563" width="8.7109375" style="728" customWidth="1"/>
    <col min="1564" max="1564" width="12.28515625" style="728" customWidth="1"/>
    <col min="1565" max="1565" width="8.85546875" style="728" customWidth="1"/>
    <col min="1566" max="1566" width="9.85546875" style="728" customWidth="1"/>
    <col min="1567" max="1567" width="8.85546875" style="728" customWidth="1"/>
    <col min="1568" max="1568" width="54.7109375" style="728" customWidth="1"/>
    <col min="1569" max="1569" width="10.85546875" style="728" customWidth="1"/>
    <col min="1570" max="1570" width="8.7109375" style="728" customWidth="1"/>
    <col min="1571" max="1571" width="13.28515625" style="728" customWidth="1"/>
    <col min="1572" max="1572" width="8.85546875" style="728" customWidth="1"/>
    <col min="1573" max="1573" width="9.85546875" style="728" customWidth="1"/>
    <col min="1574" max="1574" width="8.85546875" style="728" customWidth="1"/>
    <col min="1575" max="1575" width="54.7109375" style="728" customWidth="1"/>
    <col min="1576" max="1576" width="12.140625" style="728" customWidth="1"/>
    <col min="1577" max="1577" width="8.7109375" style="728" customWidth="1"/>
    <col min="1578" max="1578" width="11.28515625" style="728" customWidth="1"/>
    <col min="1579" max="1579" width="8.85546875" style="728" customWidth="1"/>
    <col min="1580" max="1580" width="9.140625" style="728"/>
    <col min="1581" max="1581" width="8.85546875" style="728" customWidth="1"/>
    <col min="1582" max="1582" width="54.7109375" style="728" customWidth="1"/>
    <col min="1583" max="1583" width="13.7109375" style="728" customWidth="1"/>
    <col min="1584" max="1584" width="8.7109375" style="728" customWidth="1"/>
    <col min="1585" max="1585" width="14.7109375" style="728" customWidth="1"/>
    <col min="1586" max="1586" width="8.85546875" style="728" customWidth="1"/>
    <col min="1587" max="1587" width="9.85546875" style="728" customWidth="1"/>
    <col min="1588" max="1588" width="8.85546875" style="728" customWidth="1"/>
    <col min="1589" max="1589" width="54.7109375" style="728" customWidth="1"/>
    <col min="1590" max="1590" width="12.42578125" style="728" customWidth="1"/>
    <col min="1591" max="1591" width="8.7109375" style="728" customWidth="1"/>
    <col min="1592" max="1592" width="13.42578125" style="728" customWidth="1"/>
    <col min="1593" max="1593" width="8.85546875" style="728" customWidth="1"/>
    <col min="1594" max="1594" width="9.140625" style="728" customWidth="1"/>
    <col min="1595" max="1595" width="8.85546875" style="728" customWidth="1"/>
    <col min="1596" max="1596" width="54.7109375" style="728" customWidth="1"/>
    <col min="1597" max="1597" width="10.7109375" style="728" customWidth="1"/>
    <col min="1598" max="1598" width="8.7109375" style="728" customWidth="1"/>
    <col min="1599" max="1599" width="13" style="728" customWidth="1"/>
    <col min="1600" max="1600" width="8.85546875" style="728" customWidth="1"/>
    <col min="1601" max="1601" width="9.140625" style="728" customWidth="1"/>
    <col min="1602" max="1602" width="8.85546875" style="728" customWidth="1"/>
    <col min="1603" max="1603" width="54.7109375" style="728" customWidth="1"/>
    <col min="1604" max="1604" width="10.85546875" style="728" customWidth="1"/>
    <col min="1605" max="1605" width="8.7109375" style="728" customWidth="1"/>
    <col min="1606" max="1606" width="13" style="728" customWidth="1"/>
    <col min="1607" max="1607" width="8.85546875" style="728" customWidth="1"/>
    <col min="1608" max="1608" width="9.85546875" style="728" customWidth="1"/>
    <col min="1609" max="1609" width="8.85546875" style="728" customWidth="1"/>
    <col min="1610" max="1795" width="9.140625" style="728"/>
    <col min="1796" max="1796" width="63" style="728" customWidth="1"/>
    <col min="1797" max="1799" width="17.140625" style="728" customWidth="1"/>
    <col min="1800" max="1803" width="15" style="728" customWidth="1"/>
    <col min="1804" max="1804" width="13.140625" style="728" customWidth="1"/>
    <col min="1805" max="1805" width="8.7109375" style="728" customWidth="1"/>
    <col min="1806" max="1806" width="12.85546875" style="728" customWidth="1"/>
    <col min="1807" max="1807" width="8.85546875" style="728" customWidth="1"/>
    <col min="1808" max="1808" width="9.85546875" style="728" customWidth="1"/>
    <col min="1809" max="1809" width="8.85546875" style="728" customWidth="1"/>
    <col min="1810" max="1810" width="54.7109375" style="728" customWidth="1"/>
    <col min="1811" max="1811" width="10.85546875" style="728" customWidth="1"/>
    <col min="1812" max="1812" width="8.7109375" style="728" customWidth="1"/>
    <col min="1813" max="1813" width="12.140625" style="728" customWidth="1"/>
    <col min="1814" max="1814" width="8.85546875" style="728" customWidth="1"/>
    <col min="1815" max="1815" width="9.85546875" style="728" customWidth="1"/>
    <col min="1816" max="1816" width="8.85546875" style="728" customWidth="1"/>
    <col min="1817" max="1817" width="54.7109375" style="728" customWidth="1"/>
    <col min="1818" max="1818" width="10.85546875" style="728" customWidth="1"/>
    <col min="1819" max="1819" width="8.7109375" style="728" customWidth="1"/>
    <col min="1820" max="1820" width="12.28515625" style="728" customWidth="1"/>
    <col min="1821" max="1821" width="8.85546875" style="728" customWidth="1"/>
    <col min="1822" max="1822" width="9.85546875" style="728" customWidth="1"/>
    <col min="1823" max="1823" width="8.85546875" style="728" customWidth="1"/>
    <col min="1824" max="1824" width="54.7109375" style="728" customWidth="1"/>
    <col min="1825" max="1825" width="10.85546875" style="728" customWidth="1"/>
    <col min="1826" max="1826" width="8.7109375" style="728" customWidth="1"/>
    <col min="1827" max="1827" width="13.28515625" style="728" customWidth="1"/>
    <col min="1828" max="1828" width="8.85546875" style="728" customWidth="1"/>
    <col min="1829" max="1829" width="9.85546875" style="728" customWidth="1"/>
    <col min="1830" max="1830" width="8.85546875" style="728" customWidth="1"/>
    <col min="1831" max="1831" width="54.7109375" style="728" customWidth="1"/>
    <col min="1832" max="1832" width="12.140625" style="728" customWidth="1"/>
    <col min="1833" max="1833" width="8.7109375" style="728" customWidth="1"/>
    <col min="1834" max="1834" width="11.28515625" style="728" customWidth="1"/>
    <col min="1835" max="1835" width="8.85546875" style="728" customWidth="1"/>
    <col min="1836" max="1836" width="9.140625" style="728"/>
    <col min="1837" max="1837" width="8.85546875" style="728" customWidth="1"/>
    <col min="1838" max="1838" width="54.7109375" style="728" customWidth="1"/>
    <col min="1839" max="1839" width="13.7109375" style="728" customWidth="1"/>
    <col min="1840" max="1840" width="8.7109375" style="728" customWidth="1"/>
    <col min="1841" max="1841" width="14.7109375" style="728" customWidth="1"/>
    <col min="1842" max="1842" width="8.85546875" style="728" customWidth="1"/>
    <col min="1843" max="1843" width="9.85546875" style="728" customWidth="1"/>
    <col min="1844" max="1844" width="8.85546875" style="728" customWidth="1"/>
    <col min="1845" max="1845" width="54.7109375" style="728" customWidth="1"/>
    <col min="1846" max="1846" width="12.42578125" style="728" customWidth="1"/>
    <col min="1847" max="1847" width="8.7109375" style="728" customWidth="1"/>
    <col min="1848" max="1848" width="13.42578125" style="728" customWidth="1"/>
    <col min="1849" max="1849" width="8.85546875" style="728" customWidth="1"/>
    <col min="1850" max="1850" width="9.140625" style="728" customWidth="1"/>
    <col min="1851" max="1851" width="8.85546875" style="728" customWidth="1"/>
    <col min="1852" max="1852" width="54.7109375" style="728" customWidth="1"/>
    <col min="1853" max="1853" width="10.7109375" style="728" customWidth="1"/>
    <col min="1854" max="1854" width="8.7109375" style="728" customWidth="1"/>
    <col min="1855" max="1855" width="13" style="728" customWidth="1"/>
    <col min="1856" max="1856" width="8.85546875" style="728" customWidth="1"/>
    <col min="1857" max="1857" width="9.140625" style="728" customWidth="1"/>
    <col min="1858" max="1858" width="8.85546875" style="728" customWidth="1"/>
    <col min="1859" max="1859" width="54.7109375" style="728" customWidth="1"/>
    <col min="1860" max="1860" width="10.85546875" style="728" customWidth="1"/>
    <col min="1861" max="1861" width="8.7109375" style="728" customWidth="1"/>
    <col min="1862" max="1862" width="13" style="728" customWidth="1"/>
    <col min="1863" max="1863" width="8.85546875" style="728" customWidth="1"/>
    <col min="1864" max="1864" width="9.85546875" style="728" customWidth="1"/>
    <col min="1865" max="1865" width="8.85546875" style="728" customWidth="1"/>
    <col min="1866" max="2051" width="9.140625" style="728"/>
    <col min="2052" max="2052" width="63" style="728" customWidth="1"/>
    <col min="2053" max="2055" width="17.140625" style="728" customWidth="1"/>
    <col min="2056" max="2059" width="15" style="728" customWidth="1"/>
    <col min="2060" max="2060" width="13.140625" style="728" customWidth="1"/>
    <col min="2061" max="2061" width="8.7109375" style="728" customWidth="1"/>
    <col min="2062" max="2062" width="12.85546875" style="728" customWidth="1"/>
    <col min="2063" max="2063" width="8.85546875" style="728" customWidth="1"/>
    <col min="2064" max="2064" width="9.85546875" style="728" customWidth="1"/>
    <col min="2065" max="2065" width="8.85546875" style="728" customWidth="1"/>
    <col min="2066" max="2066" width="54.7109375" style="728" customWidth="1"/>
    <col min="2067" max="2067" width="10.85546875" style="728" customWidth="1"/>
    <col min="2068" max="2068" width="8.7109375" style="728" customWidth="1"/>
    <col min="2069" max="2069" width="12.140625" style="728" customWidth="1"/>
    <col min="2070" max="2070" width="8.85546875" style="728" customWidth="1"/>
    <col min="2071" max="2071" width="9.85546875" style="728" customWidth="1"/>
    <col min="2072" max="2072" width="8.85546875" style="728" customWidth="1"/>
    <col min="2073" max="2073" width="54.7109375" style="728" customWidth="1"/>
    <col min="2074" max="2074" width="10.85546875" style="728" customWidth="1"/>
    <col min="2075" max="2075" width="8.7109375" style="728" customWidth="1"/>
    <col min="2076" max="2076" width="12.28515625" style="728" customWidth="1"/>
    <col min="2077" max="2077" width="8.85546875" style="728" customWidth="1"/>
    <col min="2078" max="2078" width="9.85546875" style="728" customWidth="1"/>
    <col min="2079" max="2079" width="8.85546875" style="728" customWidth="1"/>
    <col min="2080" max="2080" width="54.7109375" style="728" customWidth="1"/>
    <col min="2081" max="2081" width="10.85546875" style="728" customWidth="1"/>
    <col min="2082" max="2082" width="8.7109375" style="728" customWidth="1"/>
    <col min="2083" max="2083" width="13.28515625" style="728" customWidth="1"/>
    <col min="2084" max="2084" width="8.85546875" style="728" customWidth="1"/>
    <col min="2085" max="2085" width="9.85546875" style="728" customWidth="1"/>
    <col min="2086" max="2086" width="8.85546875" style="728" customWidth="1"/>
    <col min="2087" max="2087" width="54.7109375" style="728" customWidth="1"/>
    <col min="2088" max="2088" width="12.140625" style="728" customWidth="1"/>
    <col min="2089" max="2089" width="8.7109375" style="728" customWidth="1"/>
    <col min="2090" max="2090" width="11.28515625" style="728" customWidth="1"/>
    <col min="2091" max="2091" width="8.85546875" style="728" customWidth="1"/>
    <col min="2092" max="2092" width="9.140625" style="728"/>
    <col min="2093" max="2093" width="8.85546875" style="728" customWidth="1"/>
    <col min="2094" max="2094" width="54.7109375" style="728" customWidth="1"/>
    <col min="2095" max="2095" width="13.7109375" style="728" customWidth="1"/>
    <col min="2096" max="2096" width="8.7109375" style="728" customWidth="1"/>
    <col min="2097" max="2097" width="14.7109375" style="728" customWidth="1"/>
    <col min="2098" max="2098" width="8.85546875" style="728" customWidth="1"/>
    <col min="2099" max="2099" width="9.85546875" style="728" customWidth="1"/>
    <col min="2100" max="2100" width="8.85546875" style="728" customWidth="1"/>
    <col min="2101" max="2101" width="54.7109375" style="728" customWidth="1"/>
    <col min="2102" max="2102" width="12.42578125" style="728" customWidth="1"/>
    <col min="2103" max="2103" width="8.7109375" style="728" customWidth="1"/>
    <col min="2104" max="2104" width="13.42578125" style="728" customWidth="1"/>
    <col min="2105" max="2105" width="8.85546875" style="728" customWidth="1"/>
    <col min="2106" max="2106" width="9.140625" style="728" customWidth="1"/>
    <col min="2107" max="2107" width="8.85546875" style="728" customWidth="1"/>
    <col min="2108" max="2108" width="54.7109375" style="728" customWidth="1"/>
    <col min="2109" max="2109" width="10.7109375" style="728" customWidth="1"/>
    <col min="2110" max="2110" width="8.7109375" style="728" customWidth="1"/>
    <col min="2111" max="2111" width="13" style="728" customWidth="1"/>
    <col min="2112" max="2112" width="8.85546875" style="728" customWidth="1"/>
    <col min="2113" max="2113" width="9.140625" style="728" customWidth="1"/>
    <col min="2114" max="2114" width="8.85546875" style="728" customWidth="1"/>
    <col min="2115" max="2115" width="54.7109375" style="728" customWidth="1"/>
    <col min="2116" max="2116" width="10.85546875" style="728" customWidth="1"/>
    <col min="2117" max="2117" width="8.7109375" style="728" customWidth="1"/>
    <col min="2118" max="2118" width="13" style="728" customWidth="1"/>
    <col min="2119" max="2119" width="8.85546875" style="728" customWidth="1"/>
    <col min="2120" max="2120" width="9.85546875" style="728" customWidth="1"/>
    <col min="2121" max="2121" width="8.85546875" style="728" customWidth="1"/>
    <col min="2122" max="2307" width="9.140625" style="728"/>
    <col min="2308" max="2308" width="63" style="728" customWidth="1"/>
    <col min="2309" max="2311" width="17.140625" style="728" customWidth="1"/>
    <col min="2312" max="2315" width="15" style="728" customWidth="1"/>
    <col min="2316" max="2316" width="13.140625" style="728" customWidth="1"/>
    <col min="2317" max="2317" width="8.7109375" style="728" customWidth="1"/>
    <col min="2318" max="2318" width="12.85546875" style="728" customWidth="1"/>
    <col min="2319" max="2319" width="8.85546875" style="728" customWidth="1"/>
    <col min="2320" max="2320" width="9.85546875" style="728" customWidth="1"/>
    <col min="2321" max="2321" width="8.85546875" style="728" customWidth="1"/>
    <col min="2322" max="2322" width="54.7109375" style="728" customWidth="1"/>
    <col min="2323" max="2323" width="10.85546875" style="728" customWidth="1"/>
    <col min="2324" max="2324" width="8.7109375" style="728" customWidth="1"/>
    <col min="2325" max="2325" width="12.140625" style="728" customWidth="1"/>
    <col min="2326" max="2326" width="8.85546875" style="728" customWidth="1"/>
    <col min="2327" max="2327" width="9.85546875" style="728" customWidth="1"/>
    <col min="2328" max="2328" width="8.85546875" style="728" customWidth="1"/>
    <col min="2329" max="2329" width="54.7109375" style="728" customWidth="1"/>
    <col min="2330" max="2330" width="10.85546875" style="728" customWidth="1"/>
    <col min="2331" max="2331" width="8.7109375" style="728" customWidth="1"/>
    <col min="2332" max="2332" width="12.28515625" style="728" customWidth="1"/>
    <col min="2333" max="2333" width="8.85546875" style="728" customWidth="1"/>
    <col min="2334" max="2334" width="9.85546875" style="728" customWidth="1"/>
    <col min="2335" max="2335" width="8.85546875" style="728" customWidth="1"/>
    <col min="2336" max="2336" width="54.7109375" style="728" customWidth="1"/>
    <col min="2337" max="2337" width="10.85546875" style="728" customWidth="1"/>
    <col min="2338" max="2338" width="8.7109375" style="728" customWidth="1"/>
    <col min="2339" max="2339" width="13.28515625" style="728" customWidth="1"/>
    <col min="2340" max="2340" width="8.85546875" style="728" customWidth="1"/>
    <col min="2341" max="2341" width="9.85546875" style="728" customWidth="1"/>
    <col min="2342" max="2342" width="8.85546875" style="728" customWidth="1"/>
    <col min="2343" max="2343" width="54.7109375" style="728" customWidth="1"/>
    <col min="2344" max="2344" width="12.140625" style="728" customWidth="1"/>
    <col min="2345" max="2345" width="8.7109375" style="728" customWidth="1"/>
    <col min="2346" max="2346" width="11.28515625" style="728" customWidth="1"/>
    <col min="2347" max="2347" width="8.85546875" style="728" customWidth="1"/>
    <col min="2348" max="2348" width="9.140625" style="728"/>
    <col min="2349" max="2349" width="8.85546875" style="728" customWidth="1"/>
    <col min="2350" max="2350" width="54.7109375" style="728" customWidth="1"/>
    <col min="2351" max="2351" width="13.7109375" style="728" customWidth="1"/>
    <col min="2352" max="2352" width="8.7109375" style="728" customWidth="1"/>
    <col min="2353" max="2353" width="14.7109375" style="728" customWidth="1"/>
    <col min="2354" max="2354" width="8.85546875" style="728" customWidth="1"/>
    <col min="2355" max="2355" width="9.85546875" style="728" customWidth="1"/>
    <col min="2356" max="2356" width="8.85546875" style="728" customWidth="1"/>
    <col min="2357" max="2357" width="54.7109375" style="728" customWidth="1"/>
    <col min="2358" max="2358" width="12.42578125" style="728" customWidth="1"/>
    <col min="2359" max="2359" width="8.7109375" style="728" customWidth="1"/>
    <col min="2360" max="2360" width="13.42578125" style="728" customWidth="1"/>
    <col min="2361" max="2361" width="8.85546875" style="728" customWidth="1"/>
    <col min="2362" max="2362" width="9.140625" style="728" customWidth="1"/>
    <col min="2363" max="2363" width="8.85546875" style="728" customWidth="1"/>
    <col min="2364" max="2364" width="54.7109375" style="728" customWidth="1"/>
    <col min="2365" max="2365" width="10.7109375" style="728" customWidth="1"/>
    <col min="2366" max="2366" width="8.7109375" style="728" customWidth="1"/>
    <col min="2367" max="2367" width="13" style="728" customWidth="1"/>
    <col min="2368" max="2368" width="8.85546875" style="728" customWidth="1"/>
    <col min="2369" max="2369" width="9.140625" style="728" customWidth="1"/>
    <col min="2370" max="2370" width="8.85546875" style="728" customWidth="1"/>
    <col min="2371" max="2371" width="54.7109375" style="728" customWidth="1"/>
    <col min="2372" max="2372" width="10.85546875" style="728" customWidth="1"/>
    <col min="2373" max="2373" width="8.7109375" style="728" customWidth="1"/>
    <col min="2374" max="2374" width="13" style="728" customWidth="1"/>
    <col min="2375" max="2375" width="8.85546875" style="728" customWidth="1"/>
    <col min="2376" max="2376" width="9.85546875" style="728" customWidth="1"/>
    <col min="2377" max="2377" width="8.85546875" style="728" customWidth="1"/>
    <col min="2378" max="2563" width="9.140625" style="728"/>
    <col min="2564" max="2564" width="63" style="728" customWidth="1"/>
    <col min="2565" max="2567" width="17.140625" style="728" customWidth="1"/>
    <col min="2568" max="2571" width="15" style="728" customWidth="1"/>
    <col min="2572" max="2572" width="13.140625" style="728" customWidth="1"/>
    <col min="2573" max="2573" width="8.7109375" style="728" customWidth="1"/>
    <col min="2574" max="2574" width="12.85546875" style="728" customWidth="1"/>
    <col min="2575" max="2575" width="8.85546875" style="728" customWidth="1"/>
    <col min="2576" max="2576" width="9.85546875" style="728" customWidth="1"/>
    <col min="2577" max="2577" width="8.85546875" style="728" customWidth="1"/>
    <col min="2578" max="2578" width="54.7109375" style="728" customWidth="1"/>
    <col min="2579" max="2579" width="10.85546875" style="728" customWidth="1"/>
    <col min="2580" max="2580" width="8.7109375" style="728" customWidth="1"/>
    <col min="2581" max="2581" width="12.140625" style="728" customWidth="1"/>
    <col min="2582" max="2582" width="8.85546875" style="728" customWidth="1"/>
    <col min="2583" max="2583" width="9.85546875" style="728" customWidth="1"/>
    <col min="2584" max="2584" width="8.85546875" style="728" customWidth="1"/>
    <col min="2585" max="2585" width="54.7109375" style="728" customWidth="1"/>
    <col min="2586" max="2586" width="10.85546875" style="728" customWidth="1"/>
    <col min="2587" max="2587" width="8.7109375" style="728" customWidth="1"/>
    <col min="2588" max="2588" width="12.28515625" style="728" customWidth="1"/>
    <col min="2589" max="2589" width="8.85546875" style="728" customWidth="1"/>
    <col min="2590" max="2590" width="9.85546875" style="728" customWidth="1"/>
    <col min="2591" max="2591" width="8.85546875" style="728" customWidth="1"/>
    <col min="2592" max="2592" width="54.7109375" style="728" customWidth="1"/>
    <col min="2593" max="2593" width="10.85546875" style="728" customWidth="1"/>
    <col min="2594" max="2594" width="8.7109375" style="728" customWidth="1"/>
    <col min="2595" max="2595" width="13.28515625" style="728" customWidth="1"/>
    <col min="2596" max="2596" width="8.85546875" style="728" customWidth="1"/>
    <col min="2597" max="2597" width="9.85546875" style="728" customWidth="1"/>
    <col min="2598" max="2598" width="8.85546875" style="728" customWidth="1"/>
    <col min="2599" max="2599" width="54.7109375" style="728" customWidth="1"/>
    <col min="2600" max="2600" width="12.140625" style="728" customWidth="1"/>
    <col min="2601" max="2601" width="8.7109375" style="728" customWidth="1"/>
    <col min="2602" max="2602" width="11.28515625" style="728" customWidth="1"/>
    <col min="2603" max="2603" width="8.85546875" style="728" customWidth="1"/>
    <col min="2604" max="2604" width="9.140625" style="728"/>
    <col min="2605" max="2605" width="8.85546875" style="728" customWidth="1"/>
    <col min="2606" max="2606" width="54.7109375" style="728" customWidth="1"/>
    <col min="2607" max="2607" width="13.7109375" style="728" customWidth="1"/>
    <col min="2608" max="2608" width="8.7109375" style="728" customWidth="1"/>
    <col min="2609" max="2609" width="14.7109375" style="728" customWidth="1"/>
    <col min="2610" max="2610" width="8.85546875" style="728" customWidth="1"/>
    <col min="2611" max="2611" width="9.85546875" style="728" customWidth="1"/>
    <col min="2612" max="2612" width="8.85546875" style="728" customWidth="1"/>
    <col min="2613" max="2613" width="54.7109375" style="728" customWidth="1"/>
    <col min="2614" max="2614" width="12.42578125" style="728" customWidth="1"/>
    <col min="2615" max="2615" width="8.7109375" style="728" customWidth="1"/>
    <col min="2616" max="2616" width="13.42578125" style="728" customWidth="1"/>
    <col min="2617" max="2617" width="8.85546875" style="728" customWidth="1"/>
    <col min="2618" max="2618" width="9.140625" style="728" customWidth="1"/>
    <col min="2619" max="2619" width="8.85546875" style="728" customWidth="1"/>
    <col min="2620" max="2620" width="54.7109375" style="728" customWidth="1"/>
    <col min="2621" max="2621" width="10.7109375" style="728" customWidth="1"/>
    <col min="2622" max="2622" width="8.7109375" style="728" customWidth="1"/>
    <col min="2623" max="2623" width="13" style="728" customWidth="1"/>
    <col min="2624" max="2624" width="8.85546875" style="728" customWidth="1"/>
    <col min="2625" max="2625" width="9.140625" style="728" customWidth="1"/>
    <col min="2626" max="2626" width="8.85546875" style="728" customWidth="1"/>
    <col min="2627" max="2627" width="54.7109375" style="728" customWidth="1"/>
    <col min="2628" max="2628" width="10.85546875" style="728" customWidth="1"/>
    <col min="2629" max="2629" width="8.7109375" style="728" customWidth="1"/>
    <col min="2630" max="2630" width="13" style="728" customWidth="1"/>
    <col min="2631" max="2631" width="8.85546875" style="728" customWidth="1"/>
    <col min="2632" max="2632" width="9.85546875" style="728" customWidth="1"/>
    <col min="2633" max="2633" width="8.85546875" style="728" customWidth="1"/>
    <col min="2634" max="2819" width="9.140625" style="728"/>
    <col min="2820" max="2820" width="63" style="728" customWidth="1"/>
    <col min="2821" max="2823" width="17.140625" style="728" customWidth="1"/>
    <col min="2824" max="2827" width="15" style="728" customWidth="1"/>
    <col min="2828" max="2828" width="13.140625" style="728" customWidth="1"/>
    <col min="2829" max="2829" width="8.7109375" style="728" customWidth="1"/>
    <col min="2830" max="2830" width="12.85546875" style="728" customWidth="1"/>
    <col min="2831" max="2831" width="8.85546875" style="728" customWidth="1"/>
    <col min="2832" max="2832" width="9.85546875" style="728" customWidth="1"/>
    <col min="2833" max="2833" width="8.85546875" style="728" customWidth="1"/>
    <col min="2834" max="2834" width="54.7109375" style="728" customWidth="1"/>
    <col min="2835" max="2835" width="10.85546875" style="728" customWidth="1"/>
    <col min="2836" max="2836" width="8.7109375" style="728" customWidth="1"/>
    <col min="2837" max="2837" width="12.140625" style="728" customWidth="1"/>
    <col min="2838" max="2838" width="8.85546875" style="728" customWidth="1"/>
    <col min="2839" max="2839" width="9.85546875" style="728" customWidth="1"/>
    <col min="2840" max="2840" width="8.85546875" style="728" customWidth="1"/>
    <col min="2841" max="2841" width="54.7109375" style="728" customWidth="1"/>
    <col min="2842" max="2842" width="10.85546875" style="728" customWidth="1"/>
    <col min="2843" max="2843" width="8.7109375" style="728" customWidth="1"/>
    <col min="2844" max="2844" width="12.28515625" style="728" customWidth="1"/>
    <col min="2845" max="2845" width="8.85546875" style="728" customWidth="1"/>
    <col min="2846" max="2846" width="9.85546875" style="728" customWidth="1"/>
    <col min="2847" max="2847" width="8.85546875" style="728" customWidth="1"/>
    <col min="2848" max="2848" width="54.7109375" style="728" customWidth="1"/>
    <col min="2849" max="2849" width="10.85546875" style="728" customWidth="1"/>
    <col min="2850" max="2850" width="8.7109375" style="728" customWidth="1"/>
    <col min="2851" max="2851" width="13.28515625" style="728" customWidth="1"/>
    <col min="2852" max="2852" width="8.85546875" style="728" customWidth="1"/>
    <col min="2853" max="2853" width="9.85546875" style="728" customWidth="1"/>
    <col min="2854" max="2854" width="8.85546875" style="728" customWidth="1"/>
    <col min="2855" max="2855" width="54.7109375" style="728" customWidth="1"/>
    <col min="2856" max="2856" width="12.140625" style="728" customWidth="1"/>
    <col min="2857" max="2857" width="8.7109375" style="728" customWidth="1"/>
    <col min="2858" max="2858" width="11.28515625" style="728" customWidth="1"/>
    <col min="2859" max="2859" width="8.85546875" style="728" customWidth="1"/>
    <col min="2860" max="2860" width="9.140625" style="728"/>
    <col min="2861" max="2861" width="8.85546875" style="728" customWidth="1"/>
    <col min="2862" max="2862" width="54.7109375" style="728" customWidth="1"/>
    <col min="2863" max="2863" width="13.7109375" style="728" customWidth="1"/>
    <col min="2864" max="2864" width="8.7109375" style="728" customWidth="1"/>
    <col min="2865" max="2865" width="14.7109375" style="728" customWidth="1"/>
    <col min="2866" max="2866" width="8.85546875" style="728" customWidth="1"/>
    <col min="2867" max="2867" width="9.85546875" style="728" customWidth="1"/>
    <col min="2868" max="2868" width="8.85546875" style="728" customWidth="1"/>
    <col min="2869" max="2869" width="54.7109375" style="728" customWidth="1"/>
    <col min="2870" max="2870" width="12.42578125" style="728" customWidth="1"/>
    <col min="2871" max="2871" width="8.7109375" style="728" customWidth="1"/>
    <col min="2872" max="2872" width="13.42578125" style="728" customWidth="1"/>
    <col min="2873" max="2873" width="8.85546875" style="728" customWidth="1"/>
    <col min="2874" max="2874" width="9.140625" style="728" customWidth="1"/>
    <col min="2875" max="2875" width="8.85546875" style="728" customWidth="1"/>
    <col min="2876" max="2876" width="54.7109375" style="728" customWidth="1"/>
    <col min="2877" max="2877" width="10.7109375" style="728" customWidth="1"/>
    <col min="2878" max="2878" width="8.7109375" style="728" customWidth="1"/>
    <col min="2879" max="2879" width="13" style="728" customWidth="1"/>
    <col min="2880" max="2880" width="8.85546875" style="728" customWidth="1"/>
    <col min="2881" max="2881" width="9.140625" style="728" customWidth="1"/>
    <col min="2882" max="2882" width="8.85546875" style="728" customWidth="1"/>
    <col min="2883" max="2883" width="54.7109375" style="728" customWidth="1"/>
    <col min="2884" max="2884" width="10.85546875" style="728" customWidth="1"/>
    <col min="2885" max="2885" width="8.7109375" style="728" customWidth="1"/>
    <col min="2886" max="2886" width="13" style="728" customWidth="1"/>
    <col min="2887" max="2887" width="8.85546875" style="728" customWidth="1"/>
    <col min="2888" max="2888" width="9.85546875" style="728" customWidth="1"/>
    <col min="2889" max="2889" width="8.85546875" style="728" customWidth="1"/>
    <col min="2890" max="3075" width="9.140625" style="728"/>
    <col min="3076" max="3076" width="63" style="728" customWidth="1"/>
    <col min="3077" max="3079" width="17.140625" style="728" customWidth="1"/>
    <col min="3080" max="3083" width="15" style="728" customWidth="1"/>
    <col min="3084" max="3084" width="13.140625" style="728" customWidth="1"/>
    <col min="3085" max="3085" width="8.7109375" style="728" customWidth="1"/>
    <col min="3086" max="3086" width="12.85546875" style="728" customWidth="1"/>
    <col min="3087" max="3087" width="8.85546875" style="728" customWidth="1"/>
    <col min="3088" max="3088" width="9.85546875" style="728" customWidth="1"/>
    <col min="3089" max="3089" width="8.85546875" style="728" customWidth="1"/>
    <col min="3090" max="3090" width="54.7109375" style="728" customWidth="1"/>
    <col min="3091" max="3091" width="10.85546875" style="728" customWidth="1"/>
    <col min="3092" max="3092" width="8.7109375" style="728" customWidth="1"/>
    <col min="3093" max="3093" width="12.140625" style="728" customWidth="1"/>
    <col min="3094" max="3094" width="8.85546875" style="728" customWidth="1"/>
    <col min="3095" max="3095" width="9.85546875" style="728" customWidth="1"/>
    <col min="3096" max="3096" width="8.85546875" style="728" customWidth="1"/>
    <col min="3097" max="3097" width="54.7109375" style="728" customWidth="1"/>
    <col min="3098" max="3098" width="10.85546875" style="728" customWidth="1"/>
    <col min="3099" max="3099" width="8.7109375" style="728" customWidth="1"/>
    <col min="3100" max="3100" width="12.28515625" style="728" customWidth="1"/>
    <col min="3101" max="3101" width="8.85546875" style="728" customWidth="1"/>
    <col min="3102" max="3102" width="9.85546875" style="728" customWidth="1"/>
    <col min="3103" max="3103" width="8.85546875" style="728" customWidth="1"/>
    <col min="3104" max="3104" width="54.7109375" style="728" customWidth="1"/>
    <col min="3105" max="3105" width="10.85546875" style="728" customWidth="1"/>
    <col min="3106" max="3106" width="8.7109375" style="728" customWidth="1"/>
    <col min="3107" max="3107" width="13.28515625" style="728" customWidth="1"/>
    <col min="3108" max="3108" width="8.85546875" style="728" customWidth="1"/>
    <col min="3109" max="3109" width="9.85546875" style="728" customWidth="1"/>
    <col min="3110" max="3110" width="8.85546875" style="728" customWidth="1"/>
    <col min="3111" max="3111" width="54.7109375" style="728" customWidth="1"/>
    <col min="3112" max="3112" width="12.140625" style="728" customWidth="1"/>
    <col min="3113" max="3113" width="8.7109375" style="728" customWidth="1"/>
    <col min="3114" max="3114" width="11.28515625" style="728" customWidth="1"/>
    <col min="3115" max="3115" width="8.85546875" style="728" customWidth="1"/>
    <col min="3116" max="3116" width="9.140625" style="728"/>
    <col min="3117" max="3117" width="8.85546875" style="728" customWidth="1"/>
    <col min="3118" max="3118" width="54.7109375" style="728" customWidth="1"/>
    <col min="3119" max="3119" width="13.7109375" style="728" customWidth="1"/>
    <col min="3120" max="3120" width="8.7109375" style="728" customWidth="1"/>
    <col min="3121" max="3121" width="14.7109375" style="728" customWidth="1"/>
    <col min="3122" max="3122" width="8.85546875" style="728" customWidth="1"/>
    <col min="3123" max="3123" width="9.85546875" style="728" customWidth="1"/>
    <col min="3124" max="3124" width="8.85546875" style="728" customWidth="1"/>
    <col min="3125" max="3125" width="54.7109375" style="728" customWidth="1"/>
    <col min="3126" max="3126" width="12.42578125" style="728" customWidth="1"/>
    <col min="3127" max="3127" width="8.7109375" style="728" customWidth="1"/>
    <col min="3128" max="3128" width="13.42578125" style="728" customWidth="1"/>
    <col min="3129" max="3129" width="8.85546875" style="728" customWidth="1"/>
    <col min="3130" max="3130" width="9.140625" style="728" customWidth="1"/>
    <col min="3131" max="3131" width="8.85546875" style="728" customWidth="1"/>
    <col min="3132" max="3132" width="54.7109375" style="728" customWidth="1"/>
    <col min="3133" max="3133" width="10.7109375" style="728" customWidth="1"/>
    <col min="3134" max="3134" width="8.7109375" style="728" customWidth="1"/>
    <col min="3135" max="3135" width="13" style="728" customWidth="1"/>
    <col min="3136" max="3136" width="8.85546875" style="728" customWidth="1"/>
    <col min="3137" max="3137" width="9.140625" style="728" customWidth="1"/>
    <col min="3138" max="3138" width="8.85546875" style="728" customWidth="1"/>
    <col min="3139" max="3139" width="54.7109375" style="728" customWidth="1"/>
    <col min="3140" max="3140" width="10.85546875" style="728" customWidth="1"/>
    <col min="3141" max="3141" width="8.7109375" style="728" customWidth="1"/>
    <col min="3142" max="3142" width="13" style="728" customWidth="1"/>
    <col min="3143" max="3143" width="8.85546875" style="728" customWidth="1"/>
    <col min="3144" max="3144" width="9.85546875" style="728" customWidth="1"/>
    <col min="3145" max="3145" width="8.85546875" style="728" customWidth="1"/>
    <col min="3146" max="3331" width="9.140625" style="728"/>
    <col min="3332" max="3332" width="63" style="728" customWidth="1"/>
    <col min="3333" max="3335" width="17.140625" style="728" customWidth="1"/>
    <col min="3336" max="3339" width="15" style="728" customWidth="1"/>
    <col min="3340" max="3340" width="13.140625" style="728" customWidth="1"/>
    <col min="3341" max="3341" width="8.7109375" style="728" customWidth="1"/>
    <col min="3342" max="3342" width="12.85546875" style="728" customWidth="1"/>
    <col min="3343" max="3343" width="8.85546875" style="728" customWidth="1"/>
    <col min="3344" max="3344" width="9.85546875" style="728" customWidth="1"/>
    <col min="3345" max="3345" width="8.85546875" style="728" customWidth="1"/>
    <col min="3346" max="3346" width="54.7109375" style="728" customWidth="1"/>
    <col min="3347" max="3347" width="10.85546875" style="728" customWidth="1"/>
    <col min="3348" max="3348" width="8.7109375" style="728" customWidth="1"/>
    <col min="3349" max="3349" width="12.140625" style="728" customWidth="1"/>
    <col min="3350" max="3350" width="8.85546875" style="728" customWidth="1"/>
    <col min="3351" max="3351" width="9.85546875" style="728" customWidth="1"/>
    <col min="3352" max="3352" width="8.85546875" style="728" customWidth="1"/>
    <col min="3353" max="3353" width="54.7109375" style="728" customWidth="1"/>
    <col min="3354" max="3354" width="10.85546875" style="728" customWidth="1"/>
    <col min="3355" max="3355" width="8.7109375" style="728" customWidth="1"/>
    <col min="3356" max="3356" width="12.28515625" style="728" customWidth="1"/>
    <col min="3357" max="3357" width="8.85546875" style="728" customWidth="1"/>
    <col min="3358" max="3358" width="9.85546875" style="728" customWidth="1"/>
    <col min="3359" max="3359" width="8.85546875" style="728" customWidth="1"/>
    <col min="3360" max="3360" width="54.7109375" style="728" customWidth="1"/>
    <col min="3361" max="3361" width="10.85546875" style="728" customWidth="1"/>
    <col min="3362" max="3362" width="8.7109375" style="728" customWidth="1"/>
    <col min="3363" max="3363" width="13.28515625" style="728" customWidth="1"/>
    <col min="3364" max="3364" width="8.85546875" style="728" customWidth="1"/>
    <col min="3365" max="3365" width="9.85546875" style="728" customWidth="1"/>
    <col min="3366" max="3366" width="8.85546875" style="728" customWidth="1"/>
    <col min="3367" max="3367" width="54.7109375" style="728" customWidth="1"/>
    <col min="3368" max="3368" width="12.140625" style="728" customWidth="1"/>
    <col min="3369" max="3369" width="8.7109375" style="728" customWidth="1"/>
    <col min="3370" max="3370" width="11.28515625" style="728" customWidth="1"/>
    <col min="3371" max="3371" width="8.85546875" style="728" customWidth="1"/>
    <col min="3372" max="3372" width="9.140625" style="728"/>
    <col min="3373" max="3373" width="8.85546875" style="728" customWidth="1"/>
    <col min="3374" max="3374" width="54.7109375" style="728" customWidth="1"/>
    <col min="3375" max="3375" width="13.7109375" style="728" customWidth="1"/>
    <col min="3376" max="3376" width="8.7109375" style="728" customWidth="1"/>
    <col min="3377" max="3377" width="14.7109375" style="728" customWidth="1"/>
    <col min="3378" max="3378" width="8.85546875" style="728" customWidth="1"/>
    <col min="3379" max="3379" width="9.85546875" style="728" customWidth="1"/>
    <col min="3380" max="3380" width="8.85546875" style="728" customWidth="1"/>
    <col min="3381" max="3381" width="54.7109375" style="728" customWidth="1"/>
    <col min="3382" max="3382" width="12.42578125" style="728" customWidth="1"/>
    <col min="3383" max="3383" width="8.7109375" style="728" customWidth="1"/>
    <col min="3384" max="3384" width="13.42578125" style="728" customWidth="1"/>
    <col min="3385" max="3385" width="8.85546875" style="728" customWidth="1"/>
    <col min="3386" max="3386" width="9.140625" style="728" customWidth="1"/>
    <col min="3387" max="3387" width="8.85546875" style="728" customWidth="1"/>
    <col min="3388" max="3388" width="54.7109375" style="728" customWidth="1"/>
    <col min="3389" max="3389" width="10.7109375" style="728" customWidth="1"/>
    <col min="3390" max="3390" width="8.7109375" style="728" customWidth="1"/>
    <col min="3391" max="3391" width="13" style="728" customWidth="1"/>
    <col min="3392" max="3392" width="8.85546875" style="728" customWidth="1"/>
    <col min="3393" max="3393" width="9.140625" style="728" customWidth="1"/>
    <col min="3394" max="3394" width="8.85546875" style="728" customWidth="1"/>
    <col min="3395" max="3395" width="54.7109375" style="728" customWidth="1"/>
    <col min="3396" max="3396" width="10.85546875" style="728" customWidth="1"/>
    <col min="3397" max="3397" width="8.7109375" style="728" customWidth="1"/>
    <col min="3398" max="3398" width="13" style="728" customWidth="1"/>
    <col min="3399" max="3399" width="8.85546875" style="728" customWidth="1"/>
    <col min="3400" max="3400" width="9.85546875" style="728" customWidth="1"/>
    <col min="3401" max="3401" width="8.85546875" style="728" customWidth="1"/>
    <col min="3402" max="3587" width="9.140625" style="728"/>
    <col min="3588" max="3588" width="63" style="728" customWidth="1"/>
    <col min="3589" max="3591" width="17.140625" style="728" customWidth="1"/>
    <col min="3592" max="3595" width="15" style="728" customWidth="1"/>
    <col min="3596" max="3596" width="13.140625" style="728" customWidth="1"/>
    <col min="3597" max="3597" width="8.7109375" style="728" customWidth="1"/>
    <col min="3598" max="3598" width="12.85546875" style="728" customWidth="1"/>
    <col min="3599" max="3599" width="8.85546875" style="728" customWidth="1"/>
    <col min="3600" max="3600" width="9.85546875" style="728" customWidth="1"/>
    <col min="3601" max="3601" width="8.85546875" style="728" customWidth="1"/>
    <col min="3602" max="3602" width="54.7109375" style="728" customWidth="1"/>
    <col min="3603" max="3603" width="10.85546875" style="728" customWidth="1"/>
    <col min="3604" max="3604" width="8.7109375" style="728" customWidth="1"/>
    <col min="3605" max="3605" width="12.140625" style="728" customWidth="1"/>
    <col min="3606" max="3606" width="8.85546875" style="728" customWidth="1"/>
    <col min="3607" max="3607" width="9.85546875" style="728" customWidth="1"/>
    <col min="3608" max="3608" width="8.85546875" style="728" customWidth="1"/>
    <col min="3609" max="3609" width="54.7109375" style="728" customWidth="1"/>
    <col min="3610" max="3610" width="10.85546875" style="728" customWidth="1"/>
    <col min="3611" max="3611" width="8.7109375" style="728" customWidth="1"/>
    <col min="3612" max="3612" width="12.28515625" style="728" customWidth="1"/>
    <col min="3613" max="3613" width="8.85546875" style="728" customWidth="1"/>
    <col min="3614" max="3614" width="9.85546875" style="728" customWidth="1"/>
    <col min="3615" max="3615" width="8.85546875" style="728" customWidth="1"/>
    <col min="3616" max="3616" width="54.7109375" style="728" customWidth="1"/>
    <col min="3617" max="3617" width="10.85546875" style="728" customWidth="1"/>
    <col min="3618" max="3618" width="8.7109375" style="728" customWidth="1"/>
    <col min="3619" max="3619" width="13.28515625" style="728" customWidth="1"/>
    <col min="3620" max="3620" width="8.85546875" style="728" customWidth="1"/>
    <col min="3621" max="3621" width="9.85546875" style="728" customWidth="1"/>
    <col min="3622" max="3622" width="8.85546875" style="728" customWidth="1"/>
    <col min="3623" max="3623" width="54.7109375" style="728" customWidth="1"/>
    <col min="3624" max="3624" width="12.140625" style="728" customWidth="1"/>
    <col min="3625" max="3625" width="8.7109375" style="728" customWidth="1"/>
    <col min="3626" max="3626" width="11.28515625" style="728" customWidth="1"/>
    <col min="3627" max="3627" width="8.85546875" style="728" customWidth="1"/>
    <col min="3628" max="3628" width="9.140625" style="728"/>
    <col min="3629" max="3629" width="8.85546875" style="728" customWidth="1"/>
    <col min="3630" max="3630" width="54.7109375" style="728" customWidth="1"/>
    <col min="3631" max="3631" width="13.7109375" style="728" customWidth="1"/>
    <col min="3632" max="3632" width="8.7109375" style="728" customWidth="1"/>
    <col min="3633" max="3633" width="14.7109375" style="728" customWidth="1"/>
    <col min="3634" max="3634" width="8.85546875" style="728" customWidth="1"/>
    <col min="3635" max="3635" width="9.85546875" style="728" customWidth="1"/>
    <col min="3636" max="3636" width="8.85546875" style="728" customWidth="1"/>
    <col min="3637" max="3637" width="54.7109375" style="728" customWidth="1"/>
    <col min="3638" max="3638" width="12.42578125" style="728" customWidth="1"/>
    <col min="3639" max="3639" width="8.7109375" style="728" customWidth="1"/>
    <col min="3640" max="3640" width="13.42578125" style="728" customWidth="1"/>
    <col min="3641" max="3641" width="8.85546875" style="728" customWidth="1"/>
    <col min="3642" max="3642" width="9.140625" style="728" customWidth="1"/>
    <col min="3643" max="3643" width="8.85546875" style="728" customWidth="1"/>
    <col min="3644" max="3644" width="54.7109375" style="728" customWidth="1"/>
    <col min="3645" max="3645" width="10.7109375" style="728" customWidth="1"/>
    <col min="3646" max="3646" width="8.7109375" style="728" customWidth="1"/>
    <col min="3647" max="3647" width="13" style="728" customWidth="1"/>
    <col min="3648" max="3648" width="8.85546875" style="728" customWidth="1"/>
    <col min="3649" max="3649" width="9.140625" style="728" customWidth="1"/>
    <col min="3650" max="3650" width="8.85546875" style="728" customWidth="1"/>
    <col min="3651" max="3651" width="54.7109375" style="728" customWidth="1"/>
    <col min="3652" max="3652" width="10.85546875" style="728" customWidth="1"/>
    <col min="3653" max="3653" width="8.7109375" style="728" customWidth="1"/>
    <col min="3654" max="3654" width="13" style="728" customWidth="1"/>
    <col min="3655" max="3655" width="8.85546875" style="728" customWidth="1"/>
    <col min="3656" max="3656" width="9.85546875" style="728" customWidth="1"/>
    <col min="3657" max="3657" width="8.85546875" style="728" customWidth="1"/>
    <col min="3658" max="3843" width="9.140625" style="728"/>
    <col min="3844" max="3844" width="63" style="728" customWidth="1"/>
    <col min="3845" max="3847" width="17.140625" style="728" customWidth="1"/>
    <col min="3848" max="3851" width="15" style="728" customWidth="1"/>
    <col min="3852" max="3852" width="13.140625" style="728" customWidth="1"/>
    <col min="3853" max="3853" width="8.7109375" style="728" customWidth="1"/>
    <col min="3854" max="3854" width="12.85546875" style="728" customWidth="1"/>
    <col min="3855" max="3855" width="8.85546875" style="728" customWidth="1"/>
    <col min="3856" max="3856" width="9.85546875" style="728" customWidth="1"/>
    <col min="3857" max="3857" width="8.85546875" style="728" customWidth="1"/>
    <col min="3858" max="3858" width="54.7109375" style="728" customWidth="1"/>
    <col min="3859" max="3859" width="10.85546875" style="728" customWidth="1"/>
    <col min="3860" max="3860" width="8.7109375" style="728" customWidth="1"/>
    <col min="3861" max="3861" width="12.140625" style="728" customWidth="1"/>
    <col min="3862" max="3862" width="8.85546875" style="728" customWidth="1"/>
    <col min="3863" max="3863" width="9.85546875" style="728" customWidth="1"/>
    <col min="3864" max="3864" width="8.85546875" style="728" customWidth="1"/>
    <col min="3865" max="3865" width="54.7109375" style="728" customWidth="1"/>
    <col min="3866" max="3866" width="10.85546875" style="728" customWidth="1"/>
    <col min="3867" max="3867" width="8.7109375" style="728" customWidth="1"/>
    <col min="3868" max="3868" width="12.28515625" style="728" customWidth="1"/>
    <col min="3869" max="3869" width="8.85546875" style="728" customWidth="1"/>
    <col min="3870" max="3870" width="9.85546875" style="728" customWidth="1"/>
    <col min="3871" max="3871" width="8.85546875" style="728" customWidth="1"/>
    <col min="3872" max="3872" width="54.7109375" style="728" customWidth="1"/>
    <col min="3873" max="3873" width="10.85546875" style="728" customWidth="1"/>
    <col min="3874" max="3874" width="8.7109375" style="728" customWidth="1"/>
    <col min="3875" max="3875" width="13.28515625" style="728" customWidth="1"/>
    <col min="3876" max="3876" width="8.85546875" style="728" customWidth="1"/>
    <col min="3877" max="3877" width="9.85546875" style="728" customWidth="1"/>
    <col min="3878" max="3878" width="8.85546875" style="728" customWidth="1"/>
    <col min="3879" max="3879" width="54.7109375" style="728" customWidth="1"/>
    <col min="3880" max="3880" width="12.140625" style="728" customWidth="1"/>
    <col min="3881" max="3881" width="8.7109375" style="728" customWidth="1"/>
    <col min="3882" max="3882" width="11.28515625" style="728" customWidth="1"/>
    <col min="3883" max="3883" width="8.85546875" style="728" customWidth="1"/>
    <col min="3884" max="3884" width="9.140625" style="728"/>
    <col min="3885" max="3885" width="8.85546875" style="728" customWidth="1"/>
    <col min="3886" max="3886" width="54.7109375" style="728" customWidth="1"/>
    <col min="3887" max="3887" width="13.7109375" style="728" customWidth="1"/>
    <col min="3888" max="3888" width="8.7109375" style="728" customWidth="1"/>
    <col min="3889" max="3889" width="14.7109375" style="728" customWidth="1"/>
    <col min="3890" max="3890" width="8.85546875" style="728" customWidth="1"/>
    <col min="3891" max="3891" width="9.85546875" style="728" customWidth="1"/>
    <col min="3892" max="3892" width="8.85546875" style="728" customWidth="1"/>
    <col min="3893" max="3893" width="54.7109375" style="728" customWidth="1"/>
    <col min="3894" max="3894" width="12.42578125" style="728" customWidth="1"/>
    <col min="3895" max="3895" width="8.7109375" style="728" customWidth="1"/>
    <col min="3896" max="3896" width="13.42578125" style="728" customWidth="1"/>
    <col min="3897" max="3897" width="8.85546875" style="728" customWidth="1"/>
    <col min="3898" max="3898" width="9.140625" style="728" customWidth="1"/>
    <col min="3899" max="3899" width="8.85546875" style="728" customWidth="1"/>
    <col min="3900" max="3900" width="54.7109375" style="728" customWidth="1"/>
    <col min="3901" max="3901" width="10.7109375" style="728" customWidth="1"/>
    <col min="3902" max="3902" width="8.7109375" style="728" customWidth="1"/>
    <col min="3903" max="3903" width="13" style="728" customWidth="1"/>
    <col min="3904" max="3904" width="8.85546875" style="728" customWidth="1"/>
    <col min="3905" max="3905" width="9.140625" style="728" customWidth="1"/>
    <col min="3906" max="3906" width="8.85546875" style="728" customWidth="1"/>
    <col min="3907" max="3907" width="54.7109375" style="728" customWidth="1"/>
    <col min="3908" max="3908" width="10.85546875" style="728" customWidth="1"/>
    <col min="3909" max="3909" width="8.7109375" style="728" customWidth="1"/>
    <col min="3910" max="3910" width="13" style="728" customWidth="1"/>
    <col min="3911" max="3911" width="8.85546875" style="728" customWidth="1"/>
    <col min="3912" max="3912" width="9.85546875" style="728" customWidth="1"/>
    <col min="3913" max="3913" width="8.85546875" style="728" customWidth="1"/>
    <col min="3914" max="4099" width="9.140625" style="728"/>
    <col min="4100" max="4100" width="63" style="728" customWidth="1"/>
    <col min="4101" max="4103" width="17.140625" style="728" customWidth="1"/>
    <col min="4104" max="4107" width="15" style="728" customWidth="1"/>
    <col min="4108" max="4108" width="13.140625" style="728" customWidth="1"/>
    <col min="4109" max="4109" width="8.7109375" style="728" customWidth="1"/>
    <col min="4110" max="4110" width="12.85546875" style="728" customWidth="1"/>
    <col min="4111" max="4111" width="8.85546875" style="728" customWidth="1"/>
    <col min="4112" max="4112" width="9.85546875" style="728" customWidth="1"/>
    <col min="4113" max="4113" width="8.85546875" style="728" customWidth="1"/>
    <col min="4114" max="4114" width="54.7109375" style="728" customWidth="1"/>
    <col min="4115" max="4115" width="10.85546875" style="728" customWidth="1"/>
    <col min="4116" max="4116" width="8.7109375" style="728" customWidth="1"/>
    <col min="4117" max="4117" width="12.140625" style="728" customWidth="1"/>
    <col min="4118" max="4118" width="8.85546875" style="728" customWidth="1"/>
    <col min="4119" max="4119" width="9.85546875" style="728" customWidth="1"/>
    <col min="4120" max="4120" width="8.85546875" style="728" customWidth="1"/>
    <col min="4121" max="4121" width="54.7109375" style="728" customWidth="1"/>
    <col min="4122" max="4122" width="10.85546875" style="728" customWidth="1"/>
    <col min="4123" max="4123" width="8.7109375" style="728" customWidth="1"/>
    <col min="4124" max="4124" width="12.28515625" style="728" customWidth="1"/>
    <col min="4125" max="4125" width="8.85546875" style="728" customWidth="1"/>
    <col min="4126" max="4126" width="9.85546875" style="728" customWidth="1"/>
    <col min="4127" max="4127" width="8.85546875" style="728" customWidth="1"/>
    <col min="4128" max="4128" width="54.7109375" style="728" customWidth="1"/>
    <col min="4129" max="4129" width="10.85546875" style="728" customWidth="1"/>
    <col min="4130" max="4130" width="8.7109375" style="728" customWidth="1"/>
    <col min="4131" max="4131" width="13.28515625" style="728" customWidth="1"/>
    <col min="4132" max="4132" width="8.85546875" style="728" customWidth="1"/>
    <col min="4133" max="4133" width="9.85546875" style="728" customWidth="1"/>
    <col min="4134" max="4134" width="8.85546875" style="728" customWidth="1"/>
    <col min="4135" max="4135" width="54.7109375" style="728" customWidth="1"/>
    <col min="4136" max="4136" width="12.140625" style="728" customWidth="1"/>
    <col min="4137" max="4137" width="8.7109375" style="728" customWidth="1"/>
    <col min="4138" max="4138" width="11.28515625" style="728" customWidth="1"/>
    <col min="4139" max="4139" width="8.85546875" style="728" customWidth="1"/>
    <col min="4140" max="4140" width="9.140625" style="728"/>
    <col min="4141" max="4141" width="8.85546875" style="728" customWidth="1"/>
    <col min="4142" max="4142" width="54.7109375" style="728" customWidth="1"/>
    <col min="4143" max="4143" width="13.7109375" style="728" customWidth="1"/>
    <col min="4144" max="4144" width="8.7109375" style="728" customWidth="1"/>
    <col min="4145" max="4145" width="14.7109375" style="728" customWidth="1"/>
    <col min="4146" max="4146" width="8.85546875" style="728" customWidth="1"/>
    <col min="4147" max="4147" width="9.85546875" style="728" customWidth="1"/>
    <col min="4148" max="4148" width="8.85546875" style="728" customWidth="1"/>
    <col min="4149" max="4149" width="54.7109375" style="728" customWidth="1"/>
    <col min="4150" max="4150" width="12.42578125" style="728" customWidth="1"/>
    <col min="4151" max="4151" width="8.7109375" style="728" customWidth="1"/>
    <col min="4152" max="4152" width="13.42578125" style="728" customWidth="1"/>
    <col min="4153" max="4153" width="8.85546875" style="728" customWidth="1"/>
    <col min="4154" max="4154" width="9.140625" style="728" customWidth="1"/>
    <col min="4155" max="4155" width="8.85546875" style="728" customWidth="1"/>
    <col min="4156" max="4156" width="54.7109375" style="728" customWidth="1"/>
    <col min="4157" max="4157" width="10.7109375" style="728" customWidth="1"/>
    <col min="4158" max="4158" width="8.7109375" style="728" customWidth="1"/>
    <col min="4159" max="4159" width="13" style="728" customWidth="1"/>
    <col min="4160" max="4160" width="8.85546875" style="728" customWidth="1"/>
    <col min="4161" max="4161" width="9.140625" style="728" customWidth="1"/>
    <col min="4162" max="4162" width="8.85546875" style="728" customWidth="1"/>
    <col min="4163" max="4163" width="54.7109375" style="728" customWidth="1"/>
    <col min="4164" max="4164" width="10.85546875" style="728" customWidth="1"/>
    <col min="4165" max="4165" width="8.7109375" style="728" customWidth="1"/>
    <col min="4166" max="4166" width="13" style="728" customWidth="1"/>
    <col min="4167" max="4167" width="8.85546875" style="728" customWidth="1"/>
    <col min="4168" max="4168" width="9.85546875" style="728" customWidth="1"/>
    <col min="4169" max="4169" width="8.85546875" style="728" customWidth="1"/>
    <col min="4170" max="4355" width="9.140625" style="728"/>
    <col min="4356" max="4356" width="63" style="728" customWidth="1"/>
    <col min="4357" max="4359" width="17.140625" style="728" customWidth="1"/>
    <col min="4360" max="4363" width="15" style="728" customWidth="1"/>
    <col min="4364" max="4364" width="13.140625" style="728" customWidth="1"/>
    <col min="4365" max="4365" width="8.7109375" style="728" customWidth="1"/>
    <col min="4366" max="4366" width="12.85546875" style="728" customWidth="1"/>
    <col min="4367" max="4367" width="8.85546875" style="728" customWidth="1"/>
    <col min="4368" max="4368" width="9.85546875" style="728" customWidth="1"/>
    <col min="4369" max="4369" width="8.85546875" style="728" customWidth="1"/>
    <col min="4370" max="4370" width="54.7109375" style="728" customWidth="1"/>
    <col min="4371" max="4371" width="10.85546875" style="728" customWidth="1"/>
    <col min="4372" max="4372" width="8.7109375" style="728" customWidth="1"/>
    <col min="4373" max="4373" width="12.140625" style="728" customWidth="1"/>
    <col min="4374" max="4374" width="8.85546875" style="728" customWidth="1"/>
    <col min="4375" max="4375" width="9.85546875" style="728" customWidth="1"/>
    <col min="4376" max="4376" width="8.85546875" style="728" customWidth="1"/>
    <col min="4377" max="4377" width="54.7109375" style="728" customWidth="1"/>
    <col min="4378" max="4378" width="10.85546875" style="728" customWidth="1"/>
    <col min="4379" max="4379" width="8.7109375" style="728" customWidth="1"/>
    <col min="4380" max="4380" width="12.28515625" style="728" customWidth="1"/>
    <col min="4381" max="4381" width="8.85546875" style="728" customWidth="1"/>
    <col min="4382" max="4382" width="9.85546875" style="728" customWidth="1"/>
    <col min="4383" max="4383" width="8.85546875" style="728" customWidth="1"/>
    <col min="4384" max="4384" width="54.7109375" style="728" customWidth="1"/>
    <col min="4385" max="4385" width="10.85546875" style="728" customWidth="1"/>
    <col min="4386" max="4386" width="8.7109375" style="728" customWidth="1"/>
    <col min="4387" max="4387" width="13.28515625" style="728" customWidth="1"/>
    <col min="4388" max="4388" width="8.85546875" style="728" customWidth="1"/>
    <col min="4389" max="4389" width="9.85546875" style="728" customWidth="1"/>
    <col min="4390" max="4390" width="8.85546875" style="728" customWidth="1"/>
    <col min="4391" max="4391" width="54.7109375" style="728" customWidth="1"/>
    <col min="4392" max="4392" width="12.140625" style="728" customWidth="1"/>
    <col min="4393" max="4393" width="8.7109375" style="728" customWidth="1"/>
    <col min="4394" max="4394" width="11.28515625" style="728" customWidth="1"/>
    <col min="4395" max="4395" width="8.85546875" style="728" customWidth="1"/>
    <col min="4396" max="4396" width="9.140625" style="728"/>
    <col min="4397" max="4397" width="8.85546875" style="728" customWidth="1"/>
    <col min="4398" max="4398" width="54.7109375" style="728" customWidth="1"/>
    <col min="4399" max="4399" width="13.7109375" style="728" customWidth="1"/>
    <col min="4400" max="4400" width="8.7109375" style="728" customWidth="1"/>
    <col min="4401" max="4401" width="14.7109375" style="728" customWidth="1"/>
    <col min="4402" max="4402" width="8.85546875" style="728" customWidth="1"/>
    <col min="4403" max="4403" width="9.85546875" style="728" customWidth="1"/>
    <col min="4404" max="4404" width="8.85546875" style="728" customWidth="1"/>
    <col min="4405" max="4405" width="54.7109375" style="728" customWidth="1"/>
    <col min="4406" max="4406" width="12.42578125" style="728" customWidth="1"/>
    <col min="4407" max="4407" width="8.7109375" style="728" customWidth="1"/>
    <col min="4408" max="4408" width="13.42578125" style="728" customWidth="1"/>
    <col min="4409" max="4409" width="8.85546875" style="728" customWidth="1"/>
    <col min="4410" max="4410" width="9.140625" style="728" customWidth="1"/>
    <col min="4411" max="4411" width="8.85546875" style="728" customWidth="1"/>
    <col min="4412" max="4412" width="54.7109375" style="728" customWidth="1"/>
    <col min="4413" max="4413" width="10.7109375" style="728" customWidth="1"/>
    <col min="4414" max="4414" width="8.7109375" style="728" customWidth="1"/>
    <col min="4415" max="4415" width="13" style="728" customWidth="1"/>
    <col min="4416" max="4416" width="8.85546875" style="728" customWidth="1"/>
    <col min="4417" max="4417" width="9.140625" style="728" customWidth="1"/>
    <col min="4418" max="4418" width="8.85546875" style="728" customWidth="1"/>
    <col min="4419" max="4419" width="54.7109375" style="728" customWidth="1"/>
    <col min="4420" max="4420" width="10.85546875" style="728" customWidth="1"/>
    <col min="4421" max="4421" width="8.7109375" style="728" customWidth="1"/>
    <col min="4422" max="4422" width="13" style="728" customWidth="1"/>
    <col min="4423" max="4423" width="8.85546875" style="728" customWidth="1"/>
    <col min="4424" max="4424" width="9.85546875" style="728" customWidth="1"/>
    <col min="4425" max="4425" width="8.85546875" style="728" customWidth="1"/>
    <col min="4426" max="4611" width="9.140625" style="728"/>
    <col min="4612" max="4612" width="63" style="728" customWidth="1"/>
    <col min="4613" max="4615" width="17.140625" style="728" customWidth="1"/>
    <col min="4616" max="4619" width="15" style="728" customWidth="1"/>
    <col min="4620" max="4620" width="13.140625" style="728" customWidth="1"/>
    <col min="4621" max="4621" width="8.7109375" style="728" customWidth="1"/>
    <col min="4622" max="4622" width="12.85546875" style="728" customWidth="1"/>
    <col min="4623" max="4623" width="8.85546875" style="728" customWidth="1"/>
    <col min="4624" max="4624" width="9.85546875" style="728" customWidth="1"/>
    <col min="4625" max="4625" width="8.85546875" style="728" customWidth="1"/>
    <col min="4626" max="4626" width="54.7109375" style="728" customWidth="1"/>
    <col min="4627" max="4627" width="10.85546875" style="728" customWidth="1"/>
    <col min="4628" max="4628" width="8.7109375" style="728" customWidth="1"/>
    <col min="4629" max="4629" width="12.140625" style="728" customWidth="1"/>
    <col min="4630" max="4630" width="8.85546875" style="728" customWidth="1"/>
    <col min="4631" max="4631" width="9.85546875" style="728" customWidth="1"/>
    <col min="4632" max="4632" width="8.85546875" style="728" customWidth="1"/>
    <col min="4633" max="4633" width="54.7109375" style="728" customWidth="1"/>
    <col min="4634" max="4634" width="10.85546875" style="728" customWidth="1"/>
    <col min="4635" max="4635" width="8.7109375" style="728" customWidth="1"/>
    <col min="4636" max="4636" width="12.28515625" style="728" customWidth="1"/>
    <col min="4637" max="4637" width="8.85546875" style="728" customWidth="1"/>
    <col min="4638" max="4638" width="9.85546875" style="728" customWidth="1"/>
    <col min="4639" max="4639" width="8.85546875" style="728" customWidth="1"/>
    <col min="4640" max="4640" width="54.7109375" style="728" customWidth="1"/>
    <col min="4641" max="4641" width="10.85546875" style="728" customWidth="1"/>
    <col min="4642" max="4642" width="8.7109375" style="728" customWidth="1"/>
    <col min="4643" max="4643" width="13.28515625" style="728" customWidth="1"/>
    <col min="4644" max="4644" width="8.85546875" style="728" customWidth="1"/>
    <col min="4645" max="4645" width="9.85546875" style="728" customWidth="1"/>
    <col min="4646" max="4646" width="8.85546875" style="728" customWidth="1"/>
    <col min="4647" max="4647" width="54.7109375" style="728" customWidth="1"/>
    <col min="4648" max="4648" width="12.140625" style="728" customWidth="1"/>
    <col min="4649" max="4649" width="8.7109375" style="728" customWidth="1"/>
    <col min="4650" max="4650" width="11.28515625" style="728" customWidth="1"/>
    <col min="4651" max="4651" width="8.85546875" style="728" customWidth="1"/>
    <col min="4652" max="4652" width="9.140625" style="728"/>
    <col min="4653" max="4653" width="8.85546875" style="728" customWidth="1"/>
    <col min="4654" max="4654" width="54.7109375" style="728" customWidth="1"/>
    <col min="4655" max="4655" width="13.7109375" style="728" customWidth="1"/>
    <col min="4656" max="4656" width="8.7109375" style="728" customWidth="1"/>
    <col min="4657" max="4657" width="14.7109375" style="728" customWidth="1"/>
    <col min="4658" max="4658" width="8.85546875" style="728" customWidth="1"/>
    <col min="4659" max="4659" width="9.85546875" style="728" customWidth="1"/>
    <col min="4660" max="4660" width="8.85546875" style="728" customWidth="1"/>
    <col min="4661" max="4661" width="54.7109375" style="728" customWidth="1"/>
    <col min="4662" max="4662" width="12.42578125" style="728" customWidth="1"/>
    <col min="4663" max="4663" width="8.7109375" style="728" customWidth="1"/>
    <col min="4664" max="4664" width="13.42578125" style="728" customWidth="1"/>
    <col min="4665" max="4665" width="8.85546875" style="728" customWidth="1"/>
    <col min="4666" max="4666" width="9.140625" style="728" customWidth="1"/>
    <col min="4667" max="4667" width="8.85546875" style="728" customWidth="1"/>
    <col min="4668" max="4668" width="54.7109375" style="728" customWidth="1"/>
    <col min="4669" max="4669" width="10.7109375" style="728" customWidth="1"/>
    <col min="4670" max="4670" width="8.7109375" style="728" customWidth="1"/>
    <col min="4671" max="4671" width="13" style="728" customWidth="1"/>
    <col min="4672" max="4672" width="8.85546875" style="728" customWidth="1"/>
    <col min="4673" max="4673" width="9.140625" style="728" customWidth="1"/>
    <col min="4674" max="4674" width="8.85546875" style="728" customWidth="1"/>
    <col min="4675" max="4675" width="54.7109375" style="728" customWidth="1"/>
    <col min="4676" max="4676" width="10.85546875" style="728" customWidth="1"/>
    <col min="4677" max="4677" width="8.7109375" style="728" customWidth="1"/>
    <col min="4678" max="4678" width="13" style="728" customWidth="1"/>
    <col min="4679" max="4679" width="8.85546875" style="728" customWidth="1"/>
    <col min="4680" max="4680" width="9.85546875" style="728" customWidth="1"/>
    <col min="4681" max="4681" width="8.85546875" style="728" customWidth="1"/>
    <col min="4682" max="4867" width="9.140625" style="728"/>
    <col min="4868" max="4868" width="63" style="728" customWidth="1"/>
    <col min="4869" max="4871" width="17.140625" style="728" customWidth="1"/>
    <col min="4872" max="4875" width="15" style="728" customWidth="1"/>
    <col min="4876" max="4876" width="13.140625" style="728" customWidth="1"/>
    <col min="4877" max="4877" width="8.7109375" style="728" customWidth="1"/>
    <col min="4878" max="4878" width="12.85546875" style="728" customWidth="1"/>
    <col min="4879" max="4879" width="8.85546875" style="728" customWidth="1"/>
    <col min="4880" max="4880" width="9.85546875" style="728" customWidth="1"/>
    <col min="4881" max="4881" width="8.85546875" style="728" customWidth="1"/>
    <col min="4882" max="4882" width="54.7109375" style="728" customWidth="1"/>
    <col min="4883" max="4883" width="10.85546875" style="728" customWidth="1"/>
    <col min="4884" max="4884" width="8.7109375" style="728" customWidth="1"/>
    <col min="4885" max="4885" width="12.140625" style="728" customWidth="1"/>
    <col min="4886" max="4886" width="8.85546875" style="728" customWidth="1"/>
    <col min="4887" max="4887" width="9.85546875" style="728" customWidth="1"/>
    <col min="4888" max="4888" width="8.85546875" style="728" customWidth="1"/>
    <col min="4889" max="4889" width="54.7109375" style="728" customWidth="1"/>
    <col min="4890" max="4890" width="10.85546875" style="728" customWidth="1"/>
    <col min="4891" max="4891" width="8.7109375" style="728" customWidth="1"/>
    <col min="4892" max="4892" width="12.28515625" style="728" customWidth="1"/>
    <col min="4893" max="4893" width="8.85546875" style="728" customWidth="1"/>
    <col min="4894" max="4894" width="9.85546875" style="728" customWidth="1"/>
    <col min="4895" max="4895" width="8.85546875" style="728" customWidth="1"/>
    <col min="4896" max="4896" width="54.7109375" style="728" customWidth="1"/>
    <col min="4897" max="4897" width="10.85546875" style="728" customWidth="1"/>
    <col min="4898" max="4898" width="8.7109375" style="728" customWidth="1"/>
    <col min="4899" max="4899" width="13.28515625" style="728" customWidth="1"/>
    <col min="4900" max="4900" width="8.85546875" style="728" customWidth="1"/>
    <col min="4901" max="4901" width="9.85546875" style="728" customWidth="1"/>
    <col min="4902" max="4902" width="8.85546875" style="728" customWidth="1"/>
    <col min="4903" max="4903" width="54.7109375" style="728" customWidth="1"/>
    <col min="4904" max="4904" width="12.140625" style="728" customWidth="1"/>
    <col min="4905" max="4905" width="8.7109375" style="728" customWidth="1"/>
    <col min="4906" max="4906" width="11.28515625" style="728" customWidth="1"/>
    <col min="4907" max="4907" width="8.85546875" style="728" customWidth="1"/>
    <col min="4908" max="4908" width="9.140625" style="728"/>
    <col min="4909" max="4909" width="8.85546875" style="728" customWidth="1"/>
    <col min="4910" max="4910" width="54.7109375" style="728" customWidth="1"/>
    <col min="4911" max="4911" width="13.7109375" style="728" customWidth="1"/>
    <col min="4912" max="4912" width="8.7109375" style="728" customWidth="1"/>
    <col min="4913" max="4913" width="14.7109375" style="728" customWidth="1"/>
    <col min="4914" max="4914" width="8.85546875" style="728" customWidth="1"/>
    <col min="4915" max="4915" width="9.85546875" style="728" customWidth="1"/>
    <col min="4916" max="4916" width="8.85546875" style="728" customWidth="1"/>
    <col min="4917" max="4917" width="54.7109375" style="728" customWidth="1"/>
    <col min="4918" max="4918" width="12.42578125" style="728" customWidth="1"/>
    <col min="4919" max="4919" width="8.7109375" style="728" customWidth="1"/>
    <col min="4920" max="4920" width="13.42578125" style="728" customWidth="1"/>
    <col min="4921" max="4921" width="8.85546875" style="728" customWidth="1"/>
    <col min="4922" max="4922" width="9.140625" style="728" customWidth="1"/>
    <col min="4923" max="4923" width="8.85546875" style="728" customWidth="1"/>
    <col min="4924" max="4924" width="54.7109375" style="728" customWidth="1"/>
    <col min="4925" max="4925" width="10.7109375" style="728" customWidth="1"/>
    <col min="4926" max="4926" width="8.7109375" style="728" customWidth="1"/>
    <col min="4927" max="4927" width="13" style="728" customWidth="1"/>
    <col min="4928" max="4928" width="8.85546875" style="728" customWidth="1"/>
    <col min="4929" max="4929" width="9.140625" style="728" customWidth="1"/>
    <col min="4930" max="4930" width="8.85546875" style="728" customWidth="1"/>
    <col min="4931" max="4931" width="54.7109375" style="728" customWidth="1"/>
    <col min="4932" max="4932" width="10.85546875" style="728" customWidth="1"/>
    <col min="4933" max="4933" width="8.7109375" style="728" customWidth="1"/>
    <col min="4934" max="4934" width="13" style="728" customWidth="1"/>
    <col min="4935" max="4935" width="8.85546875" style="728" customWidth="1"/>
    <col min="4936" max="4936" width="9.85546875" style="728" customWidth="1"/>
    <col min="4937" max="4937" width="8.85546875" style="728" customWidth="1"/>
    <col min="4938" max="5123" width="9.140625" style="728"/>
    <col min="5124" max="5124" width="63" style="728" customWidth="1"/>
    <col min="5125" max="5127" width="17.140625" style="728" customWidth="1"/>
    <col min="5128" max="5131" width="15" style="728" customWidth="1"/>
    <col min="5132" max="5132" width="13.140625" style="728" customWidth="1"/>
    <col min="5133" max="5133" width="8.7109375" style="728" customWidth="1"/>
    <col min="5134" max="5134" width="12.85546875" style="728" customWidth="1"/>
    <col min="5135" max="5135" width="8.85546875" style="728" customWidth="1"/>
    <col min="5136" max="5136" width="9.85546875" style="728" customWidth="1"/>
    <col min="5137" max="5137" width="8.85546875" style="728" customWidth="1"/>
    <col min="5138" max="5138" width="54.7109375" style="728" customWidth="1"/>
    <col min="5139" max="5139" width="10.85546875" style="728" customWidth="1"/>
    <col min="5140" max="5140" width="8.7109375" style="728" customWidth="1"/>
    <col min="5141" max="5141" width="12.140625" style="728" customWidth="1"/>
    <col min="5142" max="5142" width="8.85546875" style="728" customWidth="1"/>
    <col min="5143" max="5143" width="9.85546875" style="728" customWidth="1"/>
    <col min="5144" max="5144" width="8.85546875" style="728" customWidth="1"/>
    <col min="5145" max="5145" width="54.7109375" style="728" customWidth="1"/>
    <col min="5146" max="5146" width="10.85546875" style="728" customWidth="1"/>
    <col min="5147" max="5147" width="8.7109375" style="728" customWidth="1"/>
    <col min="5148" max="5148" width="12.28515625" style="728" customWidth="1"/>
    <col min="5149" max="5149" width="8.85546875" style="728" customWidth="1"/>
    <col min="5150" max="5150" width="9.85546875" style="728" customWidth="1"/>
    <col min="5151" max="5151" width="8.85546875" style="728" customWidth="1"/>
    <col min="5152" max="5152" width="54.7109375" style="728" customWidth="1"/>
    <col min="5153" max="5153" width="10.85546875" style="728" customWidth="1"/>
    <col min="5154" max="5154" width="8.7109375" style="728" customWidth="1"/>
    <col min="5155" max="5155" width="13.28515625" style="728" customWidth="1"/>
    <col min="5156" max="5156" width="8.85546875" style="728" customWidth="1"/>
    <col min="5157" max="5157" width="9.85546875" style="728" customWidth="1"/>
    <col min="5158" max="5158" width="8.85546875" style="728" customWidth="1"/>
    <col min="5159" max="5159" width="54.7109375" style="728" customWidth="1"/>
    <col min="5160" max="5160" width="12.140625" style="728" customWidth="1"/>
    <col min="5161" max="5161" width="8.7109375" style="728" customWidth="1"/>
    <col min="5162" max="5162" width="11.28515625" style="728" customWidth="1"/>
    <col min="5163" max="5163" width="8.85546875" style="728" customWidth="1"/>
    <col min="5164" max="5164" width="9.140625" style="728"/>
    <col min="5165" max="5165" width="8.85546875" style="728" customWidth="1"/>
    <col min="5166" max="5166" width="54.7109375" style="728" customWidth="1"/>
    <col min="5167" max="5167" width="13.7109375" style="728" customWidth="1"/>
    <col min="5168" max="5168" width="8.7109375" style="728" customWidth="1"/>
    <col min="5169" max="5169" width="14.7109375" style="728" customWidth="1"/>
    <col min="5170" max="5170" width="8.85546875" style="728" customWidth="1"/>
    <col min="5171" max="5171" width="9.85546875" style="728" customWidth="1"/>
    <col min="5172" max="5172" width="8.85546875" style="728" customWidth="1"/>
    <col min="5173" max="5173" width="54.7109375" style="728" customWidth="1"/>
    <col min="5174" max="5174" width="12.42578125" style="728" customWidth="1"/>
    <col min="5175" max="5175" width="8.7109375" style="728" customWidth="1"/>
    <col min="5176" max="5176" width="13.42578125" style="728" customWidth="1"/>
    <col min="5177" max="5177" width="8.85546875" style="728" customWidth="1"/>
    <col min="5178" max="5178" width="9.140625" style="728" customWidth="1"/>
    <col min="5179" max="5179" width="8.85546875" style="728" customWidth="1"/>
    <col min="5180" max="5180" width="54.7109375" style="728" customWidth="1"/>
    <col min="5181" max="5181" width="10.7109375" style="728" customWidth="1"/>
    <col min="5182" max="5182" width="8.7109375" style="728" customWidth="1"/>
    <col min="5183" max="5183" width="13" style="728" customWidth="1"/>
    <col min="5184" max="5184" width="8.85546875" style="728" customWidth="1"/>
    <col min="5185" max="5185" width="9.140625" style="728" customWidth="1"/>
    <col min="5186" max="5186" width="8.85546875" style="728" customWidth="1"/>
    <col min="5187" max="5187" width="54.7109375" style="728" customWidth="1"/>
    <col min="5188" max="5188" width="10.85546875" style="728" customWidth="1"/>
    <col min="5189" max="5189" width="8.7109375" style="728" customWidth="1"/>
    <col min="5190" max="5190" width="13" style="728" customWidth="1"/>
    <col min="5191" max="5191" width="8.85546875" style="728" customWidth="1"/>
    <col min="5192" max="5192" width="9.85546875" style="728" customWidth="1"/>
    <col min="5193" max="5193" width="8.85546875" style="728" customWidth="1"/>
    <col min="5194" max="5379" width="9.140625" style="728"/>
    <col min="5380" max="5380" width="63" style="728" customWidth="1"/>
    <col min="5381" max="5383" width="17.140625" style="728" customWidth="1"/>
    <col min="5384" max="5387" width="15" style="728" customWidth="1"/>
    <col min="5388" max="5388" width="13.140625" style="728" customWidth="1"/>
    <col min="5389" max="5389" width="8.7109375" style="728" customWidth="1"/>
    <col min="5390" max="5390" width="12.85546875" style="728" customWidth="1"/>
    <col min="5391" max="5391" width="8.85546875" style="728" customWidth="1"/>
    <col min="5392" max="5392" width="9.85546875" style="728" customWidth="1"/>
    <col min="5393" max="5393" width="8.85546875" style="728" customWidth="1"/>
    <col min="5394" max="5394" width="54.7109375" style="728" customWidth="1"/>
    <col min="5395" max="5395" width="10.85546875" style="728" customWidth="1"/>
    <col min="5396" max="5396" width="8.7109375" style="728" customWidth="1"/>
    <col min="5397" max="5397" width="12.140625" style="728" customWidth="1"/>
    <col min="5398" max="5398" width="8.85546875" style="728" customWidth="1"/>
    <col min="5399" max="5399" width="9.85546875" style="728" customWidth="1"/>
    <col min="5400" max="5400" width="8.85546875" style="728" customWidth="1"/>
    <col min="5401" max="5401" width="54.7109375" style="728" customWidth="1"/>
    <col min="5402" max="5402" width="10.85546875" style="728" customWidth="1"/>
    <col min="5403" max="5403" width="8.7109375" style="728" customWidth="1"/>
    <col min="5404" max="5404" width="12.28515625" style="728" customWidth="1"/>
    <col min="5405" max="5405" width="8.85546875" style="728" customWidth="1"/>
    <col min="5406" max="5406" width="9.85546875" style="728" customWidth="1"/>
    <col min="5407" max="5407" width="8.85546875" style="728" customWidth="1"/>
    <col min="5408" max="5408" width="54.7109375" style="728" customWidth="1"/>
    <col min="5409" max="5409" width="10.85546875" style="728" customWidth="1"/>
    <col min="5410" max="5410" width="8.7109375" style="728" customWidth="1"/>
    <col min="5411" max="5411" width="13.28515625" style="728" customWidth="1"/>
    <col min="5412" max="5412" width="8.85546875" style="728" customWidth="1"/>
    <col min="5413" max="5413" width="9.85546875" style="728" customWidth="1"/>
    <col min="5414" max="5414" width="8.85546875" style="728" customWidth="1"/>
    <col min="5415" max="5415" width="54.7109375" style="728" customWidth="1"/>
    <col min="5416" max="5416" width="12.140625" style="728" customWidth="1"/>
    <col min="5417" max="5417" width="8.7109375" style="728" customWidth="1"/>
    <col min="5418" max="5418" width="11.28515625" style="728" customWidth="1"/>
    <col min="5419" max="5419" width="8.85546875" style="728" customWidth="1"/>
    <col min="5420" max="5420" width="9.140625" style="728"/>
    <col min="5421" max="5421" width="8.85546875" style="728" customWidth="1"/>
    <col min="5422" max="5422" width="54.7109375" style="728" customWidth="1"/>
    <col min="5423" max="5423" width="13.7109375" style="728" customWidth="1"/>
    <col min="5424" max="5424" width="8.7109375" style="728" customWidth="1"/>
    <col min="5425" max="5425" width="14.7109375" style="728" customWidth="1"/>
    <col min="5426" max="5426" width="8.85546875" style="728" customWidth="1"/>
    <col min="5427" max="5427" width="9.85546875" style="728" customWidth="1"/>
    <col min="5428" max="5428" width="8.85546875" style="728" customWidth="1"/>
    <col min="5429" max="5429" width="54.7109375" style="728" customWidth="1"/>
    <col min="5430" max="5430" width="12.42578125" style="728" customWidth="1"/>
    <col min="5431" max="5431" width="8.7109375" style="728" customWidth="1"/>
    <col min="5432" max="5432" width="13.42578125" style="728" customWidth="1"/>
    <col min="5433" max="5433" width="8.85546875" style="728" customWidth="1"/>
    <col min="5434" max="5434" width="9.140625" style="728" customWidth="1"/>
    <col min="5435" max="5435" width="8.85546875" style="728" customWidth="1"/>
    <col min="5436" max="5436" width="54.7109375" style="728" customWidth="1"/>
    <col min="5437" max="5437" width="10.7109375" style="728" customWidth="1"/>
    <col min="5438" max="5438" width="8.7109375" style="728" customWidth="1"/>
    <col min="5439" max="5439" width="13" style="728" customWidth="1"/>
    <col min="5440" max="5440" width="8.85546875" style="728" customWidth="1"/>
    <col min="5441" max="5441" width="9.140625" style="728" customWidth="1"/>
    <col min="5442" max="5442" width="8.85546875" style="728" customWidth="1"/>
    <col min="5443" max="5443" width="54.7109375" style="728" customWidth="1"/>
    <col min="5444" max="5444" width="10.85546875" style="728" customWidth="1"/>
    <col min="5445" max="5445" width="8.7109375" style="728" customWidth="1"/>
    <col min="5446" max="5446" width="13" style="728" customWidth="1"/>
    <col min="5447" max="5447" width="8.85546875" style="728" customWidth="1"/>
    <col min="5448" max="5448" width="9.85546875" style="728" customWidth="1"/>
    <col min="5449" max="5449" width="8.85546875" style="728" customWidth="1"/>
    <col min="5450" max="5635" width="9.140625" style="728"/>
    <col min="5636" max="5636" width="63" style="728" customWidth="1"/>
    <col min="5637" max="5639" width="17.140625" style="728" customWidth="1"/>
    <col min="5640" max="5643" width="15" style="728" customWidth="1"/>
    <col min="5644" max="5644" width="13.140625" style="728" customWidth="1"/>
    <col min="5645" max="5645" width="8.7109375" style="728" customWidth="1"/>
    <col min="5646" max="5646" width="12.85546875" style="728" customWidth="1"/>
    <col min="5647" max="5647" width="8.85546875" style="728" customWidth="1"/>
    <col min="5648" max="5648" width="9.85546875" style="728" customWidth="1"/>
    <col min="5649" max="5649" width="8.85546875" style="728" customWidth="1"/>
    <col min="5650" max="5650" width="54.7109375" style="728" customWidth="1"/>
    <col min="5651" max="5651" width="10.85546875" style="728" customWidth="1"/>
    <col min="5652" max="5652" width="8.7109375" style="728" customWidth="1"/>
    <col min="5653" max="5653" width="12.140625" style="728" customWidth="1"/>
    <col min="5654" max="5654" width="8.85546875" style="728" customWidth="1"/>
    <col min="5655" max="5655" width="9.85546875" style="728" customWidth="1"/>
    <col min="5656" max="5656" width="8.85546875" style="728" customWidth="1"/>
    <col min="5657" max="5657" width="54.7109375" style="728" customWidth="1"/>
    <col min="5658" max="5658" width="10.85546875" style="728" customWidth="1"/>
    <col min="5659" max="5659" width="8.7109375" style="728" customWidth="1"/>
    <col min="5660" max="5660" width="12.28515625" style="728" customWidth="1"/>
    <col min="5661" max="5661" width="8.85546875" style="728" customWidth="1"/>
    <col min="5662" max="5662" width="9.85546875" style="728" customWidth="1"/>
    <col min="5663" max="5663" width="8.85546875" style="728" customWidth="1"/>
    <col min="5664" max="5664" width="54.7109375" style="728" customWidth="1"/>
    <col min="5665" max="5665" width="10.85546875" style="728" customWidth="1"/>
    <col min="5666" max="5666" width="8.7109375" style="728" customWidth="1"/>
    <col min="5667" max="5667" width="13.28515625" style="728" customWidth="1"/>
    <col min="5668" max="5668" width="8.85546875" style="728" customWidth="1"/>
    <col min="5669" max="5669" width="9.85546875" style="728" customWidth="1"/>
    <col min="5670" max="5670" width="8.85546875" style="728" customWidth="1"/>
    <col min="5671" max="5671" width="54.7109375" style="728" customWidth="1"/>
    <col min="5672" max="5672" width="12.140625" style="728" customWidth="1"/>
    <col min="5673" max="5673" width="8.7109375" style="728" customWidth="1"/>
    <col min="5674" max="5674" width="11.28515625" style="728" customWidth="1"/>
    <col min="5675" max="5675" width="8.85546875" style="728" customWidth="1"/>
    <col min="5676" max="5676" width="9.140625" style="728"/>
    <col min="5677" max="5677" width="8.85546875" style="728" customWidth="1"/>
    <col min="5678" max="5678" width="54.7109375" style="728" customWidth="1"/>
    <col min="5679" max="5679" width="13.7109375" style="728" customWidth="1"/>
    <col min="5680" max="5680" width="8.7109375" style="728" customWidth="1"/>
    <col min="5681" max="5681" width="14.7109375" style="728" customWidth="1"/>
    <col min="5682" max="5682" width="8.85546875" style="728" customWidth="1"/>
    <col min="5683" max="5683" width="9.85546875" style="728" customWidth="1"/>
    <col min="5684" max="5684" width="8.85546875" style="728" customWidth="1"/>
    <col min="5685" max="5685" width="54.7109375" style="728" customWidth="1"/>
    <col min="5686" max="5686" width="12.42578125" style="728" customWidth="1"/>
    <col min="5687" max="5687" width="8.7109375" style="728" customWidth="1"/>
    <col min="5688" max="5688" width="13.42578125" style="728" customWidth="1"/>
    <col min="5689" max="5689" width="8.85546875" style="728" customWidth="1"/>
    <col min="5690" max="5690" width="9.140625" style="728" customWidth="1"/>
    <col min="5691" max="5691" width="8.85546875" style="728" customWidth="1"/>
    <col min="5692" max="5692" width="54.7109375" style="728" customWidth="1"/>
    <col min="5693" max="5693" width="10.7109375" style="728" customWidth="1"/>
    <col min="5694" max="5694" width="8.7109375" style="728" customWidth="1"/>
    <col min="5695" max="5695" width="13" style="728" customWidth="1"/>
    <col min="5696" max="5696" width="8.85546875" style="728" customWidth="1"/>
    <col min="5697" max="5697" width="9.140625" style="728" customWidth="1"/>
    <col min="5698" max="5698" width="8.85546875" style="728" customWidth="1"/>
    <col min="5699" max="5699" width="54.7109375" style="728" customWidth="1"/>
    <col min="5700" max="5700" width="10.85546875" style="728" customWidth="1"/>
    <col min="5701" max="5701" width="8.7109375" style="728" customWidth="1"/>
    <col min="5702" max="5702" width="13" style="728" customWidth="1"/>
    <col min="5703" max="5703" width="8.85546875" style="728" customWidth="1"/>
    <col min="5704" max="5704" width="9.85546875" style="728" customWidth="1"/>
    <col min="5705" max="5705" width="8.85546875" style="728" customWidth="1"/>
    <col min="5706" max="5891" width="9.140625" style="728"/>
    <col min="5892" max="5892" width="63" style="728" customWidth="1"/>
    <col min="5893" max="5895" width="17.140625" style="728" customWidth="1"/>
    <col min="5896" max="5899" width="15" style="728" customWidth="1"/>
    <col min="5900" max="5900" width="13.140625" style="728" customWidth="1"/>
    <col min="5901" max="5901" width="8.7109375" style="728" customWidth="1"/>
    <col min="5902" max="5902" width="12.85546875" style="728" customWidth="1"/>
    <col min="5903" max="5903" width="8.85546875" style="728" customWidth="1"/>
    <col min="5904" max="5904" width="9.85546875" style="728" customWidth="1"/>
    <col min="5905" max="5905" width="8.85546875" style="728" customWidth="1"/>
    <col min="5906" max="5906" width="54.7109375" style="728" customWidth="1"/>
    <col min="5907" max="5907" width="10.85546875" style="728" customWidth="1"/>
    <col min="5908" max="5908" width="8.7109375" style="728" customWidth="1"/>
    <col min="5909" max="5909" width="12.140625" style="728" customWidth="1"/>
    <col min="5910" max="5910" width="8.85546875" style="728" customWidth="1"/>
    <col min="5911" max="5911" width="9.85546875" style="728" customWidth="1"/>
    <col min="5912" max="5912" width="8.85546875" style="728" customWidth="1"/>
    <col min="5913" max="5913" width="54.7109375" style="728" customWidth="1"/>
    <col min="5914" max="5914" width="10.85546875" style="728" customWidth="1"/>
    <col min="5915" max="5915" width="8.7109375" style="728" customWidth="1"/>
    <col min="5916" max="5916" width="12.28515625" style="728" customWidth="1"/>
    <col min="5917" max="5917" width="8.85546875" style="728" customWidth="1"/>
    <col min="5918" max="5918" width="9.85546875" style="728" customWidth="1"/>
    <col min="5919" max="5919" width="8.85546875" style="728" customWidth="1"/>
    <col min="5920" max="5920" width="54.7109375" style="728" customWidth="1"/>
    <col min="5921" max="5921" width="10.85546875" style="728" customWidth="1"/>
    <col min="5922" max="5922" width="8.7109375" style="728" customWidth="1"/>
    <col min="5923" max="5923" width="13.28515625" style="728" customWidth="1"/>
    <col min="5924" max="5924" width="8.85546875" style="728" customWidth="1"/>
    <col min="5925" max="5925" width="9.85546875" style="728" customWidth="1"/>
    <col min="5926" max="5926" width="8.85546875" style="728" customWidth="1"/>
    <col min="5927" max="5927" width="54.7109375" style="728" customWidth="1"/>
    <col min="5928" max="5928" width="12.140625" style="728" customWidth="1"/>
    <col min="5929" max="5929" width="8.7109375" style="728" customWidth="1"/>
    <col min="5930" max="5930" width="11.28515625" style="728" customWidth="1"/>
    <col min="5931" max="5931" width="8.85546875" style="728" customWidth="1"/>
    <col min="5932" max="5932" width="9.140625" style="728"/>
    <col min="5933" max="5933" width="8.85546875" style="728" customWidth="1"/>
    <col min="5934" max="5934" width="54.7109375" style="728" customWidth="1"/>
    <col min="5935" max="5935" width="13.7109375" style="728" customWidth="1"/>
    <col min="5936" max="5936" width="8.7109375" style="728" customWidth="1"/>
    <col min="5937" max="5937" width="14.7109375" style="728" customWidth="1"/>
    <col min="5938" max="5938" width="8.85546875" style="728" customWidth="1"/>
    <col min="5939" max="5939" width="9.85546875" style="728" customWidth="1"/>
    <col min="5940" max="5940" width="8.85546875" style="728" customWidth="1"/>
    <col min="5941" max="5941" width="54.7109375" style="728" customWidth="1"/>
    <col min="5942" max="5942" width="12.42578125" style="728" customWidth="1"/>
    <col min="5943" max="5943" width="8.7109375" style="728" customWidth="1"/>
    <col min="5944" max="5944" width="13.42578125" style="728" customWidth="1"/>
    <col min="5945" max="5945" width="8.85546875" style="728" customWidth="1"/>
    <col min="5946" max="5946" width="9.140625" style="728" customWidth="1"/>
    <col min="5947" max="5947" width="8.85546875" style="728" customWidth="1"/>
    <col min="5948" max="5948" width="54.7109375" style="728" customWidth="1"/>
    <col min="5949" max="5949" width="10.7109375" style="728" customWidth="1"/>
    <col min="5950" max="5950" width="8.7109375" style="728" customWidth="1"/>
    <col min="5951" max="5951" width="13" style="728" customWidth="1"/>
    <col min="5952" max="5952" width="8.85546875" style="728" customWidth="1"/>
    <col min="5953" max="5953" width="9.140625" style="728" customWidth="1"/>
    <col min="5954" max="5954" width="8.85546875" style="728" customWidth="1"/>
    <col min="5955" max="5955" width="54.7109375" style="728" customWidth="1"/>
    <col min="5956" max="5956" width="10.85546875" style="728" customWidth="1"/>
    <col min="5957" max="5957" width="8.7109375" style="728" customWidth="1"/>
    <col min="5958" max="5958" width="13" style="728" customWidth="1"/>
    <col min="5959" max="5959" width="8.85546875" style="728" customWidth="1"/>
    <col min="5960" max="5960" width="9.85546875" style="728" customWidth="1"/>
    <col min="5961" max="5961" width="8.85546875" style="728" customWidth="1"/>
    <col min="5962" max="6147" width="9.140625" style="728"/>
    <col min="6148" max="6148" width="63" style="728" customWidth="1"/>
    <col min="6149" max="6151" width="17.140625" style="728" customWidth="1"/>
    <col min="6152" max="6155" width="15" style="728" customWidth="1"/>
    <col min="6156" max="6156" width="13.140625" style="728" customWidth="1"/>
    <col min="6157" max="6157" width="8.7109375" style="728" customWidth="1"/>
    <col min="6158" max="6158" width="12.85546875" style="728" customWidth="1"/>
    <col min="6159" max="6159" width="8.85546875" style="728" customWidth="1"/>
    <col min="6160" max="6160" width="9.85546875" style="728" customWidth="1"/>
    <col min="6161" max="6161" width="8.85546875" style="728" customWidth="1"/>
    <col min="6162" max="6162" width="54.7109375" style="728" customWidth="1"/>
    <col min="6163" max="6163" width="10.85546875" style="728" customWidth="1"/>
    <col min="6164" max="6164" width="8.7109375" style="728" customWidth="1"/>
    <col min="6165" max="6165" width="12.140625" style="728" customWidth="1"/>
    <col min="6166" max="6166" width="8.85546875" style="728" customWidth="1"/>
    <col min="6167" max="6167" width="9.85546875" style="728" customWidth="1"/>
    <col min="6168" max="6168" width="8.85546875" style="728" customWidth="1"/>
    <col min="6169" max="6169" width="54.7109375" style="728" customWidth="1"/>
    <col min="6170" max="6170" width="10.85546875" style="728" customWidth="1"/>
    <col min="6171" max="6171" width="8.7109375" style="728" customWidth="1"/>
    <col min="6172" max="6172" width="12.28515625" style="728" customWidth="1"/>
    <col min="6173" max="6173" width="8.85546875" style="728" customWidth="1"/>
    <col min="6174" max="6174" width="9.85546875" style="728" customWidth="1"/>
    <col min="6175" max="6175" width="8.85546875" style="728" customWidth="1"/>
    <col min="6176" max="6176" width="54.7109375" style="728" customWidth="1"/>
    <col min="6177" max="6177" width="10.85546875" style="728" customWidth="1"/>
    <col min="6178" max="6178" width="8.7109375" style="728" customWidth="1"/>
    <col min="6179" max="6179" width="13.28515625" style="728" customWidth="1"/>
    <col min="6180" max="6180" width="8.85546875" style="728" customWidth="1"/>
    <col min="6181" max="6181" width="9.85546875" style="728" customWidth="1"/>
    <col min="6182" max="6182" width="8.85546875" style="728" customWidth="1"/>
    <col min="6183" max="6183" width="54.7109375" style="728" customWidth="1"/>
    <col min="6184" max="6184" width="12.140625" style="728" customWidth="1"/>
    <col min="6185" max="6185" width="8.7109375" style="728" customWidth="1"/>
    <col min="6186" max="6186" width="11.28515625" style="728" customWidth="1"/>
    <col min="6187" max="6187" width="8.85546875" style="728" customWidth="1"/>
    <col min="6188" max="6188" width="9.140625" style="728"/>
    <col min="6189" max="6189" width="8.85546875" style="728" customWidth="1"/>
    <col min="6190" max="6190" width="54.7109375" style="728" customWidth="1"/>
    <col min="6191" max="6191" width="13.7109375" style="728" customWidth="1"/>
    <col min="6192" max="6192" width="8.7109375" style="728" customWidth="1"/>
    <col min="6193" max="6193" width="14.7109375" style="728" customWidth="1"/>
    <col min="6194" max="6194" width="8.85546875" style="728" customWidth="1"/>
    <col min="6195" max="6195" width="9.85546875" style="728" customWidth="1"/>
    <col min="6196" max="6196" width="8.85546875" style="728" customWidth="1"/>
    <col min="6197" max="6197" width="54.7109375" style="728" customWidth="1"/>
    <col min="6198" max="6198" width="12.42578125" style="728" customWidth="1"/>
    <col min="6199" max="6199" width="8.7109375" style="728" customWidth="1"/>
    <col min="6200" max="6200" width="13.42578125" style="728" customWidth="1"/>
    <col min="6201" max="6201" width="8.85546875" style="728" customWidth="1"/>
    <col min="6202" max="6202" width="9.140625" style="728" customWidth="1"/>
    <col min="6203" max="6203" width="8.85546875" style="728" customWidth="1"/>
    <col min="6204" max="6204" width="54.7109375" style="728" customWidth="1"/>
    <col min="6205" max="6205" width="10.7109375" style="728" customWidth="1"/>
    <col min="6206" max="6206" width="8.7109375" style="728" customWidth="1"/>
    <col min="6207" max="6207" width="13" style="728" customWidth="1"/>
    <col min="6208" max="6208" width="8.85546875" style="728" customWidth="1"/>
    <col min="6209" max="6209" width="9.140625" style="728" customWidth="1"/>
    <col min="6210" max="6210" width="8.85546875" style="728" customWidth="1"/>
    <col min="6211" max="6211" width="54.7109375" style="728" customWidth="1"/>
    <col min="6212" max="6212" width="10.85546875" style="728" customWidth="1"/>
    <col min="6213" max="6213" width="8.7109375" style="728" customWidth="1"/>
    <col min="6214" max="6214" width="13" style="728" customWidth="1"/>
    <col min="6215" max="6215" width="8.85546875" style="728" customWidth="1"/>
    <col min="6216" max="6216" width="9.85546875" style="728" customWidth="1"/>
    <col min="6217" max="6217" width="8.85546875" style="728" customWidth="1"/>
    <col min="6218" max="6403" width="9.140625" style="728"/>
    <col min="6404" max="6404" width="63" style="728" customWidth="1"/>
    <col min="6405" max="6407" width="17.140625" style="728" customWidth="1"/>
    <col min="6408" max="6411" width="15" style="728" customWidth="1"/>
    <col min="6412" max="6412" width="13.140625" style="728" customWidth="1"/>
    <col min="6413" max="6413" width="8.7109375" style="728" customWidth="1"/>
    <col min="6414" max="6414" width="12.85546875" style="728" customWidth="1"/>
    <col min="6415" max="6415" width="8.85546875" style="728" customWidth="1"/>
    <col min="6416" max="6416" width="9.85546875" style="728" customWidth="1"/>
    <col min="6417" max="6417" width="8.85546875" style="728" customWidth="1"/>
    <col min="6418" max="6418" width="54.7109375" style="728" customWidth="1"/>
    <col min="6419" max="6419" width="10.85546875" style="728" customWidth="1"/>
    <col min="6420" max="6420" width="8.7109375" style="728" customWidth="1"/>
    <col min="6421" max="6421" width="12.140625" style="728" customWidth="1"/>
    <col min="6422" max="6422" width="8.85546875" style="728" customWidth="1"/>
    <col min="6423" max="6423" width="9.85546875" style="728" customWidth="1"/>
    <col min="6424" max="6424" width="8.85546875" style="728" customWidth="1"/>
    <col min="6425" max="6425" width="54.7109375" style="728" customWidth="1"/>
    <col min="6426" max="6426" width="10.85546875" style="728" customWidth="1"/>
    <col min="6427" max="6427" width="8.7109375" style="728" customWidth="1"/>
    <col min="6428" max="6428" width="12.28515625" style="728" customWidth="1"/>
    <col min="6429" max="6429" width="8.85546875" style="728" customWidth="1"/>
    <col min="6430" max="6430" width="9.85546875" style="728" customWidth="1"/>
    <col min="6431" max="6431" width="8.85546875" style="728" customWidth="1"/>
    <col min="6432" max="6432" width="54.7109375" style="728" customWidth="1"/>
    <col min="6433" max="6433" width="10.85546875" style="728" customWidth="1"/>
    <col min="6434" max="6434" width="8.7109375" style="728" customWidth="1"/>
    <col min="6435" max="6435" width="13.28515625" style="728" customWidth="1"/>
    <col min="6436" max="6436" width="8.85546875" style="728" customWidth="1"/>
    <col min="6437" max="6437" width="9.85546875" style="728" customWidth="1"/>
    <col min="6438" max="6438" width="8.85546875" style="728" customWidth="1"/>
    <col min="6439" max="6439" width="54.7109375" style="728" customWidth="1"/>
    <col min="6440" max="6440" width="12.140625" style="728" customWidth="1"/>
    <col min="6441" max="6441" width="8.7109375" style="728" customWidth="1"/>
    <col min="6442" max="6442" width="11.28515625" style="728" customWidth="1"/>
    <col min="6443" max="6443" width="8.85546875" style="728" customWidth="1"/>
    <col min="6444" max="6444" width="9.140625" style="728"/>
    <col min="6445" max="6445" width="8.85546875" style="728" customWidth="1"/>
    <col min="6446" max="6446" width="54.7109375" style="728" customWidth="1"/>
    <col min="6447" max="6447" width="13.7109375" style="728" customWidth="1"/>
    <col min="6448" max="6448" width="8.7109375" style="728" customWidth="1"/>
    <col min="6449" max="6449" width="14.7109375" style="728" customWidth="1"/>
    <col min="6450" max="6450" width="8.85546875" style="728" customWidth="1"/>
    <col min="6451" max="6451" width="9.85546875" style="728" customWidth="1"/>
    <col min="6452" max="6452" width="8.85546875" style="728" customWidth="1"/>
    <col min="6453" max="6453" width="54.7109375" style="728" customWidth="1"/>
    <col min="6454" max="6454" width="12.42578125" style="728" customWidth="1"/>
    <col min="6455" max="6455" width="8.7109375" style="728" customWidth="1"/>
    <col min="6456" max="6456" width="13.42578125" style="728" customWidth="1"/>
    <col min="6457" max="6457" width="8.85546875" style="728" customWidth="1"/>
    <col min="6458" max="6458" width="9.140625" style="728" customWidth="1"/>
    <col min="6459" max="6459" width="8.85546875" style="728" customWidth="1"/>
    <col min="6460" max="6460" width="54.7109375" style="728" customWidth="1"/>
    <col min="6461" max="6461" width="10.7109375" style="728" customWidth="1"/>
    <col min="6462" max="6462" width="8.7109375" style="728" customWidth="1"/>
    <col min="6463" max="6463" width="13" style="728" customWidth="1"/>
    <col min="6464" max="6464" width="8.85546875" style="728" customWidth="1"/>
    <col min="6465" max="6465" width="9.140625" style="728" customWidth="1"/>
    <col min="6466" max="6466" width="8.85546875" style="728" customWidth="1"/>
    <col min="6467" max="6467" width="54.7109375" style="728" customWidth="1"/>
    <col min="6468" max="6468" width="10.85546875" style="728" customWidth="1"/>
    <col min="6469" max="6469" width="8.7109375" style="728" customWidth="1"/>
    <col min="6470" max="6470" width="13" style="728" customWidth="1"/>
    <col min="6471" max="6471" width="8.85546875" style="728" customWidth="1"/>
    <col min="6472" max="6472" width="9.85546875" style="728" customWidth="1"/>
    <col min="6473" max="6473" width="8.85546875" style="728" customWidth="1"/>
    <col min="6474" max="6659" width="9.140625" style="728"/>
    <col min="6660" max="6660" width="63" style="728" customWidth="1"/>
    <col min="6661" max="6663" width="17.140625" style="728" customWidth="1"/>
    <col min="6664" max="6667" width="15" style="728" customWidth="1"/>
    <col min="6668" max="6668" width="13.140625" style="728" customWidth="1"/>
    <col min="6669" max="6669" width="8.7109375" style="728" customWidth="1"/>
    <col min="6670" max="6670" width="12.85546875" style="728" customWidth="1"/>
    <col min="6671" max="6671" width="8.85546875" style="728" customWidth="1"/>
    <col min="6672" max="6672" width="9.85546875" style="728" customWidth="1"/>
    <col min="6673" max="6673" width="8.85546875" style="728" customWidth="1"/>
    <col min="6674" max="6674" width="54.7109375" style="728" customWidth="1"/>
    <col min="6675" max="6675" width="10.85546875" style="728" customWidth="1"/>
    <col min="6676" max="6676" width="8.7109375" style="728" customWidth="1"/>
    <col min="6677" max="6677" width="12.140625" style="728" customWidth="1"/>
    <col min="6678" max="6678" width="8.85546875" style="728" customWidth="1"/>
    <col min="6679" max="6679" width="9.85546875" style="728" customWidth="1"/>
    <col min="6680" max="6680" width="8.85546875" style="728" customWidth="1"/>
    <col min="6681" max="6681" width="54.7109375" style="728" customWidth="1"/>
    <col min="6682" max="6682" width="10.85546875" style="728" customWidth="1"/>
    <col min="6683" max="6683" width="8.7109375" style="728" customWidth="1"/>
    <col min="6684" max="6684" width="12.28515625" style="728" customWidth="1"/>
    <col min="6685" max="6685" width="8.85546875" style="728" customWidth="1"/>
    <col min="6686" max="6686" width="9.85546875" style="728" customWidth="1"/>
    <col min="6687" max="6687" width="8.85546875" style="728" customWidth="1"/>
    <col min="6688" max="6688" width="54.7109375" style="728" customWidth="1"/>
    <col min="6689" max="6689" width="10.85546875" style="728" customWidth="1"/>
    <col min="6690" max="6690" width="8.7109375" style="728" customWidth="1"/>
    <col min="6691" max="6691" width="13.28515625" style="728" customWidth="1"/>
    <col min="6692" max="6692" width="8.85546875" style="728" customWidth="1"/>
    <col min="6693" max="6693" width="9.85546875" style="728" customWidth="1"/>
    <col min="6694" max="6694" width="8.85546875" style="728" customWidth="1"/>
    <col min="6695" max="6695" width="54.7109375" style="728" customWidth="1"/>
    <col min="6696" max="6696" width="12.140625" style="728" customWidth="1"/>
    <col min="6697" max="6697" width="8.7109375" style="728" customWidth="1"/>
    <col min="6698" max="6698" width="11.28515625" style="728" customWidth="1"/>
    <col min="6699" max="6699" width="8.85546875" style="728" customWidth="1"/>
    <col min="6700" max="6700" width="9.140625" style="728"/>
    <col min="6701" max="6701" width="8.85546875" style="728" customWidth="1"/>
    <col min="6702" max="6702" width="54.7109375" style="728" customWidth="1"/>
    <col min="6703" max="6703" width="13.7109375" style="728" customWidth="1"/>
    <col min="6704" max="6704" width="8.7109375" style="728" customWidth="1"/>
    <col min="6705" max="6705" width="14.7109375" style="728" customWidth="1"/>
    <col min="6706" max="6706" width="8.85546875" style="728" customWidth="1"/>
    <col min="6707" max="6707" width="9.85546875" style="728" customWidth="1"/>
    <col min="6708" max="6708" width="8.85546875" style="728" customWidth="1"/>
    <col min="6709" max="6709" width="54.7109375" style="728" customWidth="1"/>
    <col min="6710" max="6710" width="12.42578125" style="728" customWidth="1"/>
    <col min="6711" max="6711" width="8.7109375" style="728" customWidth="1"/>
    <col min="6712" max="6712" width="13.42578125" style="728" customWidth="1"/>
    <col min="6713" max="6713" width="8.85546875" style="728" customWidth="1"/>
    <col min="6714" max="6714" width="9.140625" style="728" customWidth="1"/>
    <col min="6715" max="6715" width="8.85546875" style="728" customWidth="1"/>
    <col min="6716" max="6716" width="54.7109375" style="728" customWidth="1"/>
    <col min="6717" max="6717" width="10.7109375" style="728" customWidth="1"/>
    <col min="6718" max="6718" width="8.7109375" style="728" customWidth="1"/>
    <col min="6719" max="6719" width="13" style="728" customWidth="1"/>
    <col min="6720" max="6720" width="8.85546875" style="728" customWidth="1"/>
    <col min="6721" max="6721" width="9.140625" style="728" customWidth="1"/>
    <col min="6722" max="6722" width="8.85546875" style="728" customWidth="1"/>
    <col min="6723" max="6723" width="54.7109375" style="728" customWidth="1"/>
    <col min="6724" max="6724" width="10.85546875" style="728" customWidth="1"/>
    <col min="6725" max="6725" width="8.7109375" style="728" customWidth="1"/>
    <col min="6726" max="6726" width="13" style="728" customWidth="1"/>
    <col min="6727" max="6727" width="8.85546875" style="728" customWidth="1"/>
    <col min="6728" max="6728" width="9.85546875" style="728" customWidth="1"/>
    <col min="6729" max="6729" width="8.85546875" style="728" customWidth="1"/>
    <col min="6730" max="6915" width="9.140625" style="728"/>
    <col min="6916" max="6916" width="63" style="728" customWidth="1"/>
    <col min="6917" max="6919" width="17.140625" style="728" customWidth="1"/>
    <col min="6920" max="6923" width="15" style="728" customWidth="1"/>
    <col min="6924" max="6924" width="13.140625" style="728" customWidth="1"/>
    <col min="6925" max="6925" width="8.7109375" style="728" customWidth="1"/>
    <col min="6926" max="6926" width="12.85546875" style="728" customWidth="1"/>
    <col min="6927" max="6927" width="8.85546875" style="728" customWidth="1"/>
    <col min="6928" max="6928" width="9.85546875" style="728" customWidth="1"/>
    <col min="6929" max="6929" width="8.85546875" style="728" customWidth="1"/>
    <col min="6930" max="6930" width="54.7109375" style="728" customWidth="1"/>
    <col min="6931" max="6931" width="10.85546875" style="728" customWidth="1"/>
    <col min="6932" max="6932" width="8.7109375" style="728" customWidth="1"/>
    <col min="6933" max="6933" width="12.140625" style="728" customWidth="1"/>
    <col min="6934" max="6934" width="8.85546875" style="728" customWidth="1"/>
    <col min="6935" max="6935" width="9.85546875" style="728" customWidth="1"/>
    <col min="6936" max="6936" width="8.85546875" style="728" customWidth="1"/>
    <col min="6937" max="6937" width="54.7109375" style="728" customWidth="1"/>
    <col min="6938" max="6938" width="10.85546875" style="728" customWidth="1"/>
    <col min="6939" max="6939" width="8.7109375" style="728" customWidth="1"/>
    <col min="6940" max="6940" width="12.28515625" style="728" customWidth="1"/>
    <col min="6941" max="6941" width="8.85546875" style="728" customWidth="1"/>
    <col min="6942" max="6942" width="9.85546875" style="728" customWidth="1"/>
    <col min="6943" max="6943" width="8.85546875" style="728" customWidth="1"/>
    <col min="6944" max="6944" width="54.7109375" style="728" customWidth="1"/>
    <col min="6945" max="6945" width="10.85546875" style="728" customWidth="1"/>
    <col min="6946" max="6946" width="8.7109375" style="728" customWidth="1"/>
    <col min="6947" max="6947" width="13.28515625" style="728" customWidth="1"/>
    <col min="6948" max="6948" width="8.85546875" style="728" customWidth="1"/>
    <col min="6949" max="6949" width="9.85546875" style="728" customWidth="1"/>
    <col min="6950" max="6950" width="8.85546875" style="728" customWidth="1"/>
    <col min="6951" max="6951" width="54.7109375" style="728" customWidth="1"/>
    <col min="6952" max="6952" width="12.140625" style="728" customWidth="1"/>
    <col min="6953" max="6953" width="8.7109375" style="728" customWidth="1"/>
    <col min="6954" max="6954" width="11.28515625" style="728" customWidth="1"/>
    <col min="6955" max="6955" width="8.85546875" style="728" customWidth="1"/>
    <col min="6956" max="6956" width="9.140625" style="728"/>
    <col min="6957" max="6957" width="8.85546875" style="728" customWidth="1"/>
    <col min="6958" max="6958" width="54.7109375" style="728" customWidth="1"/>
    <col min="6959" max="6959" width="13.7109375" style="728" customWidth="1"/>
    <col min="6960" max="6960" width="8.7109375" style="728" customWidth="1"/>
    <col min="6961" max="6961" width="14.7109375" style="728" customWidth="1"/>
    <col min="6962" max="6962" width="8.85546875" style="728" customWidth="1"/>
    <col min="6963" max="6963" width="9.85546875" style="728" customWidth="1"/>
    <col min="6964" max="6964" width="8.85546875" style="728" customWidth="1"/>
    <col min="6965" max="6965" width="54.7109375" style="728" customWidth="1"/>
    <col min="6966" max="6966" width="12.42578125" style="728" customWidth="1"/>
    <col min="6967" max="6967" width="8.7109375" style="728" customWidth="1"/>
    <col min="6968" max="6968" width="13.42578125" style="728" customWidth="1"/>
    <col min="6969" max="6969" width="8.85546875" style="728" customWidth="1"/>
    <col min="6970" max="6970" width="9.140625" style="728" customWidth="1"/>
    <col min="6971" max="6971" width="8.85546875" style="728" customWidth="1"/>
    <col min="6972" max="6972" width="54.7109375" style="728" customWidth="1"/>
    <col min="6973" max="6973" width="10.7109375" style="728" customWidth="1"/>
    <col min="6974" max="6974" width="8.7109375" style="728" customWidth="1"/>
    <col min="6975" max="6975" width="13" style="728" customWidth="1"/>
    <col min="6976" max="6976" width="8.85546875" style="728" customWidth="1"/>
    <col min="6977" max="6977" width="9.140625" style="728" customWidth="1"/>
    <col min="6978" max="6978" width="8.85546875" style="728" customWidth="1"/>
    <col min="6979" max="6979" width="54.7109375" style="728" customWidth="1"/>
    <col min="6980" max="6980" width="10.85546875" style="728" customWidth="1"/>
    <col min="6981" max="6981" width="8.7109375" style="728" customWidth="1"/>
    <col min="6982" max="6982" width="13" style="728" customWidth="1"/>
    <col min="6983" max="6983" width="8.85546875" style="728" customWidth="1"/>
    <col min="6984" max="6984" width="9.85546875" style="728" customWidth="1"/>
    <col min="6985" max="6985" width="8.85546875" style="728" customWidth="1"/>
    <col min="6986" max="7171" width="9.140625" style="728"/>
    <col min="7172" max="7172" width="63" style="728" customWidth="1"/>
    <col min="7173" max="7175" width="17.140625" style="728" customWidth="1"/>
    <col min="7176" max="7179" width="15" style="728" customWidth="1"/>
    <col min="7180" max="7180" width="13.140625" style="728" customWidth="1"/>
    <col min="7181" max="7181" width="8.7109375" style="728" customWidth="1"/>
    <col min="7182" max="7182" width="12.85546875" style="728" customWidth="1"/>
    <col min="7183" max="7183" width="8.85546875" style="728" customWidth="1"/>
    <col min="7184" max="7184" width="9.85546875" style="728" customWidth="1"/>
    <col min="7185" max="7185" width="8.85546875" style="728" customWidth="1"/>
    <col min="7186" max="7186" width="54.7109375" style="728" customWidth="1"/>
    <col min="7187" max="7187" width="10.85546875" style="728" customWidth="1"/>
    <col min="7188" max="7188" width="8.7109375" style="728" customWidth="1"/>
    <col min="7189" max="7189" width="12.140625" style="728" customWidth="1"/>
    <col min="7190" max="7190" width="8.85546875" style="728" customWidth="1"/>
    <col min="7191" max="7191" width="9.85546875" style="728" customWidth="1"/>
    <col min="7192" max="7192" width="8.85546875" style="728" customWidth="1"/>
    <col min="7193" max="7193" width="54.7109375" style="728" customWidth="1"/>
    <col min="7194" max="7194" width="10.85546875" style="728" customWidth="1"/>
    <col min="7195" max="7195" width="8.7109375" style="728" customWidth="1"/>
    <col min="7196" max="7196" width="12.28515625" style="728" customWidth="1"/>
    <col min="7197" max="7197" width="8.85546875" style="728" customWidth="1"/>
    <col min="7198" max="7198" width="9.85546875" style="728" customWidth="1"/>
    <col min="7199" max="7199" width="8.85546875" style="728" customWidth="1"/>
    <col min="7200" max="7200" width="54.7109375" style="728" customWidth="1"/>
    <col min="7201" max="7201" width="10.85546875" style="728" customWidth="1"/>
    <col min="7202" max="7202" width="8.7109375" style="728" customWidth="1"/>
    <col min="7203" max="7203" width="13.28515625" style="728" customWidth="1"/>
    <col min="7204" max="7204" width="8.85546875" style="728" customWidth="1"/>
    <col min="7205" max="7205" width="9.85546875" style="728" customWidth="1"/>
    <col min="7206" max="7206" width="8.85546875" style="728" customWidth="1"/>
    <col min="7207" max="7207" width="54.7109375" style="728" customWidth="1"/>
    <col min="7208" max="7208" width="12.140625" style="728" customWidth="1"/>
    <col min="7209" max="7209" width="8.7109375" style="728" customWidth="1"/>
    <col min="7210" max="7210" width="11.28515625" style="728" customWidth="1"/>
    <col min="7211" max="7211" width="8.85546875" style="728" customWidth="1"/>
    <col min="7212" max="7212" width="9.140625" style="728"/>
    <col min="7213" max="7213" width="8.85546875" style="728" customWidth="1"/>
    <col min="7214" max="7214" width="54.7109375" style="728" customWidth="1"/>
    <col min="7215" max="7215" width="13.7109375" style="728" customWidth="1"/>
    <col min="7216" max="7216" width="8.7109375" style="728" customWidth="1"/>
    <col min="7217" max="7217" width="14.7109375" style="728" customWidth="1"/>
    <col min="7218" max="7218" width="8.85546875" style="728" customWidth="1"/>
    <col min="7219" max="7219" width="9.85546875" style="728" customWidth="1"/>
    <col min="7220" max="7220" width="8.85546875" style="728" customWidth="1"/>
    <col min="7221" max="7221" width="54.7109375" style="728" customWidth="1"/>
    <col min="7222" max="7222" width="12.42578125" style="728" customWidth="1"/>
    <col min="7223" max="7223" width="8.7109375" style="728" customWidth="1"/>
    <col min="7224" max="7224" width="13.42578125" style="728" customWidth="1"/>
    <col min="7225" max="7225" width="8.85546875" style="728" customWidth="1"/>
    <col min="7226" max="7226" width="9.140625" style="728" customWidth="1"/>
    <col min="7227" max="7227" width="8.85546875" style="728" customWidth="1"/>
    <col min="7228" max="7228" width="54.7109375" style="728" customWidth="1"/>
    <col min="7229" max="7229" width="10.7109375" style="728" customWidth="1"/>
    <col min="7230" max="7230" width="8.7109375" style="728" customWidth="1"/>
    <col min="7231" max="7231" width="13" style="728" customWidth="1"/>
    <col min="7232" max="7232" width="8.85546875" style="728" customWidth="1"/>
    <col min="7233" max="7233" width="9.140625" style="728" customWidth="1"/>
    <col min="7234" max="7234" width="8.85546875" style="728" customWidth="1"/>
    <col min="7235" max="7235" width="54.7109375" style="728" customWidth="1"/>
    <col min="7236" max="7236" width="10.85546875" style="728" customWidth="1"/>
    <col min="7237" max="7237" width="8.7109375" style="728" customWidth="1"/>
    <col min="7238" max="7238" width="13" style="728" customWidth="1"/>
    <col min="7239" max="7239" width="8.85546875" style="728" customWidth="1"/>
    <col min="7240" max="7240" width="9.85546875" style="728" customWidth="1"/>
    <col min="7241" max="7241" width="8.85546875" style="728" customWidth="1"/>
    <col min="7242" max="7427" width="9.140625" style="728"/>
    <col min="7428" max="7428" width="63" style="728" customWidth="1"/>
    <col min="7429" max="7431" width="17.140625" style="728" customWidth="1"/>
    <col min="7432" max="7435" width="15" style="728" customWidth="1"/>
    <col min="7436" max="7436" width="13.140625" style="728" customWidth="1"/>
    <col min="7437" max="7437" width="8.7109375" style="728" customWidth="1"/>
    <col min="7438" max="7438" width="12.85546875" style="728" customWidth="1"/>
    <col min="7439" max="7439" width="8.85546875" style="728" customWidth="1"/>
    <col min="7440" max="7440" width="9.85546875" style="728" customWidth="1"/>
    <col min="7441" max="7441" width="8.85546875" style="728" customWidth="1"/>
    <col min="7442" max="7442" width="54.7109375" style="728" customWidth="1"/>
    <col min="7443" max="7443" width="10.85546875" style="728" customWidth="1"/>
    <col min="7444" max="7444" width="8.7109375" style="728" customWidth="1"/>
    <col min="7445" max="7445" width="12.140625" style="728" customWidth="1"/>
    <col min="7446" max="7446" width="8.85546875" style="728" customWidth="1"/>
    <col min="7447" max="7447" width="9.85546875" style="728" customWidth="1"/>
    <col min="7448" max="7448" width="8.85546875" style="728" customWidth="1"/>
    <col min="7449" max="7449" width="54.7109375" style="728" customWidth="1"/>
    <col min="7450" max="7450" width="10.85546875" style="728" customWidth="1"/>
    <col min="7451" max="7451" width="8.7109375" style="728" customWidth="1"/>
    <col min="7452" max="7452" width="12.28515625" style="728" customWidth="1"/>
    <col min="7453" max="7453" width="8.85546875" style="728" customWidth="1"/>
    <col min="7454" max="7454" width="9.85546875" style="728" customWidth="1"/>
    <col min="7455" max="7455" width="8.85546875" style="728" customWidth="1"/>
    <col min="7456" max="7456" width="54.7109375" style="728" customWidth="1"/>
    <col min="7457" max="7457" width="10.85546875" style="728" customWidth="1"/>
    <col min="7458" max="7458" width="8.7109375" style="728" customWidth="1"/>
    <col min="7459" max="7459" width="13.28515625" style="728" customWidth="1"/>
    <col min="7460" max="7460" width="8.85546875" style="728" customWidth="1"/>
    <col min="7461" max="7461" width="9.85546875" style="728" customWidth="1"/>
    <col min="7462" max="7462" width="8.85546875" style="728" customWidth="1"/>
    <col min="7463" max="7463" width="54.7109375" style="728" customWidth="1"/>
    <col min="7464" max="7464" width="12.140625" style="728" customWidth="1"/>
    <col min="7465" max="7465" width="8.7109375" style="728" customWidth="1"/>
    <col min="7466" max="7466" width="11.28515625" style="728" customWidth="1"/>
    <col min="7467" max="7467" width="8.85546875" style="728" customWidth="1"/>
    <col min="7468" max="7468" width="9.140625" style="728"/>
    <col min="7469" max="7469" width="8.85546875" style="728" customWidth="1"/>
    <col min="7470" max="7470" width="54.7109375" style="728" customWidth="1"/>
    <col min="7471" max="7471" width="13.7109375" style="728" customWidth="1"/>
    <col min="7472" max="7472" width="8.7109375" style="728" customWidth="1"/>
    <col min="7473" max="7473" width="14.7109375" style="728" customWidth="1"/>
    <col min="7474" max="7474" width="8.85546875" style="728" customWidth="1"/>
    <col min="7475" max="7475" width="9.85546875" style="728" customWidth="1"/>
    <col min="7476" max="7476" width="8.85546875" style="728" customWidth="1"/>
    <col min="7477" max="7477" width="54.7109375" style="728" customWidth="1"/>
    <col min="7478" max="7478" width="12.42578125" style="728" customWidth="1"/>
    <col min="7479" max="7479" width="8.7109375" style="728" customWidth="1"/>
    <col min="7480" max="7480" width="13.42578125" style="728" customWidth="1"/>
    <col min="7481" max="7481" width="8.85546875" style="728" customWidth="1"/>
    <col min="7482" max="7482" width="9.140625" style="728" customWidth="1"/>
    <col min="7483" max="7483" width="8.85546875" style="728" customWidth="1"/>
    <col min="7484" max="7484" width="54.7109375" style="728" customWidth="1"/>
    <col min="7485" max="7485" width="10.7109375" style="728" customWidth="1"/>
    <col min="7486" max="7486" width="8.7109375" style="728" customWidth="1"/>
    <col min="7487" max="7487" width="13" style="728" customWidth="1"/>
    <col min="7488" max="7488" width="8.85546875" style="728" customWidth="1"/>
    <col min="7489" max="7489" width="9.140625" style="728" customWidth="1"/>
    <col min="7490" max="7490" width="8.85546875" style="728" customWidth="1"/>
    <col min="7491" max="7491" width="54.7109375" style="728" customWidth="1"/>
    <col min="7492" max="7492" width="10.85546875" style="728" customWidth="1"/>
    <col min="7493" max="7493" width="8.7109375" style="728" customWidth="1"/>
    <col min="7494" max="7494" width="13" style="728" customWidth="1"/>
    <col min="7495" max="7495" width="8.85546875" style="728" customWidth="1"/>
    <col min="7496" max="7496" width="9.85546875" style="728" customWidth="1"/>
    <col min="7497" max="7497" width="8.85546875" style="728" customWidth="1"/>
    <col min="7498" max="7683" width="9.140625" style="728"/>
    <col min="7684" max="7684" width="63" style="728" customWidth="1"/>
    <col min="7685" max="7687" width="17.140625" style="728" customWidth="1"/>
    <col min="7688" max="7691" width="15" style="728" customWidth="1"/>
    <col min="7692" max="7692" width="13.140625" style="728" customWidth="1"/>
    <col min="7693" max="7693" width="8.7109375" style="728" customWidth="1"/>
    <col min="7694" max="7694" width="12.85546875" style="728" customWidth="1"/>
    <col min="7695" max="7695" width="8.85546875" style="728" customWidth="1"/>
    <col min="7696" max="7696" width="9.85546875" style="728" customWidth="1"/>
    <col min="7697" max="7697" width="8.85546875" style="728" customWidth="1"/>
    <col min="7698" max="7698" width="54.7109375" style="728" customWidth="1"/>
    <col min="7699" max="7699" width="10.85546875" style="728" customWidth="1"/>
    <col min="7700" max="7700" width="8.7109375" style="728" customWidth="1"/>
    <col min="7701" max="7701" width="12.140625" style="728" customWidth="1"/>
    <col min="7702" max="7702" width="8.85546875" style="728" customWidth="1"/>
    <col min="7703" max="7703" width="9.85546875" style="728" customWidth="1"/>
    <col min="7704" max="7704" width="8.85546875" style="728" customWidth="1"/>
    <col min="7705" max="7705" width="54.7109375" style="728" customWidth="1"/>
    <col min="7706" max="7706" width="10.85546875" style="728" customWidth="1"/>
    <col min="7707" max="7707" width="8.7109375" style="728" customWidth="1"/>
    <col min="7708" max="7708" width="12.28515625" style="728" customWidth="1"/>
    <col min="7709" max="7709" width="8.85546875" style="728" customWidth="1"/>
    <col min="7710" max="7710" width="9.85546875" style="728" customWidth="1"/>
    <col min="7711" max="7711" width="8.85546875" style="728" customWidth="1"/>
    <col min="7712" max="7712" width="54.7109375" style="728" customWidth="1"/>
    <col min="7713" max="7713" width="10.85546875" style="728" customWidth="1"/>
    <col min="7714" max="7714" width="8.7109375" style="728" customWidth="1"/>
    <col min="7715" max="7715" width="13.28515625" style="728" customWidth="1"/>
    <col min="7716" max="7716" width="8.85546875" style="728" customWidth="1"/>
    <col min="7717" max="7717" width="9.85546875" style="728" customWidth="1"/>
    <col min="7718" max="7718" width="8.85546875" style="728" customWidth="1"/>
    <col min="7719" max="7719" width="54.7109375" style="728" customWidth="1"/>
    <col min="7720" max="7720" width="12.140625" style="728" customWidth="1"/>
    <col min="7721" max="7721" width="8.7109375" style="728" customWidth="1"/>
    <col min="7722" max="7722" width="11.28515625" style="728" customWidth="1"/>
    <col min="7723" max="7723" width="8.85546875" style="728" customWidth="1"/>
    <col min="7724" max="7724" width="9.140625" style="728"/>
    <col min="7725" max="7725" width="8.85546875" style="728" customWidth="1"/>
    <col min="7726" max="7726" width="54.7109375" style="728" customWidth="1"/>
    <col min="7727" max="7727" width="13.7109375" style="728" customWidth="1"/>
    <col min="7728" max="7728" width="8.7109375" style="728" customWidth="1"/>
    <col min="7729" max="7729" width="14.7109375" style="728" customWidth="1"/>
    <col min="7730" max="7730" width="8.85546875" style="728" customWidth="1"/>
    <col min="7731" max="7731" width="9.85546875" style="728" customWidth="1"/>
    <col min="7732" max="7732" width="8.85546875" style="728" customWidth="1"/>
    <col min="7733" max="7733" width="54.7109375" style="728" customWidth="1"/>
    <col min="7734" max="7734" width="12.42578125" style="728" customWidth="1"/>
    <col min="7735" max="7735" width="8.7109375" style="728" customWidth="1"/>
    <col min="7736" max="7736" width="13.42578125" style="728" customWidth="1"/>
    <col min="7737" max="7737" width="8.85546875" style="728" customWidth="1"/>
    <col min="7738" max="7738" width="9.140625" style="728" customWidth="1"/>
    <col min="7739" max="7739" width="8.85546875" style="728" customWidth="1"/>
    <col min="7740" max="7740" width="54.7109375" style="728" customWidth="1"/>
    <col min="7741" max="7741" width="10.7109375" style="728" customWidth="1"/>
    <col min="7742" max="7742" width="8.7109375" style="728" customWidth="1"/>
    <col min="7743" max="7743" width="13" style="728" customWidth="1"/>
    <col min="7744" max="7744" width="8.85546875" style="728" customWidth="1"/>
    <col min="7745" max="7745" width="9.140625" style="728" customWidth="1"/>
    <col min="7746" max="7746" width="8.85546875" style="728" customWidth="1"/>
    <col min="7747" max="7747" width="54.7109375" style="728" customWidth="1"/>
    <col min="7748" max="7748" width="10.85546875" style="728" customWidth="1"/>
    <col min="7749" max="7749" width="8.7109375" style="728" customWidth="1"/>
    <col min="7750" max="7750" width="13" style="728" customWidth="1"/>
    <col min="7751" max="7751" width="8.85546875" style="728" customWidth="1"/>
    <col min="7752" max="7752" width="9.85546875" style="728" customWidth="1"/>
    <col min="7753" max="7753" width="8.85546875" style="728" customWidth="1"/>
    <col min="7754" max="7939" width="9.140625" style="728"/>
    <col min="7940" max="7940" width="63" style="728" customWidth="1"/>
    <col min="7941" max="7943" width="17.140625" style="728" customWidth="1"/>
    <col min="7944" max="7947" width="15" style="728" customWidth="1"/>
    <col min="7948" max="7948" width="13.140625" style="728" customWidth="1"/>
    <col min="7949" max="7949" width="8.7109375" style="728" customWidth="1"/>
    <col min="7950" max="7950" width="12.85546875" style="728" customWidth="1"/>
    <col min="7951" max="7951" width="8.85546875" style="728" customWidth="1"/>
    <col min="7952" max="7952" width="9.85546875" style="728" customWidth="1"/>
    <col min="7953" max="7953" width="8.85546875" style="728" customWidth="1"/>
    <col min="7954" max="7954" width="54.7109375" style="728" customWidth="1"/>
    <col min="7955" max="7955" width="10.85546875" style="728" customWidth="1"/>
    <col min="7956" max="7956" width="8.7109375" style="728" customWidth="1"/>
    <col min="7957" max="7957" width="12.140625" style="728" customWidth="1"/>
    <col min="7958" max="7958" width="8.85546875" style="728" customWidth="1"/>
    <col min="7959" max="7959" width="9.85546875" style="728" customWidth="1"/>
    <col min="7960" max="7960" width="8.85546875" style="728" customWidth="1"/>
    <col min="7961" max="7961" width="54.7109375" style="728" customWidth="1"/>
    <col min="7962" max="7962" width="10.85546875" style="728" customWidth="1"/>
    <col min="7963" max="7963" width="8.7109375" style="728" customWidth="1"/>
    <col min="7964" max="7964" width="12.28515625" style="728" customWidth="1"/>
    <col min="7965" max="7965" width="8.85546875" style="728" customWidth="1"/>
    <col min="7966" max="7966" width="9.85546875" style="728" customWidth="1"/>
    <col min="7967" max="7967" width="8.85546875" style="728" customWidth="1"/>
    <col min="7968" max="7968" width="54.7109375" style="728" customWidth="1"/>
    <col min="7969" max="7969" width="10.85546875" style="728" customWidth="1"/>
    <col min="7970" max="7970" width="8.7109375" style="728" customWidth="1"/>
    <col min="7971" max="7971" width="13.28515625" style="728" customWidth="1"/>
    <col min="7972" max="7972" width="8.85546875" style="728" customWidth="1"/>
    <col min="7973" max="7973" width="9.85546875" style="728" customWidth="1"/>
    <col min="7974" max="7974" width="8.85546875" style="728" customWidth="1"/>
    <col min="7975" max="7975" width="54.7109375" style="728" customWidth="1"/>
    <col min="7976" max="7976" width="12.140625" style="728" customWidth="1"/>
    <col min="7977" max="7977" width="8.7109375" style="728" customWidth="1"/>
    <col min="7978" max="7978" width="11.28515625" style="728" customWidth="1"/>
    <col min="7979" max="7979" width="8.85546875" style="728" customWidth="1"/>
    <col min="7980" max="7980" width="9.140625" style="728"/>
    <col min="7981" max="7981" width="8.85546875" style="728" customWidth="1"/>
    <col min="7982" max="7982" width="54.7109375" style="728" customWidth="1"/>
    <col min="7983" max="7983" width="13.7109375" style="728" customWidth="1"/>
    <col min="7984" max="7984" width="8.7109375" style="728" customWidth="1"/>
    <col min="7985" max="7985" width="14.7109375" style="728" customWidth="1"/>
    <col min="7986" max="7986" width="8.85546875" style="728" customWidth="1"/>
    <col min="7987" max="7987" width="9.85546875" style="728" customWidth="1"/>
    <col min="7988" max="7988" width="8.85546875" style="728" customWidth="1"/>
    <col min="7989" max="7989" width="54.7109375" style="728" customWidth="1"/>
    <col min="7990" max="7990" width="12.42578125" style="728" customWidth="1"/>
    <col min="7991" max="7991" width="8.7109375" style="728" customWidth="1"/>
    <col min="7992" max="7992" width="13.42578125" style="728" customWidth="1"/>
    <col min="7993" max="7993" width="8.85546875" style="728" customWidth="1"/>
    <col min="7994" max="7994" width="9.140625" style="728" customWidth="1"/>
    <col min="7995" max="7995" width="8.85546875" style="728" customWidth="1"/>
    <col min="7996" max="7996" width="54.7109375" style="728" customWidth="1"/>
    <col min="7997" max="7997" width="10.7109375" style="728" customWidth="1"/>
    <col min="7998" max="7998" width="8.7109375" style="728" customWidth="1"/>
    <col min="7999" max="7999" width="13" style="728" customWidth="1"/>
    <col min="8000" max="8000" width="8.85546875" style="728" customWidth="1"/>
    <col min="8001" max="8001" width="9.140625" style="728" customWidth="1"/>
    <col min="8002" max="8002" width="8.85546875" style="728" customWidth="1"/>
    <col min="8003" max="8003" width="54.7109375" style="728" customWidth="1"/>
    <col min="8004" max="8004" width="10.85546875" style="728" customWidth="1"/>
    <col min="8005" max="8005" width="8.7109375" style="728" customWidth="1"/>
    <col min="8006" max="8006" width="13" style="728" customWidth="1"/>
    <col min="8007" max="8007" width="8.85546875" style="728" customWidth="1"/>
    <col min="8008" max="8008" width="9.85546875" style="728" customWidth="1"/>
    <col min="8009" max="8009" width="8.85546875" style="728" customWidth="1"/>
    <col min="8010" max="8195" width="9.140625" style="728"/>
    <col min="8196" max="8196" width="63" style="728" customWidth="1"/>
    <col min="8197" max="8199" width="17.140625" style="728" customWidth="1"/>
    <col min="8200" max="8203" width="15" style="728" customWidth="1"/>
    <col min="8204" max="8204" width="13.140625" style="728" customWidth="1"/>
    <col min="8205" max="8205" width="8.7109375" style="728" customWidth="1"/>
    <col min="8206" max="8206" width="12.85546875" style="728" customWidth="1"/>
    <col min="8207" max="8207" width="8.85546875" style="728" customWidth="1"/>
    <col min="8208" max="8208" width="9.85546875" style="728" customWidth="1"/>
    <col min="8209" max="8209" width="8.85546875" style="728" customWidth="1"/>
    <col min="8210" max="8210" width="54.7109375" style="728" customWidth="1"/>
    <col min="8211" max="8211" width="10.85546875" style="728" customWidth="1"/>
    <col min="8212" max="8212" width="8.7109375" style="728" customWidth="1"/>
    <col min="8213" max="8213" width="12.140625" style="728" customWidth="1"/>
    <col min="8214" max="8214" width="8.85546875" style="728" customWidth="1"/>
    <col min="8215" max="8215" width="9.85546875" style="728" customWidth="1"/>
    <col min="8216" max="8216" width="8.85546875" style="728" customWidth="1"/>
    <col min="8217" max="8217" width="54.7109375" style="728" customWidth="1"/>
    <col min="8218" max="8218" width="10.85546875" style="728" customWidth="1"/>
    <col min="8219" max="8219" width="8.7109375" style="728" customWidth="1"/>
    <col min="8220" max="8220" width="12.28515625" style="728" customWidth="1"/>
    <col min="8221" max="8221" width="8.85546875" style="728" customWidth="1"/>
    <col min="8222" max="8222" width="9.85546875" style="728" customWidth="1"/>
    <col min="8223" max="8223" width="8.85546875" style="728" customWidth="1"/>
    <col min="8224" max="8224" width="54.7109375" style="728" customWidth="1"/>
    <col min="8225" max="8225" width="10.85546875" style="728" customWidth="1"/>
    <col min="8226" max="8226" width="8.7109375" style="728" customWidth="1"/>
    <col min="8227" max="8227" width="13.28515625" style="728" customWidth="1"/>
    <col min="8228" max="8228" width="8.85546875" style="728" customWidth="1"/>
    <col min="8229" max="8229" width="9.85546875" style="728" customWidth="1"/>
    <col min="8230" max="8230" width="8.85546875" style="728" customWidth="1"/>
    <col min="8231" max="8231" width="54.7109375" style="728" customWidth="1"/>
    <col min="8232" max="8232" width="12.140625" style="728" customWidth="1"/>
    <col min="8233" max="8233" width="8.7109375" style="728" customWidth="1"/>
    <col min="8234" max="8234" width="11.28515625" style="728" customWidth="1"/>
    <col min="8235" max="8235" width="8.85546875" style="728" customWidth="1"/>
    <col min="8236" max="8236" width="9.140625" style="728"/>
    <col min="8237" max="8237" width="8.85546875" style="728" customWidth="1"/>
    <col min="8238" max="8238" width="54.7109375" style="728" customWidth="1"/>
    <col min="8239" max="8239" width="13.7109375" style="728" customWidth="1"/>
    <col min="8240" max="8240" width="8.7109375" style="728" customWidth="1"/>
    <col min="8241" max="8241" width="14.7109375" style="728" customWidth="1"/>
    <col min="8242" max="8242" width="8.85546875" style="728" customWidth="1"/>
    <col min="8243" max="8243" width="9.85546875" style="728" customWidth="1"/>
    <col min="8244" max="8244" width="8.85546875" style="728" customWidth="1"/>
    <col min="8245" max="8245" width="54.7109375" style="728" customWidth="1"/>
    <col min="8246" max="8246" width="12.42578125" style="728" customWidth="1"/>
    <col min="8247" max="8247" width="8.7109375" style="728" customWidth="1"/>
    <col min="8248" max="8248" width="13.42578125" style="728" customWidth="1"/>
    <col min="8249" max="8249" width="8.85546875" style="728" customWidth="1"/>
    <col min="8250" max="8250" width="9.140625" style="728" customWidth="1"/>
    <col min="8251" max="8251" width="8.85546875" style="728" customWidth="1"/>
    <col min="8252" max="8252" width="54.7109375" style="728" customWidth="1"/>
    <col min="8253" max="8253" width="10.7109375" style="728" customWidth="1"/>
    <col min="8254" max="8254" width="8.7109375" style="728" customWidth="1"/>
    <col min="8255" max="8255" width="13" style="728" customWidth="1"/>
    <col min="8256" max="8256" width="8.85546875" style="728" customWidth="1"/>
    <col min="8257" max="8257" width="9.140625" style="728" customWidth="1"/>
    <col min="8258" max="8258" width="8.85546875" style="728" customWidth="1"/>
    <col min="8259" max="8259" width="54.7109375" style="728" customWidth="1"/>
    <col min="8260" max="8260" width="10.85546875" style="728" customWidth="1"/>
    <col min="8261" max="8261" width="8.7109375" style="728" customWidth="1"/>
    <col min="8262" max="8262" width="13" style="728" customWidth="1"/>
    <col min="8263" max="8263" width="8.85546875" style="728" customWidth="1"/>
    <col min="8264" max="8264" width="9.85546875" style="728" customWidth="1"/>
    <col min="8265" max="8265" width="8.85546875" style="728" customWidth="1"/>
    <col min="8266" max="8451" width="9.140625" style="728"/>
    <col min="8452" max="8452" width="63" style="728" customWidth="1"/>
    <col min="8453" max="8455" width="17.140625" style="728" customWidth="1"/>
    <col min="8456" max="8459" width="15" style="728" customWidth="1"/>
    <col min="8460" max="8460" width="13.140625" style="728" customWidth="1"/>
    <col min="8461" max="8461" width="8.7109375" style="728" customWidth="1"/>
    <col min="8462" max="8462" width="12.85546875" style="728" customWidth="1"/>
    <col min="8463" max="8463" width="8.85546875" style="728" customWidth="1"/>
    <col min="8464" max="8464" width="9.85546875" style="728" customWidth="1"/>
    <col min="8465" max="8465" width="8.85546875" style="728" customWidth="1"/>
    <col min="8466" max="8466" width="54.7109375" style="728" customWidth="1"/>
    <col min="8467" max="8467" width="10.85546875" style="728" customWidth="1"/>
    <col min="8468" max="8468" width="8.7109375" style="728" customWidth="1"/>
    <col min="8469" max="8469" width="12.140625" style="728" customWidth="1"/>
    <col min="8470" max="8470" width="8.85546875" style="728" customWidth="1"/>
    <col min="8471" max="8471" width="9.85546875" style="728" customWidth="1"/>
    <col min="8472" max="8472" width="8.85546875" style="728" customWidth="1"/>
    <col min="8473" max="8473" width="54.7109375" style="728" customWidth="1"/>
    <col min="8474" max="8474" width="10.85546875" style="728" customWidth="1"/>
    <col min="8475" max="8475" width="8.7109375" style="728" customWidth="1"/>
    <col min="8476" max="8476" width="12.28515625" style="728" customWidth="1"/>
    <col min="8477" max="8477" width="8.85546875" style="728" customWidth="1"/>
    <col min="8478" max="8478" width="9.85546875" style="728" customWidth="1"/>
    <col min="8479" max="8479" width="8.85546875" style="728" customWidth="1"/>
    <col min="8480" max="8480" width="54.7109375" style="728" customWidth="1"/>
    <col min="8481" max="8481" width="10.85546875" style="728" customWidth="1"/>
    <col min="8482" max="8482" width="8.7109375" style="728" customWidth="1"/>
    <col min="8483" max="8483" width="13.28515625" style="728" customWidth="1"/>
    <col min="8484" max="8484" width="8.85546875" style="728" customWidth="1"/>
    <col min="8485" max="8485" width="9.85546875" style="728" customWidth="1"/>
    <col min="8486" max="8486" width="8.85546875" style="728" customWidth="1"/>
    <col min="8487" max="8487" width="54.7109375" style="728" customWidth="1"/>
    <col min="8488" max="8488" width="12.140625" style="728" customWidth="1"/>
    <col min="8489" max="8489" width="8.7109375" style="728" customWidth="1"/>
    <col min="8490" max="8490" width="11.28515625" style="728" customWidth="1"/>
    <col min="8491" max="8491" width="8.85546875" style="728" customWidth="1"/>
    <col min="8492" max="8492" width="9.140625" style="728"/>
    <col min="8493" max="8493" width="8.85546875" style="728" customWidth="1"/>
    <col min="8494" max="8494" width="54.7109375" style="728" customWidth="1"/>
    <col min="8495" max="8495" width="13.7109375" style="728" customWidth="1"/>
    <col min="8496" max="8496" width="8.7109375" style="728" customWidth="1"/>
    <col min="8497" max="8497" width="14.7109375" style="728" customWidth="1"/>
    <col min="8498" max="8498" width="8.85546875" style="728" customWidth="1"/>
    <col min="8499" max="8499" width="9.85546875" style="728" customWidth="1"/>
    <col min="8500" max="8500" width="8.85546875" style="728" customWidth="1"/>
    <col min="8501" max="8501" width="54.7109375" style="728" customWidth="1"/>
    <col min="8502" max="8502" width="12.42578125" style="728" customWidth="1"/>
    <col min="8503" max="8503" width="8.7109375" style="728" customWidth="1"/>
    <col min="8504" max="8504" width="13.42578125" style="728" customWidth="1"/>
    <col min="8505" max="8505" width="8.85546875" style="728" customWidth="1"/>
    <col min="8506" max="8506" width="9.140625" style="728" customWidth="1"/>
    <col min="8507" max="8507" width="8.85546875" style="728" customWidth="1"/>
    <col min="8508" max="8508" width="54.7109375" style="728" customWidth="1"/>
    <col min="8509" max="8509" width="10.7109375" style="728" customWidth="1"/>
    <col min="8510" max="8510" width="8.7109375" style="728" customWidth="1"/>
    <col min="8511" max="8511" width="13" style="728" customWidth="1"/>
    <col min="8512" max="8512" width="8.85546875" style="728" customWidth="1"/>
    <col min="8513" max="8513" width="9.140625" style="728" customWidth="1"/>
    <col min="8514" max="8514" width="8.85546875" style="728" customWidth="1"/>
    <col min="8515" max="8515" width="54.7109375" style="728" customWidth="1"/>
    <col min="8516" max="8516" width="10.85546875" style="728" customWidth="1"/>
    <col min="8517" max="8517" width="8.7109375" style="728" customWidth="1"/>
    <col min="8518" max="8518" width="13" style="728" customWidth="1"/>
    <col min="8519" max="8519" width="8.85546875" style="728" customWidth="1"/>
    <col min="8520" max="8520" width="9.85546875" style="728" customWidth="1"/>
    <col min="8521" max="8521" width="8.85546875" style="728" customWidth="1"/>
    <col min="8522" max="8707" width="9.140625" style="728"/>
    <col min="8708" max="8708" width="63" style="728" customWidth="1"/>
    <col min="8709" max="8711" width="17.140625" style="728" customWidth="1"/>
    <col min="8712" max="8715" width="15" style="728" customWidth="1"/>
    <col min="8716" max="8716" width="13.140625" style="728" customWidth="1"/>
    <col min="8717" max="8717" width="8.7109375" style="728" customWidth="1"/>
    <col min="8718" max="8718" width="12.85546875" style="728" customWidth="1"/>
    <col min="8719" max="8719" width="8.85546875" style="728" customWidth="1"/>
    <col min="8720" max="8720" width="9.85546875" style="728" customWidth="1"/>
    <col min="8721" max="8721" width="8.85546875" style="728" customWidth="1"/>
    <col min="8722" max="8722" width="54.7109375" style="728" customWidth="1"/>
    <col min="8723" max="8723" width="10.85546875" style="728" customWidth="1"/>
    <col min="8724" max="8724" width="8.7109375" style="728" customWidth="1"/>
    <col min="8725" max="8725" width="12.140625" style="728" customWidth="1"/>
    <col min="8726" max="8726" width="8.85546875" style="728" customWidth="1"/>
    <col min="8727" max="8727" width="9.85546875" style="728" customWidth="1"/>
    <col min="8728" max="8728" width="8.85546875" style="728" customWidth="1"/>
    <col min="8729" max="8729" width="54.7109375" style="728" customWidth="1"/>
    <col min="8730" max="8730" width="10.85546875" style="728" customWidth="1"/>
    <col min="8731" max="8731" width="8.7109375" style="728" customWidth="1"/>
    <col min="8732" max="8732" width="12.28515625" style="728" customWidth="1"/>
    <col min="8733" max="8733" width="8.85546875" style="728" customWidth="1"/>
    <col min="8734" max="8734" width="9.85546875" style="728" customWidth="1"/>
    <col min="8735" max="8735" width="8.85546875" style="728" customWidth="1"/>
    <col min="8736" max="8736" width="54.7109375" style="728" customWidth="1"/>
    <col min="8737" max="8737" width="10.85546875" style="728" customWidth="1"/>
    <col min="8738" max="8738" width="8.7109375" style="728" customWidth="1"/>
    <col min="8739" max="8739" width="13.28515625" style="728" customWidth="1"/>
    <col min="8740" max="8740" width="8.85546875" style="728" customWidth="1"/>
    <col min="8741" max="8741" width="9.85546875" style="728" customWidth="1"/>
    <col min="8742" max="8742" width="8.85546875" style="728" customWidth="1"/>
    <col min="8743" max="8743" width="54.7109375" style="728" customWidth="1"/>
    <col min="8744" max="8744" width="12.140625" style="728" customWidth="1"/>
    <col min="8745" max="8745" width="8.7109375" style="728" customWidth="1"/>
    <col min="8746" max="8746" width="11.28515625" style="728" customWidth="1"/>
    <col min="8747" max="8747" width="8.85546875" style="728" customWidth="1"/>
    <col min="8748" max="8748" width="9.140625" style="728"/>
    <col min="8749" max="8749" width="8.85546875" style="728" customWidth="1"/>
    <col min="8750" max="8750" width="54.7109375" style="728" customWidth="1"/>
    <col min="8751" max="8751" width="13.7109375" style="728" customWidth="1"/>
    <col min="8752" max="8752" width="8.7109375" style="728" customWidth="1"/>
    <col min="8753" max="8753" width="14.7109375" style="728" customWidth="1"/>
    <col min="8754" max="8754" width="8.85546875" style="728" customWidth="1"/>
    <col min="8755" max="8755" width="9.85546875" style="728" customWidth="1"/>
    <col min="8756" max="8756" width="8.85546875" style="728" customWidth="1"/>
    <col min="8757" max="8757" width="54.7109375" style="728" customWidth="1"/>
    <col min="8758" max="8758" width="12.42578125" style="728" customWidth="1"/>
    <col min="8759" max="8759" width="8.7109375" style="728" customWidth="1"/>
    <col min="8760" max="8760" width="13.42578125" style="728" customWidth="1"/>
    <col min="8761" max="8761" width="8.85546875" style="728" customWidth="1"/>
    <col min="8762" max="8762" width="9.140625" style="728" customWidth="1"/>
    <col min="8763" max="8763" width="8.85546875" style="728" customWidth="1"/>
    <col min="8764" max="8764" width="54.7109375" style="728" customWidth="1"/>
    <col min="8765" max="8765" width="10.7109375" style="728" customWidth="1"/>
    <col min="8766" max="8766" width="8.7109375" style="728" customWidth="1"/>
    <col min="8767" max="8767" width="13" style="728" customWidth="1"/>
    <col min="8768" max="8768" width="8.85546875" style="728" customWidth="1"/>
    <col min="8769" max="8769" width="9.140625" style="728" customWidth="1"/>
    <col min="8770" max="8770" width="8.85546875" style="728" customWidth="1"/>
    <col min="8771" max="8771" width="54.7109375" style="728" customWidth="1"/>
    <col min="8772" max="8772" width="10.85546875" style="728" customWidth="1"/>
    <col min="8773" max="8773" width="8.7109375" style="728" customWidth="1"/>
    <col min="8774" max="8774" width="13" style="728" customWidth="1"/>
    <col min="8775" max="8775" width="8.85546875" style="728" customWidth="1"/>
    <col min="8776" max="8776" width="9.85546875" style="728" customWidth="1"/>
    <col min="8777" max="8777" width="8.85546875" style="728" customWidth="1"/>
    <col min="8778" max="8963" width="9.140625" style="728"/>
    <col min="8964" max="8964" width="63" style="728" customWidth="1"/>
    <col min="8965" max="8967" width="17.140625" style="728" customWidth="1"/>
    <col min="8968" max="8971" width="15" style="728" customWidth="1"/>
    <col min="8972" max="8972" width="13.140625" style="728" customWidth="1"/>
    <col min="8973" max="8973" width="8.7109375" style="728" customWidth="1"/>
    <col min="8974" max="8974" width="12.85546875" style="728" customWidth="1"/>
    <col min="8975" max="8975" width="8.85546875" style="728" customWidth="1"/>
    <col min="8976" max="8976" width="9.85546875" style="728" customWidth="1"/>
    <col min="8977" max="8977" width="8.85546875" style="728" customWidth="1"/>
    <col min="8978" max="8978" width="54.7109375" style="728" customWidth="1"/>
    <col min="8979" max="8979" width="10.85546875" style="728" customWidth="1"/>
    <col min="8980" max="8980" width="8.7109375" style="728" customWidth="1"/>
    <col min="8981" max="8981" width="12.140625" style="728" customWidth="1"/>
    <col min="8982" max="8982" width="8.85546875" style="728" customWidth="1"/>
    <col min="8983" max="8983" width="9.85546875" style="728" customWidth="1"/>
    <col min="8984" max="8984" width="8.85546875" style="728" customWidth="1"/>
    <col min="8985" max="8985" width="54.7109375" style="728" customWidth="1"/>
    <col min="8986" max="8986" width="10.85546875" style="728" customWidth="1"/>
    <col min="8987" max="8987" width="8.7109375" style="728" customWidth="1"/>
    <col min="8988" max="8988" width="12.28515625" style="728" customWidth="1"/>
    <col min="8989" max="8989" width="8.85546875" style="728" customWidth="1"/>
    <col min="8990" max="8990" width="9.85546875" style="728" customWidth="1"/>
    <col min="8991" max="8991" width="8.85546875" style="728" customWidth="1"/>
    <col min="8992" max="8992" width="54.7109375" style="728" customWidth="1"/>
    <col min="8993" max="8993" width="10.85546875" style="728" customWidth="1"/>
    <col min="8994" max="8994" width="8.7109375" style="728" customWidth="1"/>
    <col min="8995" max="8995" width="13.28515625" style="728" customWidth="1"/>
    <col min="8996" max="8996" width="8.85546875" style="728" customWidth="1"/>
    <col min="8997" max="8997" width="9.85546875" style="728" customWidth="1"/>
    <col min="8998" max="8998" width="8.85546875" style="728" customWidth="1"/>
    <col min="8999" max="8999" width="54.7109375" style="728" customWidth="1"/>
    <col min="9000" max="9000" width="12.140625" style="728" customWidth="1"/>
    <col min="9001" max="9001" width="8.7109375" style="728" customWidth="1"/>
    <col min="9002" max="9002" width="11.28515625" style="728" customWidth="1"/>
    <col min="9003" max="9003" width="8.85546875" style="728" customWidth="1"/>
    <col min="9004" max="9004" width="9.140625" style="728"/>
    <col min="9005" max="9005" width="8.85546875" style="728" customWidth="1"/>
    <col min="9006" max="9006" width="54.7109375" style="728" customWidth="1"/>
    <col min="9007" max="9007" width="13.7109375" style="728" customWidth="1"/>
    <col min="9008" max="9008" width="8.7109375" style="728" customWidth="1"/>
    <col min="9009" max="9009" width="14.7109375" style="728" customWidth="1"/>
    <col min="9010" max="9010" width="8.85546875" style="728" customWidth="1"/>
    <col min="9011" max="9011" width="9.85546875" style="728" customWidth="1"/>
    <col min="9012" max="9012" width="8.85546875" style="728" customWidth="1"/>
    <col min="9013" max="9013" width="54.7109375" style="728" customWidth="1"/>
    <col min="9014" max="9014" width="12.42578125" style="728" customWidth="1"/>
    <col min="9015" max="9015" width="8.7109375" style="728" customWidth="1"/>
    <col min="9016" max="9016" width="13.42578125" style="728" customWidth="1"/>
    <col min="9017" max="9017" width="8.85546875" style="728" customWidth="1"/>
    <col min="9018" max="9018" width="9.140625" style="728" customWidth="1"/>
    <col min="9019" max="9019" width="8.85546875" style="728" customWidth="1"/>
    <col min="9020" max="9020" width="54.7109375" style="728" customWidth="1"/>
    <col min="9021" max="9021" width="10.7109375" style="728" customWidth="1"/>
    <col min="9022" max="9022" width="8.7109375" style="728" customWidth="1"/>
    <col min="9023" max="9023" width="13" style="728" customWidth="1"/>
    <col min="9024" max="9024" width="8.85546875" style="728" customWidth="1"/>
    <col min="9025" max="9025" width="9.140625" style="728" customWidth="1"/>
    <col min="9026" max="9026" width="8.85546875" style="728" customWidth="1"/>
    <col min="9027" max="9027" width="54.7109375" style="728" customWidth="1"/>
    <col min="9028" max="9028" width="10.85546875" style="728" customWidth="1"/>
    <col min="9029" max="9029" width="8.7109375" style="728" customWidth="1"/>
    <col min="9030" max="9030" width="13" style="728" customWidth="1"/>
    <col min="9031" max="9031" width="8.85546875" style="728" customWidth="1"/>
    <col min="9032" max="9032" width="9.85546875" style="728" customWidth="1"/>
    <col min="9033" max="9033" width="8.85546875" style="728" customWidth="1"/>
    <col min="9034" max="9219" width="9.140625" style="728"/>
    <col min="9220" max="9220" width="63" style="728" customWidth="1"/>
    <col min="9221" max="9223" width="17.140625" style="728" customWidth="1"/>
    <col min="9224" max="9227" width="15" style="728" customWidth="1"/>
    <col min="9228" max="9228" width="13.140625" style="728" customWidth="1"/>
    <col min="9229" max="9229" width="8.7109375" style="728" customWidth="1"/>
    <col min="9230" max="9230" width="12.85546875" style="728" customWidth="1"/>
    <col min="9231" max="9231" width="8.85546875" style="728" customWidth="1"/>
    <col min="9232" max="9232" width="9.85546875" style="728" customWidth="1"/>
    <col min="9233" max="9233" width="8.85546875" style="728" customWidth="1"/>
    <col min="9234" max="9234" width="54.7109375" style="728" customWidth="1"/>
    <col min="9235" max="9235" width="10.85546875" style="728" customWidth="1"/>
    <col min="9236" max="9236" width="8.7109375" style="728" customWidth="1"/>
    <col min="9237" max="9237" width="12.140625" style="728" customWidth="1"/>
    <col min="9238" max="9238" width="8.85546875" style="728" customWidth="1"/>
    <col min="9239" max="9239" width="9.85546875" style="728" customWidth="1"/>
    <col min="9240" max="9240" width="8.85546875" style="728" customWidth="1"/>
    <col min="9241" max="9241" width="54.7109375" style="728" customWidth="1"/>
    <col min="9242" max="9242" width="10.85546875" style="728" customWidth="1"/>
    <col min="9243" max="9243" width="8.7109375" style="728" customWidth="1"/>
    <col min="9244" max="9244" width="12.28515625" style="728" customWidth="1"/>
    <col min="9245" max="9245" width="8.85546875" style="728" customWidth="1"/>
    <col min="9246" max="9246" width="9.85546875" style="728" customWidth="1"/>
    <col min="9247" max="9247" width="8.85546875" style="728" customWidth="1"/>
    <col min="9248" max="9248" width="54.7109375" style="728" customWidth="1"/>
    <col min="9249" max="9249" width="10.85546875" style="728" customWidth="1"/>
    <col min="9250" max="9250" width="8.7109375" style="728" customWidth="1"/>
    <col min="9251" max="9251" width="13.28515625" style="728" customWidth="1"/>
    <col min="9252" max="9252" width="8.85546875" style="728" customWidth="1"/>
    <col min="9253" max="9253" width="9.85546875" style="728" customWidth="1"/>
    <col min="9254" max="9254" width="8.85546875" style="728" customWidth="1"/>
    <col min="9255" max="9255" width="54.7109375" style="728" customWidth="1"/>
    <col min="9256" max="9256" width="12.140625" style="728" customWidth="1"/>
    <col min="9257" max="9257" width="8.7109375" style="728" customWidth="1"/>
    <col min="9258" max="9258" width="11.28515625" style="728" customWidth="1"/>
    <col min="9259" max="9259" width="8.85546875" style="728" customWidth="1"/>
    <col min="9260" max="9260" width="9.140625" style="728"/>
    <col min="9261" max="9261" width="8.85546875" style="728" customWidth="1"/>
    <col min="9262" max="9262" width="54.7109375" style="728" customWidth="1"/>
    <col min="9263" max="9263" width="13.7109375" style="728" customWidth="1"/>
    <col min="9264" max="9264" width="8.7109375" style="728" customWidth="1"/>
    <col min="9265" max="9265" width="14.7109375" style="728" customWidth="1"/>
    <col min="9266" max="9266" width="8.85546875" style="728" customWidth="1"/>
    <col min="9267" max="9267" width="9.85546875" style="728" customWidth="1"/>
    <col min="9268" max="9268" width="8.85546875" style="728" customWidth="1"/>
    <col min="9269" max="9269" width="54.7109375" style="728" customWidth="1"/>
    <col min="9270" max="9270" width="12.42578125" style="728" customWidth="1"/>
    <col min="9271" max="9271" width="8.7109375" style="728" customWidth="1"/>
    <col min="9272" max="9272" width="13.42578125" style="728" customWidth="1"/>
    <col min="9273" max="9273" width="8.85546875" style="728" customWidth="1"/>
    <col min="9274" max="9274" width="9.140625" style="728" customWidth="1"/>
    <col min="9275" max="9275" width="8.85546875" style="728" customWidth="1"/>
    <col min="9276" max="9276" width="54.7109375" style="728" customWidth="1"/>
    <col min="9277" max="9277" width="10.7109375" style="728" customWidth="1"/>
    <col min="9278" max="9278" width="8.7109375" style="728" customWidth="1"/>
    <col min="9279" max="9279" width="13" style="728" customWidth="1"/>
    <col min="9280" max="9280" width="8.85546875" style="728" customWidth="1"/>
    <col min="9281" max="9281" width="9.140625" style="728" customWidth="1"/>
    <col min="9282" max="9282" width="8.85546875" style="728" customWidth="1"/>
    <col min="9283" max="9283" width="54.7109375" style="728" customWidth="1"/>
    <col min="9284" max="9284" width="10.85546875" style="728" customWidth="1"/>
    <col min="9285" max="9285" width="8.7109375" style="728" customWidth="1"/>
    <col min="9286" max="9286" width="13" style="728" customWidth="1"/>
    <col min="9287" max="9287" width="8.85546875" style="728" customWidth="1"/>
    <col min="9288" max="9288" width="9.85546875" style="728" customWidth="1"/>
    <col min="9289" max="9289" width="8.85546875" style="728" customWidth="1"/>
    <col min="9290" max="9475" width="9.140625" style="728"/>
    <col min="9476" max="9476" width="63" style="728" customWidth="1"/>
    <col min="9477" max="9479" width="17.140625" style="728" customWidth="1"/>
    <col min="9480" max="9483" width="15" style="728" customWidth="1"/>
    <col min="9484" max="9484" width="13.140625" style="728" customWidth="1"/>
    <col min="9485" max="9485" width="8.7109375" style="728" customWidth="1"/>
    <col min="9486" max="9486" width="12.85546875" style="728" customWidth="1"/>
    <col min="9487" max="9487" width="8.85546875" style="728" customWidth="1"/>
    <col min="9488" max="9488" width="9.85546875" style="728" customWidth="1"/>
    <col min="9489" max="9489" width="8.85546875" style="728" customWidth="1"/>
    <col min="9490" max="9490" width="54.7109375" style="728" customWidth="1"/>
    <col min="9491" max="9491" width="10.85546875" style="728" customWidth="1"/>
    <col min="9492" max="9492" width="8.7109375" style="728" customWidth="1"/>
    <col min="9493" max="9493" width="12.140625" style="728" customWidth="1"/>
    <col min="9494" max="9494" width="8.85546875" style="728" customWidth="1"/>
    <col min="9495" max="9495" width="9.85546875" style="728" customWidth="1"/>
    <col min="9496" max="9496" width="8.85546875" style="728" customWidth="1"/>
    <col min="9497" max="9497" width="54.7109375" style="728" customWidth="1"/>
    <col min="9498" max="9498" width="10.85546875" style="728" customWidth="1"/>
    <col min="9499" max="9499" width="8.7109375" style="728" customWidth="1"/>
    <col min="9500" max="9500" width="12.28515625" style="728" customWidth="1"/>
    <col min="9501" max="9501" width="8.85546875" style="728" customWidth="1"/>
    <col min="9502" max="9502" width="9.85546875" style="728" customWidth="1"/>
    <col min="9503" max="9503" width="8.85546875" style="728" customWidth="1"/>
    <col min="9504" max="9504" width="54.7109375" style="728" customWidth="1"/>
    <col min="9505" max="9505" width="10.85546875" style="728" customWidth="1"/>
    <col min="9506" max="9506" width="8.7109375" style="728" customWidth="1"/>
    <col min="9507" max="9507" width="13.28515625" style="728" customWidth="1"/>
    <col min="9508" max="9508" width="8.85546875" style="728" customWidth="1"/>
    <col min="9509" max="9509" width="9.85546875" style="728" customWidth="1"/>
    <col min="9510" max="9510" width="8.85546875" style="728" customWidth="1"/>
    <col min="9511" max="9511" width="54.7109375" style="728" customWidth="1"/>
    <col min="9512" max="9512" width="12.140625" style="728" customWidth="1"/>
    <col min="9513" max="9513" width="8.7109375" style="728" customWidth="1"/>
    <col min="9514" max="9514" width="11.28515625" style="728" customWidth="1"/>
    <col min="9515" max="9515" width="8.85546875" style="728" customWidth="1"/>
    <col min="9516" max="9516" width="9.140625" style="728"/>
    <col min="9517" max="9517" width="8.85546875" style="728" customWidth="1"/>
    <col min="9518" max="9518" width="54.7109375" style="728" customWidth="1"/>
    <col min="9519" max="9519" width="13.7109375" style="728" customWidth="1"/>
    <col min="9520" max="9520" width="8.7109375" style="728" customWidth="1"/>
    <col min="9521" max="9521" width="14.7109375" style="728" customWidth="1"/>
    <col min="9522" max="9522" width="8.85546875" style="728" customWidth="1"/>
    <col min="9523" max="9523" width="9.85546875" style="728" customWidth="1"/>
    <col min="9524" max="9524" width="8.85546875" style="728" customWidth="1"/>
    <col min="9525" max="9525" width="54.7109375" style="728" customWidth="1"/>
    <col min="9526" max="9526" width="12.42578125" style="728" customWidth="1"/>
    <col min="9527" max="9527" width="8.7109375" style="728" customWidth="1"/>
    <col min="9528" max="9528" width="13.42578125" style="728" customWidth="1"/>
    <col min="9529" max="9529" width="8.85546875" style="728" customWidth="1"/>
    <col min="9530" max="9530" width="9.140625" style="728" customWidth="1"/>
    <col min="9531" max="9531" width="8.85546875" style="728" customWidth="1"/>
    <col min="9532" max="9532" width="54.7109375" style="728" customWidth="1"/>
    <col min="9533" max="9533" width="10.7109375" style="728" customWidth="1"/>
    <col min="9534" max="9534" width="8.7109375" style="728" customWidth="1"/>
    <col min="9535" max="9535" width="13" style="728" customWidth="1"/>
    <col min="9536" max="9536" width="8.85546875" style="728" customWidth="1"/>
    <col min="9537" max="9537" width="9.140625" style="728" customWidth="1"/>
    <col min="9538" max="9538" width="8.85546875" style="728" customWidth="1"/>
    <col min="9539" max="9539" width="54.7109375" style="728" customWidth="1"/>
    <col min="9540" max="9540" width="10.85546875" style="728" customWidth="1"/>
    <col min="9541" max="9541" width="8.7109375" style="728" customWidth="1"/>
    <col min="9542" max="9542" width="13" style="728" customWidth="1"/>
    <col min="9543" max="9543" width="8.85546875" style="728" customWidth="1"/>
    <col min="9544" max="9544" width="9.85546875" style="728" customWidth="1"/>
    <col min="9545" max="9545" width="8.85546875" style="728" customWidth="1"/>
    <col min="9546" max="9731" width="9.140625" style="728"/>
    <col min="9732" max="9732" width="63" style="728" customWidth="1"/>
    <col min="9733" max="9735" width="17.140625" style="728" customWidth="1"/>
    <col min="9736" max="9739" width="15" style="728" customWidth="1"/>
    <col min="9740" max="9740" width="13.140625" style="728" customWidth="1"/>
    <col min="9741" max="9741" width="8.7109375" style="728" customWidth="1"/>
    <col min="9742" max="9742" width="12.85546875" style="728" customWidth="1"/>
    <col min="9743" max="9743" width="8.85546875" style="728" customWidth="1"/>
    <col min="9744" max="9744" width="9.85546875" style="728" customWidth="1"/>
    <col min="9745" max="9745" width="8.85546875" style="728" customWidth="1"/>
    <col min="9746" max="9746" width="54.7109375" style="728" customWidth="1"/>
    <col min="9747" max="9747" width="10.85546875" style="728" customWidth="1"/>
    <col min="9748" max="9748" width="8.7109375" style="728" customWidth="1"/>
    <col min="9749" max="9749" width="12.140625" style="728" customWidth="1"/>
    <col min="9750" max="9750" width="8.85546875" style="728" customWidth="1"/>
    <col min="9751" max="9751" width="9.85546875" style="728" customWidth="1"/>
    <col min="9752" max="9752" width="8.85546875" style="728" customWidth="1"/>
    <col min="9753" max="9753" width="54.7109375" style="728" customWidth="1"/>
    <col min="9754" max="9754" width="10.85546875" style="728" customWidth="1"/>
    <col min="9755" max="9755" width="8.7109375" style="728" customWidth="1"/>
    <col min="9756" max="9756" width="12.28515625" style="728" customWidth="1"/>
    <col min="9757" max="9757" width="8.85546875" style="728" customWidth="1"/>
    <col min="9758" max="9758" width="9.85546875" style="728" customWidth="1"/>
    <col min="9759" max="9759" width="8.85546875" style="728" customWidth="1"/>
    <col min="9760" max="9760" width="54.7109375" style="728" customWidth="1"/>
    <col min="9761" max="9761" width="10.85546875" style="728" customWidth="1"/>
    <col min="9762" max="9762" width="8.7109375" style="728" customWidth="1"/>
    <col min="9763" max="9763" width="13.28515625" style="728" customWidth="1"/>
    <col min="9764" max="9764" width="8.85546875" style="728" customWidth="1"/>
    <col min="9765" max="9765" width="9.85546875" style="728" customWidth="1"/>
    <col min="9766" max="9766" width="8.85546875" style="728" customWidth="1"/>
    <col min="9767" max="9767" width="54.7109375" style="728" customWidth="1"/>
    <col min="9768" max="9768" width="12.140625" style="728" customWidth="1"/>
    <col min="9769" max="9769" width="8.7109375" style="728" customWidth="1"/>
    <col min="9770" max="9770" width="11.28515625" style="728" customWidth="1"/>
    <col min="9771" max="9771" width="8.85546875" style="728" customWidth="1"/>
    <col min="9772" max="9772" width="9.140625" style="728"/>
    <col min="9773" max="9773" width="8.85546875" style="728" customWidth="1"/>
    <col min="9774" max="9774" width="54.7109375" style="728" customWidth="1"/>
    <col min="9775" max="9775" width="13.7109375" style="728" customWidth="1"/>
    <col min="9776" max="9776" width="8.7109375" style="728" customWidth="1"/>
    <col min="9777" max="9777" width="14.7109375" style="728" customWidth="1"/>
    <col min="9778" max="9778" width="8.85546875" style="728" customWidth="1"/>
    <col min="9779" max="9779" width="9.85546875" style="728" customWidth="1"/>
    <col min="9780" max="9780" width="8.85546875" style="728" customWidth="1"/>
    <col min="9781" max="9781" width="54.7109375" style="728" customWidth="1"/>
    <col min="9782" max="9782" width="12.42578125" style="728" customWidth="1"/>
    <col min="9783" max="9783" width="8.7109375" style="728" customWidth="1"/>
    <col min="9784" max="9784" width="13.42578125" style="728" customWidth="1"/>
    <col min="9785" max="9785" width="8.85546875" style="728" customWidth="1"/>
    <col min="9786" max="9786" width="9.140625" style="728" customWidth="1"/>
    <col min="9787" max="9787" width="8.85546875" style="728" customWidth="1"/>
    <col min="9788" max="9788" width="54.7109375" style="728" customWidth="1"/>
    <col min="9789" max="9789" width="10.7109375" style="728" customWidth="1"/>
    <col min="9790" max="9790" width="8.7109375" style="728" customWidth="1"/>
    <col min="9791" max="9791" width="13" style="728" customWidth="1"/>
    <col min="9792" max="9792" width="8.85546875" style="728" customWidth="1"/>
    <col min="9793" max="9793" width="9.140625" style="728" customWidth="1"/>
    <col min="9794" max="9794" width="8.85546875" style="728" customWidth="1"/>
    <col min="9795" max="9795" width="54.7109375" style="728" customWidth="1"/>
    <col min="9796" max="9796" width="10.85546875" style="728" customWidth="1"/>
    <col min="9797" max="9797" width="8.7109375" style="728" customWidth="1"/>
    <col min="9798" max="9798" width="13" style="728" customWidth="1"/>
    <col min="9799" max="9799" width="8.85546875" style="728" customWidth="1"/>
    <col min="9800" max="9800" width="9.85546875" style="728" customWidth="1"/>
    <col min="9801" max="9801" width="8.85546875" style="728" customWidth="1"/>
    <col min="9802" max="9987" width="9.140625" style="728"/>
    <col min="9988" max="9988" width="63" style="728" customWidth="1"/>
    <col min="9989" max="9991" width="17.140625" style="728" customWidth="1"/>
    <col min="9992" max="9995" width="15" style="728" customWidth="1"/>
    <col min="9996" max="9996" width="13.140625" style="728" customWidth="1"/>
    <col min="9997" max="9997" width="8.7109375" style="728" customWidth="1"/>
    <col min="9998" max="9998" width="12.85546875" style="728" customWidth="1"/>
    <col min="9999" max="9999" width="8.85546875" style="728" customWidth="1"/>
    <col min="10000" max="10000" width="9.85546875" style="728" customWidth="1"/>
    <col min="10001" max="10001" width="8.85546875" style="728" customWidth="1"/>
    <col min="10002" max="10002" width="54.7109375" style="728" customWidth="1"/>
    <col min="10003" max="10003" width="10.85546875" style="728" customWidth="1"/>
    <col min="10004" max="10004" width="8.7109375" style="728" customWidth="1"/>
    <col min="10005" max="10005" width="12.140625" style="728" customWidth="1"/>
    <col min="10006" max="10006" width="8.85546875" style="728" customWidth="1"/>
    <col min="10007" max="10007" width="9.85546875" style="728" customWidth="1"/>
    <col min="10008" max="10008" width="8.85546875" style="728" customWidth="1"/>
    <col min="10009" max="10009" width="54.7109375" style="728" customWidth="1"/>
    <col min="10010" max="10010" width="10.85546875" style="728" customWidth="1"/>
    <col min="10011" max="10011" width="8.7109375" style="728" customWidth="1"/>
    <col min="10012" max="10012" width="12.28515625" style="728" customWidth="1"/>
    <col min="10013" max="10013" width="8.85546875" style="728" customWidth="1"/>
    <col min="10014" max="10014" width="9.85546875" style="728" customWidth="1"/>
    <col min="10015" max="10015" width="8.85546875" style="728" customWidth="1"/>
    <col min="10016" max="10016" width="54.7109375" style="728" customWidth="1"/>
    <col min="10017" max="10017" width="10.85546875" style="728" customWidth="1"/>
    <col min="10018" max="10018" width="8.7109375" style="728" customWidth="1"/>
    <col min="10019" max="10019" width="13.28515625" style="728" customWidth="1"/>
    <col min="10020" max="10020" width="8.85546875" style="728" customWidth="1"/>
    <col min="10021" max="10021" width="9.85546875" style="728" customWidth="1"/>
    <col min="10022" max="10022" width="8.85546875" style="728" customWidth="1"/>
    <col min="10023" max="10023" width="54.7109375" style="728" customWidth="1"/>
    <col min="10024" max="10024" width="12.140625" style="728" customWidth="1"/>
    <col min="10025" max="10025" width="8.7109375" style="728" customWidth="1"/>
    <col min="10026" max="10026" width="11.28515625" style="728" customWidth="1"/>
    <col min="10027" max="10027" width="8.85546875" style="728" customWidth="1"/>
    <col min="10028" max="10028" width="9.140625" style="728"/>
    <col min="10029" max="10029" width="8.85546875" style="728" customWidth="1"/>
    <col min="10030" max="10030" width="54.7109375" style="728" customWidth="1"/>
    <col min="10031" max="10031" width="13.7109375" style="728" customWidth="1"/>
    <col min="10032" max="10032" width="8.7109375" style="728" customWidth="1"/>
    <col min="10033" max="10033" width="14.7109375" style="728" customWidth="1"/>
    <col min="10034" max="10034" width="8.85546875" style="728" customWidth="1"/>
    <col min="10035" max="10035" width="9.85546875" style="728" customWidth="1"/>
    <col min="10036" max="10036" width="8.85546875" style="728" customWidth="1"/>
    <col min="10037" max="10037" width="54.7109375" style="728" customWidth="1"/>
    <col min="10038" max="10038" width="12.42578125" style="728" customWidth="1"/>
    <col min="10039" max="10039" width="8.7109375" style="728" customWidth="1"/>
    <col min="10040" max="10040" width="13.42578125" style="728" customWidth="1"/>
    <col min="10041" max="10041" width="8.85546875" style="728" customWidth="1"/>
    <col min="10042" max="10042" width="9.140625" style="728" customWidth="1"/>
    <col min="10043" max="10043" width="8.85546875" style="728" customWidth="1"/>
    <col min="10044" max="10044" width="54.7109375" style="728" customWidth="1"/>
    <col min="10045" max="10045" width="10.7109375" style="728" customWidth="1"/>
    <col min="10046" max="10046" width="8.7109375" style="728" customWidth="1"/>
    <col min="10047" max="10047" width="13" style="728" customWidth="1"/>
    <col min="10048" max="10048" width="8.85546875" style="728" customWidth="1"/>
    <col min="10049" max="10049" width="9.140625" style="728" customWidth="1"/>
    <col min="10050" max="10050" width="8.85546875" style="728" customWidth="1"/>
    <col min="10051" max="10051" width="54.7109375" style="728" customWidth="1"/>
    <col min="10052" max="10052" width="10.85546875" style="728" customWidth="1"/>
    <col min="10053" max="10053" width="8.7109375" style="728" customWidth="1"/>
    <col min="10054" max="10054" width="13" style="728" customWidth="1"/>
    <col min="10055" max="10055" width="8.85546875" style="728" customWidth="1"/>
    <col min="10056" max="10056" width="9.85546875" style="728" customWidth="1"/>
    <col min="10057" max="10057" width="8.85546875" style="728" customWidth="1"/>
    <col min="10058" max="10243" width="9.140625" style="728"/>
    <col min="10244" max="10244" width="63" style="728" customWidth="1"/>
    <col min="10245" max="10247" width="17.140625" style="728" customWidth="1"/>
    <col min="10248" max="10251" width="15" style="728" customWidth="1"/>
    <col min="10252" max="10252" width="13.140625" style="728" customWidth="1"/>
    <col min="10253" max="10253" width="8.7109375" style="728" customWidth="1"/>
    <col min="10254" max="10254" width="12.85546875" style="728" customWidth="1"/>
    <col min="10255" max="10255" width="8.85546875" style="728" customWidth="1"/>
    <col min="10256" max="10256" width="9.85546875" style="728" customWidth="1"/>
    <col min="10257" max="10257" width="8.85546875" style="728" customWidth="1"/>
    <col min="10258" max="10258" width="54.7109375" style="728" customWidth="1"/>
    <col min="10259" max="10259" width="10.85546875" style="728" customWidth="1"/>
    <col min="10260" max="10260" width="8.7109375" style="728" customWidth="1"/>
    <col min="10261" max="10261" width="12.140625" style="728" customWidth="1"/>
    <col min="10262" max="10262" width="8.85546875" style="728" customWidth="1"/>
    <col min="10263" max="10263" width="9.85546875" style="728" customWidth="1"/>
    <col min="10264" max="10264" width="8.85546875" style="728" customWidth="1"/>
    <col min="10265" max="10265" width="54.7109375" style="728" customWidth="1"/>
    <col min="10266" max="10266" width="10.85546875" style="728" customWidth="1"/>
    <col min="10267" max="10267" width="8.7109375" style="728" customWidth="1"/>
    <col min="10268" max="10268" width="12.28515625" style="728" customWidth="1"/>
    <col min="10269" max="10269" width="8.85546875" style="728" customWidth="1"/>
    <col min="10270" max="10270" width="9.85546875" style="728" customWidth="1"/>
    <col min="10271" max="10271" width="8.85546875" style="728" customWidth="1"/>
    <col min="10272" max="10272" width="54.7109375" style="728" customWidth="1"/>
    <col min="10273" max="10273" width="10.85546875" style="728" customWidth="1"/>
    <col min="10274" max="10274" width="8.7109375" style="728" customWidth="1"/>
    <col min="10275" max="10275" width="13.28515625" style="728" customWidth="1"/>
    <col min="10276" max="10276" width="8.85546875" style="728" customWidth="1"/>
    <col min="10277" max="10277" width="9.85546875" style="728" customWidth="1"/>
    <col min="10278" max="10278" width="8.85546875" style="728" customWidth="1"/>
    <col min="10279" max="10279" width="54.7109375" style="728" customWidth="1"/>
    <col min="10280" max="10280" width="12.140625" style="728" customWidth="1"/>
    <col min="10281" max="10281" width="8.7109375" style="728" customWidth="1"/>
    <col min="10282" max="10282" width="11.28515625" style="728" customWidth="1"/>
    <col min="10283" max="10283" width="8.85546875" style="728" customWidth="1"/>
    <col min="10284" max="10284" width="9.140625" style="728"/>
    <col min="10285" max="10285" width="8.85546875" style="728" customWidth="1"/>
    <col min="10286" max="10286" width="54.7109375" style="728" customWidth="1"/>
    <col min="10287" max="10287" width="13.7109375" style="728" customWidth="1"/>
    <col min="10288" max="10288" width="8.7109375" style="728" customWidth="1"/>
    <col min="10289" max="10289" width="14.7109375" style="728" customWidth="1"/>
    <col min="10290" max="10290" width="8.85546875" style="728" customWidth="1"/>
    <col min="10291" max="10291" width="9.85546875" style="728" customWidth="1"/>
    <col min="10292" max="10292" width="8.85546875" style="728" customWidth="1"/>
    <col min="10293" max="10293" width="54.7109375" style="728" customWidth="1"/>
    <col min="10294" max="10294" width="12.42578125" style="728" customWidth="1"/>
    <col min="10295" max="10295" width="8.7109375" style="728" customWidth="1"/>
    <col min="10296" max="10296" width="13.42578125" style="728" customWidth="1"/>
    <col min="10297" max="10297" width="8.85546875" style="728" customWidth="1"/>
    <col min="10298" max="10298" width="9.140625" style="728" customWidth="1"/>
    <col min="10299" max="10299" width="8.85546875" style="728" customWidth="1"/>
    <col min="10300" max="10300" width="54.7109375" style="728" customWidth="1"/>
    <col min="10301" max="10301" width="10.7109375" style="728" customWidth="1"/>
    <col min="10302" max="10302" width="8.7109375" style="728" customWidth="1"/>
    <col min="10303" max="10303" width="13" style="728" customWidth="1"/>
    <col min="10304" max="10304" width="8.85546875" style="728" customWidth="1"/>
    <col min="10305" max="10305" width="9.140625" style="728" customWidth="1"/>
    <col min="10306" max="10306" width="8.85546875" style="728" customWidth="1"/>
    <col min="10307" max="10307" width="54.7109375" style="728" customWidth="1"/>
    <col min="10308" max="10308" width="10.85546875" style="728" customWidth="1"/>
    <col min="10309" max="10309" width="8.7109375" style="728" customWidth="1"/>
    <col min="10310" max="10310" width="13" style="728" customWidth="1"/>
    <col min="10311" max="10311" width="8.85546875" style="728" customWidth="1"/>
    <col min="10312" max="10312" width="9.85546875" style="728" customWidth="1"/>
    <col min="10313" max="10313" width="8.85546875" style="728" customWidth="1"/>
    <col min="10314" max="10499" width="9.140625" style="728"/>
    <col min="10500" max="10500" width="63" style="728" customWidth="1"/>
    <col min="10501" max="10503" width="17.140625" style="728" customWidth="1"/>
    <col min="10504" max="10507" width="15" style="728" customWidth="1"/>
    <col min="10508" max="10508" width="13.140625" style="728" customWidth="1"/>
    <col min="10509" max="10509" width="8.7109375" style="728" customWidth="1"/>
    <col min="10510" max="10510" width="12.85546875" style="728" customWidth="1"/>
    <col min="10511" max="10511" width="8.85546875" style="728" customWidth="1"/>
    <col min="10512" max="10512" width="9.85546875" style="728" customWidth="1"/>
    <col min="10513" max="10513" width="8.85546875" style="728" customWidth="1"/>
    <col min="10514" max="10514" width="54.7109375" style="728" customWidth="1"/>
    <col min="10515" max="10515" width="10.85546875" style="728" customWidth="1"/>
    <col min="10516" max="10516" width="8.7109375" style="728" customWidth="1"/>
    <col min="10517" max="10517" width="12.140625" style="728" customWidth="1"/>
    <col min="10518" max="10518" width="8.85546875" style="728" customWidth="1"/>
    <col min="10519" max="10519" width="9.85546875" style="728" customWidth="1"/>
    <col min="10520" max="10520" width="8.85546875" style="728" customWidth="1"/>
    <col min="10521" max="10521" width="54.7109375" style="728" customWidth="1"/>
    <col min="10522" max="10522" width="10.85546875" style="728" customWidth="1"/>
    <col min="10523" max="10523" width="8.7109375" style="728" customWidth="1"/>
    <col min="10524" max="10524" width="12.28515625" style="728" customWidth="1"/>
    <col min="10525" max="10525" width="8.85546875" style="728" customWidth="1"/>
    <col min="10526" max="10526" width="9.85546875" style="728" customWidth="1"/>
    <col min="10527" max="10527" width="8.85546875" style="728" customWidth="1"/>
    <col min="10528" max="10528" width="54.7109375" style="728" customWidth="1"/>
    <col min="10529" max="10529" width="10.85546875" style="728" customWidth="1"/>
    <col min="10530" max="10530" width="8.7109375" style="728" customWidth="1"/>
    <col min="10531" max="10531" width="13.28515625" style="728" customWidth="1"/>
    <col min="10532" max="10532" width="8.85546875" style="728" customWidth="1"/>
    <col min="10533" max="10533" width="9.85546875" style="728" customWidth="1"/>
    <col min="10534" max="10534" width="8.85546875" style="728" customWidth="1"/>
    <col min="10535" max="10535" width="54.7109375" style="728" customWidth="1"/>
    <col min="10536" max="10536" width="12.140625" style="728" customWidth="1"/>
    <col min="10537" max="10537" width="8.7109375" style="728" customWidth="1"/>
    <col min="10538" max="10538" width="11.28515625" style="728" customWidth="1"/>
    <col min="10539" max="10539" width="8.85546875" style="728" customWidth="1"/>
    <col min="10540" max="10540" width="9.140625" style="728"/>
    <col min="10541" max="10541" width="8.85546875" style="728" customWidth="1"/>
    <col min="10542" max="10542" width="54.7109375" style="728" customWidth="1"/>
    <col min="10543" max="10543" width="13.7109375" style="728" customWidth="1"/>
    <col min="10544" max="10544" width="8.7109375" style="728" customWidth="1"/>
    <col min="10545" max="10545" width="14.7109375" style="728" customWidth="1"/>
    <col min="10546" max="10546" width="8.85546875" style="728" customWidth="1"/>
    <col min="10547" max="10547" width="9.85546875" style="728" customWidth="1"/>
    <col min="10548" max="10548" width="8.85546875" style="728" customWidth="1"/>
    <col min="10549" max="10549" width="54.7109375" style="728" customWidth="1"/>
    <col min="10550" max="10550" width="12.42578125" style="728" customWidth="1"/>
    <col min="10551" max="10551" width="8.7109375" style="728" customWidth="1"/>
    <col min="10552" max="10552" width="13.42578125" style="728" customWidth="1"/>
    <col min="10553" max="10553" width="8.85546875" style="728" customWidth="1"/>
    <col min="10554" max="10554" width="9.140625" style="728" customWidth="1"/>
    <col min="10555" max="10555" width="8.85546875" style="728" customWidth="1"/>
    <col min="10556" max="10556" width="54.7109375" style="728" customWidth="1"/>
    <col min="10557" max="10557" width="10.7109375" style="728" customWidth="1"/>
    <col min="10558" max="10558" width="8.7109375" style="728" customWidth="1"/>
    <col min="10559" max="10559" width="13" style="728" customWidth="1"/>
    <col min="10560" max="10560" width="8.85546875" style="728" customWidth="1"/>
    <col min="10561" max="10561" width="9.140625" style="728" customWidth="1"/>
    <col min="10562" max="10562" width="8.85546875" style="728" customWidth="1"/>
    <col min="10563" max="10563" width="54.7109375" style="728" customWidth="1"/>
    <col min="10564" max="10564" width="10.85546875" style="728" customWidth="1"/>
    <col min="10565" max="10565" width="8.7109375" style="728" customWidth="1"/>
    <col min="10566" max="10566" width="13" style="728" customWidth="1"/>
    <col min="10567" max="10567" width="8.85546875" style="728" customWidth="1"/>
    <col min="10568" max="10568" width="9.85546875" style="728" customWidth="1"/>
    <col min="10569" max="10569" width="8.85546875" style="728" customWidth="1"/>
    <col min="10570" max="10755" width="9.140625" style="728"/>
    <col min="10756" max="10756" width="63" style="728" customWidth="1"/>
    <col min="10757" max="10759" width="17.140625" style="728" customWidth="1"/>
    <col min="10760" max="10763" width="15" style="728" customWidth="1"/>
    <col min="10764" max="10764" width="13.140625" style="728" customWidth="1"/>
    <col min="10765" max="10765" width="8.7109375" style="728" customWidth="1"/>
    <col min="10766" max="10766" width="12.85546875" style="728" customWidth="1"/>
    <col min="10767" max="10767" width="8.85546875" style="728" customWidth="1"/>
    <col min="10768" max="10768" width="9.85546875" style="728" customWidth="1"/>
    <col min="10769" max="10769" width="8.85546875" style="728" customWidth="1"/>
    <col min="10770" max="10770" width="54.7109375" style="728" customWidth="1"/>
    <col min="10771" max="10771" width="10.85546875" style="728" customWidth="1"/>
    <col min="10772" max="10772" width="8.7109375" style="728" customWidth="1"/>
    <col min="10773" max="10773" width="12.140625" style="728" customWidth="1"/>
    <col min="10774" max="10774" width="8.85546875" style="728" customWidth="1"/>
    <col min="10775" max="10775" width="9.85546875" style="728" customWidth="1"/>
    <col min="10776" max="10776" width="8.85546875" style="728" customWidth="1"/>
    <col min="10777" max="10777" width="54.7109375" style="728" customWidth="1"/>
    <col min="10778" max="10778" width="10.85546875" style="728" customWidth="1"/>
    <col min="10779" max="10779" width="8.7109375" style="728" customWidth="1"/>
    <col min="10780" max="10780" width="12.28515625" style="728" customWidth="1"/>
    <col min="10781" max="10781" width="8.85546875" style="728" customWidth="1"/>
    <col min="10782" max="10782" width="9.85546875" style="728" customWidth="1"/>
    <col min="10783" max="10783" width="8.85546875" style="728" customWidth="1"/>
    <col min="10784" max="10784" width="54.7109375" style="728" customWidth="1"/>
    <col min="10785" max="10785" width="10.85546875" style="728" customWidth="1"/>
    <col min="10786" max="10786" width="8.7109375" style="728" customWidth="1"/>
    <col min="10787" max="10787" width="13.28515625" style="728" customWidth="1"/>
    <col min="10788" max="10788" width="8.85546875" style="728" customWidth="1"/>
    <col min="10789" max="10789" width="9.85546875" style="728" customWidth="1"/>
    <col min="10790" max="10790" width="8.85546875" style="728" customWidth="1"/>
    <col min="10791" max="10791" width="54.7109375" style="728" customWidth="1"/>
    <col min="10792" max="10792" width="12.140625" style="728" customWidth="1"/>
    <col min="10793" max="10793" width="8.7109375" style="728" customWidth="1"/>
    <col min="10794" max="10794" width="11.28515625" style="728" customWidth="1"/>
    <col min="10795" max="10795" width="8.85546875" style="728" customWidth="1"/>
    <col min="10796" max="10796" width="9.140625" style="728"/>
    <col min="10797" max="10797" width="8.85546875" style="728" customWidth="1"/>
    <col min="10798" max="10798" width="54.7109375" style="728" customWidth="1"/>
    <col min="10799" max="10799" width="13.7109375" style="728" customWidth="1"/>
    <col min="10800" max="10800" width="8.7109375" style="728" customWidth="1"/>
    <col min="10801" max="10801" width="14.7109375" style="728" customWidth="1"/>
    <col min="10802" max="10802" width="8.85546875" style="728" customWidth="1"/>
    <col min="10803" max="10803" width="9.85546875" style="728" customWidth="1"/>
    <col min="10804" max="10804" width="8.85546875" style="728" customWidth="1"/>
    <col min="10805" max="10805" width="54.7109375" style="728" customWidth="1"/>
    <col min="10806" max="10806" width="12.42578125" style="728" customWidth="1"/>
    <col min="10807" max="10807" width="8.7109375" style="728" customWidth="1"/>
    <col min="10808" max="10808" width="13.42578125" style="728" customWidth="1"/>
    <col min="10809" max="10809" width="8.85546875" style="728" customWidth="1"/>
    <col min="10810" max="10810" width="9.140625" style="728" customWidth="1"/>
    <col min="10811" max="10811" width="8.85546875" style="728" customWidth="1"/>
    <col min="10812" max="10812" width="54.7109375" style="728" customWidth="1"/>
    <col min="10813" max="10813" width="10.7109375" style="728" customWidth="1"/>
    <col min="10814" max="10814" width="8.7109375" style="728" customWidth="1"/>
    <col min="10815" max="10815" width="13" style="728" customWidth="1"/>
    <col min="10816" max="10816" width="8.85546875" style="728" customWidth="1"/>
    <col min="10817" max="10817" width="9.140625" style="728" customWidth="1"/>
    <col min="10818" max="10818" width="8.85546875" style="728" customWidth="1"/>
    <col min="10819" max="10819" width="54.7109375" style="728" customWidth="1"/>
    <col min="10820" max="10820" width="10.85546875" style="728" customWidth="1"/>
    <col min="10821" max="10821" width="8.7109375" style="728" customWidth="1"/>
    <col min="10822" max="10822" width="13" style="728" customWidth="1"/>
    <col min="10823" max="10823" width="8.85546875" style="728" customWidth="1"/>
    <col min="10824" max="10824" width="9.85546875" style="728" customWidth="1"/>
    <col min="10825" max="10825" width="8.85546875" style="728" customWidth="1"/>
    <col min="10826" max="11011" width="9.140625" style="728"/>
    <col min="11012" max="11012" width="63" style="728" customWidth="1"/>
    <col min="11013" max="11015" width="17.140625" style="728" customWidth="1"/>
    <col min="11016" max="11019" width="15" style="728" customWidth="1"/>
    <col min="11020" max="11020" width="13.140625" style="728" customWidth="1"/>
    <col min="11021" max="11021" width="8.7109375" style="728" customWidth="1"/>
    <col min="11022" max="11022" width="12.85546875" style="728" customWidth="1"/>
    <col min="11023" max="11023" width="8.85546875" style="728" customWidth="1"/>
    <col min="11024" max="11024" width="9.85546875" style="728" customWidth="1"/>
    <col min="11025" max="11025" width="8.85546875" style="728" customWidth="1"/>
    <col min="11026" max="11026" width="54.7109375" style="728" customWidth="1"/>
    <col min="11027" max="11027" width="10.85546875" style="728" customWidth="1"/>
    <col min="11028" max="11028" width="8.7109375" style="728" customWidth="1"/>
    <col min="11029" max="11029" width="12.140625" style="728" customWidth="1"/>
    <col min="11030" max="11030" width="8.85546875" style="728" customWidth="1"/>
    <col min="11031" max="11031" width="9.85546875" style="728" customWidth="1"/>
    <col min="11032" max="11032" width="8.85546875" style="728" customWidth="1"/>
    <col min="11033" max="11033" width="54.7109375" style="728" customWidth="1"/>
    <col min="11034" max="11034" width="10.85546875" style="728" customWidth="1"/>
    <col min="11035" max="11035" width="8.7109375" style="728" customWidth="1"/>
    <col min="11036" max="11036" width="12.28515625" style="728" customWidth="1"/>
    <col min="11037" max="11037" width="8.85546875" style="728" customWidth="1"/>
    <col min="11038" max="11038" width="9.85546875" style="728" customWidth="1"/>
    <col min="11039" max="11039" width="8.85546875" style="728" customWidth="1"/>
    <col min="11040" max="11040" width="54.7109375" style="728" customWidth="1"/>
    <col min="11041" max="11041" width="10.85546875" style="728" customWidth="1"/>
    <col min="11042" max="11042" width="8.7109375" style="728" customWidth="1"/>
    <col min="11043" max="11043" width="13.28515625" style="728" customWidth="1"/>
    <col min="11044" max="11044" width="8.85546875" style="728" customWidth="1"/>
    <col min="11045" max="11045" width="9.85546875" style="728" customWidth="1"/>
    <col min="11046" max="11046" width="8.85546875" style="728" customWidth="1"/>
    <col min="11047" max="11047" width="54.7109375" style="728" customWidth="1"/>
    <col min="11048" max="11048" width="12.140625" style="728" customWidth="1"/>
    <col min="11049" max="11049" width="8.7109375" style="728" customWidth="1"/>
    <col min="11050" max="11050" width="11.28515625" style="728" customWidth="1"/>
    <col min="11051" max="11051" width="8.85546875" style="728" customWidth="1"/>
    <col min="11052" max="11052" width="9.140625" style="728"/>
    <col min="11053" max="11053" width="8.85546875" style="728" customWidth="1"/>
    <col min="11054" max="11054" width="54.7109375" style="728" customWidth="1"/>
    <col min="11055" max="11055" width="13.7109375" style="728" customWidth="1"/>
    <col min="11056" max="11056" width="8.7109375" style="728" customWidth="1"/>
    <col min="11057" max="11057" width="14.7109375" style="728" customWidth="1"/>
    <col min="11058" max="11058" width="8.85546875" style="728" customWidth="1"/>
    <col min="11059" max="11059" width="9.85546875" style="728" customWidth="1"/>
    <col min="11060" max="11060" width="8.85546875" style="728" customWidth="1"/>
    <col min="11061" max="11061" width="54.7109375" style="728" customWidth="1"/>
    <col min="11062" max="11062" width="12.42578125" style="728" customWidth="1"/>
    <col min="11063" max="11063" width="8.7109375" style="728" customWidth="1"/>
    <col min="11064" max="11064" width="13.42578125" style="728" customWidth="1"/>
    <col min="11065" max="11065" width="8.85546875" style="728" customWidth="1"/>
    <col min="11066" max="11066" width="9.140625" style="728" customWidth="1"/>
    <col min="11067" max="11067" width="8.85546875" style="728" customWidth="1"/>
    <col min="11068" max="11068" width="54.7109375" style="728" customWidth="1"/>
    <col min="11069" max="11069" width="10.7109375" style="728" customWidth="1"/>
    <col min="11070" max="11070" width="8.7109375" style="728" customWidth="1"/>
    <col min="11071" max="11071" width="13" style="728" customWidth="1"/>
    <col min="11072" max="11072" width="8.85546875" style="728" customWidth="1"/>
    <col min="11073" max="11073" width="9.140625" style="728" customWidth="1"/>
    <col min="11074" max="11074" width="8.85546875" style="728" customWidth="1"/>
    <col min="11075" max="11075" width="54.7109375" style="728" customWidth="1"/>
    <col min="11076" max="11076" width="10.85546875" style="728" customWidth="1"/>
    <col min="11077" max="11077" width="8.7109375" style="728" customWidth="1"/>
    <col min="11078" max="11078" width="13" style="728" customWidth="1"/>
    <col min="11079" max="11079" width="8.85546875" style="728" customWidth="1"/>
    <col min="11080" max="11080" width="9.85546875" style="728" customWidth="1"/>
    <col min="11081" max="11081" width="8.85546875" style="728" customWidth="1"/>
    <col min="11082" max="11267" width="9.140625" style="728"/>
    <col min="11268" max="11268" width="63" style="728" customWidth="1"/>
    <col min="11269" max="11271" width="17.140625" style="728" customWidth="1"/>
    <col min="11272" max="11275" width="15" style="728" customWidth="1"/>
    <col min="11276" max="11276" width="13.140625" style="728" customWidth="1"/>
    <col min="11277" max="11277" width="8.7109375" style="728" customWidth="1"/>
    <col min="11278" max="11278" width="12.85546875" style="728" customWidth="1"/>
    <col min="11279" max="11279" width="8.85546875" style="728" customWidth="1"/>
    <col min="11280" max="11280" width="9.85546875" style="728" customWidth="1"/>
    <col min="11281" max="11281" width="8.85546875" style="728" customWidth="1"/>
    <col min="11282" max="11282" width="54.7109375" style="728" customWidth="1"/>
    <col min="11283" max="11283" width="10.85546875" style="728" customWidth="1"/>
    <col min="11284" max="11284" width="8.7109375" style="728" customWidth="1"/>
    <col min="11285" max="11285" width="12.140625" style="728" customWidth="1"/>
    <col min="11286" max="11286" width="8.85546875" style="728" customWidth="1"/>
    <col min="11287" max="11287" width="9.85546875" style="728" customWidth="1"/>
    <col min="11288" max="11288" width="8.85546875" style="728" customWidth="1"/>
    <col min="11289" max="11289" width="54.7109375" style="728" customWidth="1"/>
    <col min="11290" max="11290" width="10.85546875" style="728" customWidth="1"/>
    <col min="11291" max="11291" width="8.7109375" style="728" customWidth="1"/>
    <col min="11292" max="11292" width="12.28515625" style="728" customWidth="1"/>
    <col min="11293" max="11293" width="8.85546875" style="728" customWidth="1"/>
    <col min="11294" max="11294" width="9.85546875" style="728" customWidth="1"/>
    <col min="11295" max="11295" width="8.85546875" style="728" customWidth="1"/>
    <col min="11296" max="11296" width="54.7109375" style="728" customWidth="1"/>
    <col min="11297" max="11297" width="10.85546875" style="728" customWidth="1"/>
    <col min="11298" max="11298" width="8.7109375" style="728" customWidth="1"/>
    <col min="11299" max="11299" width="13.28515625" style="728" customWidth="1"/>
    <col min="11300" max="11300" width="8.85546875" style="728" customWidth="1"/>
    <col min="11301" max="11301" width="9.85546875" style="728" customWidth="1"/>
    <col min="11302" max="11302" width="8.85546875" style="728" customWidth="1"/>
    <col min="11303" max="11303" width="54.7109375" style="728" customWidth="1"/>
    <col min="11304" max="11304" width="12.140625" style="728" customWidth="1"/>
    <col min="11305" max="11305" width="8.7109375" style="728" customWidth="1"/>
    <col min="11306" max="11306" width="11.28515625" style="728" customWidth="1"/>
    <col min="11307" max="11307" width="8.85546875" style="728" customWidth="1"/>
    <col min="11308" max="11308" width="9.140625" style="728"/>
    <col min="11309" max="11309" width="8.85546875" style="728" customWidth="1"/>
    <col min="11310" max="11310" width="54.7109375" style="728" customWidth="1"/>
    <col min="11311" max="11311" width="13.7109375" style="728" customWidth="1"/>
    <col min="11312" max="11312" width="8.7109375" style="728" customWidth="1"/>
    <col min="11313" max="11313" width="14.7109375" style="728" customWidth="1"/>
    <col min="11314" max="11314" width="8.85546875" style="728" customWidth="1"/>
    <col min="11315" max="11315" width="9.85546875" style="728" customWidth="1"/>
    <col min="11316" max="11316" width="8.85546875" style="728" customWidth="1"/>
    <col min="11317" max="11317" width="54.7109375" style="728" customWidth="1"/>
    <col min="11318" max="11318" width="12.42578125" style="728" customWidth="1"/>
    <col min="11319" max="11319" width="8.7109375" style="728" customWidth="1"/>
    <col min="11320" max="11320" width="13.42578125" style="728" customWidth="1"/>
    <col min="11321" max="11321" width="8.85546875" style="728" customWidth="1"/>
    <col min="11322" max="11322" width="9.140625" style="728" customWidth="1"/>
    <col min="11323" max="11323" width="8.85546875" style="728" customWidth="1"/>
    <col min="11324" max="11324" width="54.7109375" style="728" customWidth="1"/>
    <col min="11325" max="11325" width="10.7109375" style="728" customWidth="1"/>
    <col min="11326" max="11326" width="8.7109375" style="728" customWidth="1"/>
    <col min="11327" max="11327" width="13" style="728" customWidth="1"/>
    <col min="11328" max="11328" width="8.85546875" style="728" customWidth="1"/>
    <col min="11329" max="11329" width="9.140625" style="728" customWidth="1"/>
    <col min="11330" max="11330" width="8.85546875" style="728" customWidth="1"/>
    <col min="11331" max="11331" width="54.7109375" style="728" customWidth="1"/>
    <col min="11332" max="11332" width="10.85546875" style="728" customWidth="1"/>
    <col min="11333" max="11333" width="8.7109375" style="728" customWidth="1"/>
    <col min="11334" max="11334" width="13" style="728" customWidth="1"/>
    <col min="11335" max="11335" width="8.85546875" style="728" customWidth="1"/>
    <col min="11336" max="11336" width="9.85546875" style="728" customWidth="1"/>
    <col min="11337" max="11337" width="8.85546875" style="728" customWidth="1"/>
    <col min="11338" max="11523" width="9.140625" style="728"/>
    <col min="11524" max="11524" width="63" style="728" customWidth="1"/>
    <col min="11525" max="11527" width="17.140625" style="728" customWidth="1"/>
    <col min="11528" max="11531" width="15" style="728" customWidth="1"/>
    <col min="11532" max="11532" width="13.140625" style="728" customWidth="1"/>
    <col min="11533" max="11533" width="8.7109375" style="728" customWidth="1"/>
    <col min="11534" max="11534" width="12.85546875" style="728" customWidth="1"/>
    <col min="11535" max="11535" width="8.85546875" style="728" customWidth="1"/>
    <col min="11536" max="11536" width="9.85546875" style="728" customWidth="1"/>
    <col min="11537" max="11537" width="8.85546875" style="728" customWidth="1"/>
    <col min="11538" max="11538" width="54.7109375" style="728" customWidth="1"/>
    <col min="11539" max="11539" width="10.85546875" style="728" customWidth="1"/>
    <col min="11540" max="11540" width="8.7109375" style="728" customWidth="1"/>
    <col min="11541" max="11541" width="12.140625" style="728" customWidth="1"/>
    <col min="11542" max="11542" width="8.85546875" style="728" customWidth="1"/>
    <col min="11543" max="11543" width="9.85546875" style="728" customWidth="1"/>
    <col min="11544" max="11544" width="8.85546875" style="728" customWidth="1"/>
    <col min="11545" max="11545" width="54.7109375" style="728" customWidth="1"/>
    <col min="11546" max="11546" width="10.85546875" style="728" customWidth="1"/>
    <col min="11547" max="11547" width="8.7109375" style="728" customWidth="1"/>
    <col min="11548" max="11548" width="12.28515625" style="728" customWidth="1"/>
    <col min="11549" max="11549" width="8.85546875" style="728" customWidth="1"/>
    <col min="11550" max="11550" width="9.85546875" style="728" customWidth="1"/>
    <col min="11551" max="11551" width="8.85546875" style="728" customWidth="1"/>
    <col min="11552" max="11552" width="54.7109375" style="728" customWidth="1"/>
    <col min="11553" max="11553" width="10.85546875" style="728" customWidth="1"/>
    <col min="11554" max="11554" width="8.7109375" style="728" customWidth="1"/>
    <col min="11555" max="11555" width="13.28515625" style="728" customWidth="1"/>
    <col min="11556" max="11556" width="8.85546875" style="728" customWidth="1"/>
    <col min="11557" max="11557" width="9.85546875" style="728" customWidth="1"/>
    <col min="11558" max="11558" width="8.85546875" style="728" customWidth="1"/>
    <col min="11559" max="11559" width="54.7109375" style="728" customWidth="1"/>
    <col min="11560" max="11560" width="12.140625" style="728" customWidth="1"/>
    <col min="11561" max="11561" width="8.7109375" style="728" customWidth="1"/>
    <col min="11562" max="11562" width="11.28515625" style="728" customWidth="1"/>
    <col min="11563" max="11563" width="8.85546875" style="728" customWidth="1"/>
    <col min="11564" max="11564" width="9.140625" style="728"/>
    <col min="11565" max="11565" width="8.85546875" style="728" customWidth="1"/>
    <col min="11566" max="11566" width="54.7109375" style="728" customWidth="1"/>
    <col min="11567" max="11567" width="13.7109375" style="728" customWidth="1"/>
    <col min="11568" max="11568" width="8.7109375" style="728" customWidth="1"/>
    <col min="11569" max="11569" width="14.7109375" style="728" customWidth="1"/>
    <col min="11570" max="11570" width="8.85546875" style="728" customWidth="1"/>
    <col min="11571" max="11571" width="9.85546875" style="728" customWidth="1"/>
    <col min="11572" max="11572" width="8.85546875" style="728" customWidth="1"/>
    <col min="11573" max="11573" width="54.7109375" style="728" customWidth="1"/>
    <col min="11574" max="11574" width="12.42578125" style="728" customWidth="1"/>
    <col min="11575" max="11575" width="8.7109375" style="728" customWidth="1"/>
    <col min="11576" max="11576" width="13.42578125" style="728" customWidth="1"/>
    <col min="11577" max="11577" width="8.85546875" style="728" customWidth="1"/>
    <col min="11578" max="11578" width="9.140625" style="728" customWidth="1"/>
    <col min="11579" max="11579" width="8.85546875" style="728" customWidth="1"/>
    <col min="11580" max="11580" width="54.7109375" style="728" customWidth="1"/>
    <col min="11581" max="11581" width="10.7109375" style="728" customWidth="1"/>
    <col min="11582" max="11582" width="8.7109375" style="728" customWidth="1"/>
    <col min="11583" max="11583" width="13" style="728" customWidth="1"/>
    <col min="11584" max="11584" width="8.85546875" style="728" customWidth="1"/>
    <col min="11585" max="11585" width="9.140625" style="728" customWidth="1"/>
    <col min="11586" max="11586" width="8.85546875" style="728" customWidth="1"/>
    <col min="11587" max="11587" width="54.7109375" style="728" customWidth="1"/>
    <col min="11588" max="11588" width="10.85546875" style="728" customWidth="1"/>
    <col min="11589" max="11589" width="8.7109375" style="728" customWidth="1"/>
    <col min="11590" max="11590" width="13" style="728" customWidth="1"/>
    <col min="11591" max="11591" width="8.85546875" style="728" customWidth="1"/>
    <col min="11592" max="11592" width="9.85546875" style="728" customWidth="1"/>
    <col min="11593" max="11593" width="8.85546875" style="728" customWidth="1"/>
    <col min="11594" max="11779" width="9.140625" style="728"/>
    <col min="11780" max="11780" width="63" style="728" customWidth="1"/>
    <col min="11781" max="11783" width="17.140625" style="728" customWidth="1"/>
    <col min="11784" max="11787" width="15" style="728" customWidth="1"/>
    <col min="11788" max="11788" width="13.140625" style="728" customWidth="1"/>
    <col min="11789" max="11789" width="8.7109375" style="728" customWidth="1"/>
    <col min="11790" max="11790" width="12.85546875" style="728" customWidth="1"/>
    <col min="11791" max="11791" width="8.85546875" style="728" customWidth="1"/>
    <col min="11792" max="11792" width="9.85546875" style="728" customWidth="1"/>
    <col min="11793" max="11793" width="8.85546875" style="728" customWidth="1"/>
    <col min="11794" max="11794" width="54.7109375" style="728" customWidth="1"/>
    <col min="11795" max="11795" width="10.85546875" style="728" customWidth="1"/>
    <col min="11796" max="11796" width="8.7109375" style="728" customWidth="1"/>
    <col min="11797" max="11797" width="12.140625" style="728" customWidth="1"/>
    <col min="11798" max="11798" width="8.85546875" style="728" customWidth="1"/>
    <col min="11799" max="11799" width="9.85546875" style="728" customWidth="1"/>
    <col min="11800" max="11800" width="8.85546875" style="728" customWidth="1"/>
    <col min="11801" max="11801" width="54.7109375" style="728" customWidth="1"/>
    <col min="11802" max="11802" width="10.85546875" style="728" customWidth="1"/>
    <col min="11803" max="11803" width="8.7109375" style="728" customWidth="1"/>
    <col min="11804" max="11804" width="12.28515625" style="728" customWidth="1"/>
    <col min="11805" max="11805" width="8.85546875" style="728" customWidth="1"/>
    <col min="11806" max="11806" width="9.85546875" style="728" customWidth="1"/>
    <col min="11807" max="11807" width="8.85546875" style="728" customWidth="1"/>
    <col min="11808" max="11808" width="54.7109375" style="728" customWidth="1"/>
    <col min="11809" max="11809" width="10.85546875" style="728" customWidth="1"/>
    <col min="11810" max="11810" width="8.7109375" style="728" customWidth="1"/>
    <col min="11811" max="11811" width="13.28515625" style="728" customWidth="1"/>
    <col min="11812" max="11812" width="8.85546875" style="728" customWidth="1"/>
    <col min="11813" max="11813" width="9.85546875" style="728" customWidth="1"/>
    <col min="11814" max="11814" width="8.85546875" style="728" customWidth="1"/>
    <col min="11815" max="11815" width="54.7109375" style="728" customWidth="1"/>
    <col min="11816" max="11816" width="12.140625" style="728" customWidth="1"/>
    <col min="11817" max="11817" width="8.7109375" style="728" customWidth="1"/>
    <col min="11818" max="11818" width="11.28515625" style="728" customWidth="1"/>
    <col min="11819" max="11819" width="8.85546875" style="728" customWidth="1"/>
    <col min="11820" max="11820" width="9.140625" style="728"/>
    <col min="11821" max="11821" width="8.85546875" style="728" customWidth="1"/>
    <col min="11822" max="11822" width="54.7109375" style="728" customWidth="1"/>
    <col min="11823" max="11823" width="13.7109375" style="728" customWidth="1"/>
    <col min="11824" max="11824" width="8.7109375" style="728" customWidth="1"/>
    <col min="11825" max="11825" width="14.7109375" style="728" customWidth="1"/>
    <col min="11826" max="11826" width="8.85546875" style="728" customWidth="1"/>
    <col min="11827" max="11827" width="9.85546875" style="728" customWidth="1"/>
    <col min="11828" max="11828" width="8.85546875" style="728" customWidth="1"/>
    <col min="11829" max="11829" width="54.7109375" style="728" customWidth="1"/>
    <col min="11830" max="11830" width="12.42578125" style="728" customWidth="1"/>
    <col min="11831" max="11831" width="8.7109375" style="728" customWidth="1"/>
    <col min="11832" max="11832" width="13.42578125" style="728" customWidth="1"/>
    <col min="11833" max="11833" width="8.85546875" style="728" customWidth="1"/>
    <col min="11834" max="11834" width="9.140625" style="728" customWidth="1"/>
    <col min="11835" max="11835" width="8.85546875" style="728" customWidth="1"/>
    <col min="11836" max="11836" width="54.7109375" style="728" customWidth="1"/>
    <col min="11837" max="11837" width="10.7109375" style="728" customWidth="1"/>
    <col min="11838" max="11838" width="8.7109375" style="728" customWidth="1"/>
    <col min="11839" max="11839" width="13" style="728" customWidth="1"/>
    <col min="11840" max="11840" width="8.85546875" style="728" customWidth="1"/>
    <col min="11841" max="11841" width="9.140625" style="728" customWidth="1"/>
    <col min="11842" max="11842" width="8.85546875" style="728" customWidth="1"/>
    <col min="11843" max="11843" width="54.7109375" style="728" customWidth="1"/>
    <col min="11844" max="11844" width="10.85546875" style="728" customWidth="1"/>
    <col min="11845" max="11845" width="8.7109375" style="728" customWidth="1"/>
    <col min="11846" max="11846" width="13" style="728" customWidth="1"/>
    <col min="11847" max="11847" width="8.85546875" style="728" customWidth="1"/>
    <col min="11848" max="11848" width="9.85546875" style="728" customWidth="1"/>
    <col min="11849" max="11849" width="8.85546875" style="728" customWidth="1"/>
    <col min="11850" max="12035" width="9.140625" style="728"/>
    <col min="12036" max="12036" width="63" style="728" customWidth="1"/>
    <col min="12037" max="12039" width="17.140625" style="728" customWidth="1"/>
    <col min="12040" max="12043" width="15" style="728" customWidth="1"/>
    <col min="12044" max="12044" width="13.140625" style="728" customWidth="1"/>
    <col min="12045" max="12045" width="8.7109375" style="728" customWidth="1"/>
    <col min="12046" max="12046" width="12.85546875" style="728" customWidth="1"/>
    <col min="12047" max="12047" width="8.85546875" style="728" customWidth="1"/>
    <col min="12048" max="12048" width="9.85546875" style="728" customWidth="1"/>
    <col min="12049" max="12049" width="8.85546875" style="728" customWidth="1"/>
    <col min="12050" max="12050" width="54.7109375" style="728" customWidth="1"/>
    <col min="12051" max="12051" width="10.85546875" style="728" customWidth="1"/>
    <col min="12052" max="12052" width="8.7109375" style="728" customWidth="1"/>
    <col min="12053" max="12053" width="12.140625" style="728" customWidth="1"/>
    <col min="12054" max="12054" width="8.85546875" style="728" customWidth="1"/>
    <col min="12055" max="12055" width="9.85546875" style="728" customWidth="1"/>
    <col min="12056" max="12056" width="8.85546875" style="728" customWidth="1"/>
    <col min="12057" max="12057" width="54.7109375" style="728" customWidth="1"/>
    <col min="12058" max="12058" width="10.85546875" style="728" customWidth="1"/>
    <col min="12059" max="12059" width="8.7109375" style="728" customWidth="1"/>
    <col min="12060" max="12060" width="12.28515625" style="728" customWidth="1"/>
    <col min="12061" max="12061" width="8.85546875" style="728" customWidth="1"/>
    <col min="12062" max="12062" width="9.85546875" style="728" customWidth="1"/>
    <col min="12063" max="12063" width="8.85546875" style="728" customWidth="1"/>
    <col min="12064" max="12064" width="54.7109375" style="728" customWidth="1"/>
    <col min="12065" max="12065" width="10.85546875" style="728" customWidth="1"/>
    <col min="12066" max="12066" width="8.7109375" style="728" customWidth="1"/>
    <col min="12067" max="12067" width="13.28515625" style="728" customWidth="1"/>
    <col min="12068" max="12068" width="8.85546875" style="728" customWidth="1"/>
    <col min="12069" max="12069" width="9.85546875" style="728" customWidth="1"/>
    <col min="12070" max="12070" width="8.85546875" style="728" customWidth="1"/>
    <col min="12071" max="12071" width="54.7109375" style="728" customWidth="1"/>
    <col min="12072" max="12072" width="12.140625" style="728" customWidth="1"/>
    <col min="12073" max="12073" width="8.7109375" style="728" customWidth="1"/>
    <col min="12074" max="12074" width="11.28515625" style="728" customWidth="1"/>
    <col min="12075" max="12075" width="8.85546875" style="728" customWidth="1"/>
    <col min="12076" max="12076" width="9.140625" style="728"/>
    <col min="12077" max="12077" width="8.85546875" style="728" customWidth="1"/>
    <col min="12078" max="12078" width="54.7109375" style="728" customWidth="1"/>
    <col min="12079" max="12079" width="13.7109375" style="728" customWidth="1"/>
    <col min="12080" max="12080" width="8.7109375" style="728" customWidth="1"/>
    <col min="12081" max="12081" width="14.7109375" style="728" customWidth="1"/>
    <col min="12082" max="12082" width="8.85546875" style="728" customWidth="1"/>
    <col min="12083" max="12083" width="9.85546875" style="728" customWidth="1"/>
    <col min="12084" max="12084" width="8.85546875" style="728" customWidth="1"/>
    <col min="12085" max="12085" width="54.7109375" style="728" customWidth="1"/>
    <col min="12086" max="12086" width="12.42578125" style="728" customWidth="1"/>
    <col min="12087" max="12087" width="8.7109375" style="728" customWidth="1"/>
    <col min="12088" max="12088" width="13.42578125" style="728" customWidth="1"/>
    <col min="12089" max="12089" width="8.85546875" style="728" customWidth="1"/>
    <col min="12090" max="12090" width="9.140625" style="728" customWidth="1"/>
    <col min="12091" max="12091" width="8.85546875" style="728" customWidth="1"/>
    <col min="12092" max="12092" width="54.7109375" style="728" customWidth="1"/>
    <col min="12093" max="12093" width="10.7109375" style="728" customWidth="1"/>
    <col min="12094" max="12094" width="8.7109375" style="728" customWidth="1"/>
    <col min="12095" max="12095" width="13" style="728" customWidth="1"/>
    <col min="12096" max="12096" width="8.85546875" style="728" customWidth="1"/>
    <col min="12097" max="12097" width="9.140625" style="728" customWidth="1"/>
    <col min="12098" max="12098" width="8.85546875" style="728" customWidth="1"/>
    <col min="12099" max="12099" width="54.7109375" style="728" customWidth="1"/>
    <col min="12100" max="12100" width="10.85546875" style="728" customWidth="1"/>
    <col min="12101" max="12101" width="8.7109375" style="728" customWidth="1"/>
    <col min="12102" max="12102" width="13" style="728" customWidth="1"/>
    <col min="12103" max="12103" width="8.85546875" style="728" customWidth="1"/>
    <col min="12104" max="12104" width="9.85546875" style="728" customWidth="1"/>
    <col min="12105" max="12105" width="8.85546875" style="728" customWidth="1"/>
    <col min="12106" max="12291" width="9.140625" style="728"/>
    <col min="12292" max="12292" width="63" style="728" customWidth="1"/>
    <col min="12293" max="12295" width="17.140625" style="728" customWidth="1"/>
    <col min="12296" max="12299" width="15" style="728" customWidth="1"/>
    <col min="12300" max="12300" width="13.140625" style="728" customWidth="1"/>
    <col min="12301" max="12301" width="8.7109375" style="728" customWidth="1"/>
    <col min="12302" max="12302" width="12.85546875" style="728" customWidth="1"/>
    <col min="12303" max="12303" width="8.85546875" style="728" customWidth="1"/>
    <col min="12304" max="12304" width="9.85546875" style="728" customWidth="1"/>
    <col min="12305" max="12305" width="8.85546875" style="728" customWidth="1"/>
    <col min="12306" max="12306" width="54.7109375" style="728" customWidth="1"/>
    <col min="12307" max="12307" width="10.85546875" style="728" customWidth="1"/>
    <col min="12308" max="12308" width="8.7109375" style="728" customWidth="1"/>
    <col min="12309" max="12309" width="12.140625" style="728" customWidth="1"/>
    <col min="12310" max="12310" width="8.85546875" style="728" customWidth="1"/>
    <col min="12311" max="12311" width="9.85546875" style="728" customWidth="1"/>
    <col min="12312" max="12312" width="8.85546875" style="728" customWidth="1"/>
    <col min="12313" max="12313" width="54.7109375" style="728" customWidth="1"/>
    <col min="12314" max="12314" width="10.85546875" style="728" customWidth="1"/>
    <col min="12315" max="12315" width="8.7109375" style="728" customWidth="1"/>
    <col min="12316" max="12316" width="12.28515625" style="728" customWidth="1"/>
    <col min="12317" max="12317" width="8.85546875" style="728" customWidth="1"/>
    <col min="12318" max="12318" width="9.85546875" style="728" customWidth="1"/>
    <col min="12319" max="12319" width="8.85546875" style="728" customWidth="1"/>
    <col min="12320" max="12320" width="54.7109375" style="728" customWidth="1"/>
    <col min="12321" max="12321" width="10.85546875" style="728" customWidth="1"/>
    <col min="12322" max="12322" width="8.7109375" style="728" customWidth="1"/>
    <col min="12323" max="12323" width="13.28515625" style="728" customWidth="1"/>
    <col min="12324" max="12324" width="8.85546875" style="728" customWidth="1"/>
    <col min="12325" max="12325" width="9.85546875" style="728" customWidth="1"/>
    <col min="12326" max="12326" width="8.85546875" style="728" customWidth="1"/>
    <col min="12327" max="12327" width="54.7109375" style="728" customWidth="1"/>
    <col min="12328" max="12328" width="12.140625" style="728" customWidth="1"/>
    <col min="12329" max="12329" width="8.7109375" style="728" customWidth="1"/>
    <col min="12330" max="12330" width="11.28515625" style="728" customWidth="1"/>
    <col min="12331" max="12331" width="8.85546875" style="728" customWidth="1"/>
    <col min="12332" max="12332" width="9.140625" style="728"/>
    <col min="12333" max="12333" width="8.85546875" style="728" customWidth="1"/>
    <col min="12334" max="12334" width="54.7109375" style="728" customWidth="1"/>
    <col min="12335" max="12335" width="13.7109375" style="728" customWidth="1"/>
    <col min="12336" max="12336" width="8.7109375" style="728" customWidth="1"/>
    <col min="12337" max="12337" width="14.7109375" style="728" customWidth="1"/>
    <col min="12338" max="12338" width="8.85546875" style="728" customWidth="1"/>
    <col min="12339" max="12339" width="9.85546875" style="728" customWidth="1"/>
    <col min="12340" max="12340" width="8.85546875" style="728" customWidth="1"/>
    <col min="12341" max="12341" width="54.7109375" style="728" customWidth="1"/>
    <col min="12342" max="12342" width="12.42578125" style="728" customWidth="1"/>
    <col min="12343" max="12343" width="8.7109375" style="728" customWidth="1"/>
    <col min="12344" max="12344" width="13.42578125" style="728" customWidth="1"/>
    <col min="12345" max="12345" width="8.85546875" style="728" customWidth="1"/>
    <col min="12346" max="12346" width="9.140625" style="728" customWidth="1"/>
    <col min="12347" max="12347" width="8.85546875" style="728" customWidth="1"/>
    <col min="12348" max="12348" width="54.7109375" style="728" customWidth="1"/>
    <col min="12349" max="12349" width="10.7109375" style="728" customWidth="1"/>
    <col min="12350" max="12350" width="8.7109375" style="728" customWidth="1"/>
    <col min="12351" max="12351" width="13" style="728" customWidth="1"/>
    <col min="12352" max="12352" width="8.85546875" style="728" customWidth="1"/>
    <col min="12353" max="12353" width="9.140625" style="728" customWidth="1"/>
    <col min="12354" max="12354" width="8.85546875" style="728" customWidth="1"/>
    <col min="12355" max="12355" width="54.7109375" style="728" customWidth="1"/>
    <col min="12356" max="12356" width="10.85546875" style="728" customWidth="1"/>
    <col min="12357" max="12357" width="8.7109375" style="728" customWidth="1"/>
    <col min="12358" max="12358" width="13" style="728" customWidth="1"/>
    <col min="12359" max="12359" width="8.85546875" style="728" customWidth="1"/>
    <col min="12360" max="12360" width="9.85546875" style="728" customWidth="1"/>
    <col min="12361" max="12361" width="8.85546875" style="728" customWidth="1"/>
    <col min="12362" max="12547" width="9.140625" style="728"/>
    <col min="12548" max="12548" width="63" style="728" customWidth="1"/>
    <col min="12549" max="12551" width="17.140625" style="728" customWidth="1"/>
    <col min="12552" max="12555" width="15" style="728" customWidth="1"/>
    <col min="12556" max="12556" width="13.140625" style="728" customWidth="1"/>
    <col min="12557" max="12557" width="8.7109375" style="728" customWidth="1"/>
    <col min="12558" max="12558" width="12.85546875" style="728" customWidth="1"/>
    <col min="12559" max="12559" width="8.85546875" style="728" customWidth="1"/>
    <col min="12560" max="12560" width="9.85546875" style="728" customWidth="1"/>
    <col min="12561" max="12561" width="8.85546875" style="728" customWidth="1"/>
    <col min="12562" max="12562" width="54.7109375" style="728" customWidth="1"/>
    <col min="12563" max="12563" width="10.85546875" style="728" customWidth="1"/>
    <col min="12564" max="12564" width="8.7109375" style="728" customWidth="1"/>
    <col min="12565" max="12565" width="12.140625" style="728" customWidth="1"/>
    <col min="12566" max="12566" width="8.85546875" style="728" customWidth="1"/>
    <col min="12567" max="12567" width="9.85546875" style="728" customWidth="1"/>
    <col min="12568" max="12568" width="8.85546875" style="728" customWidth="1"/>
    <col min="12569" max="12569" width="54.7109375" style="728" customWidth="1"/>
    <col min="12570" max="12570" width="10.85546875" style="728" customWidth="1"/>
    <col min="12571" max="12571" width="8.7109375" style="728" customWidth="1"/>
    <col min="12572" max="12572" width="12.28515625" style="728" customWidth="1"/>
    <col min="12573" max="12573" width="8.85546875" style="728" customWidth="1"/>
    <col min="12574" max="12574" width="9.85546875" style="728" customWidth="1"/>
    <col min="12575" max="12575" width="8.85546875" style="728" customWidth="1"/>
    <col min="12576" max="12576" width="54.7109375" style="728" customWidth="1"/>
    <col min="12577" max="12577" width="10.85546875" style="728" customWidth="1"/>
    <col min="12578" max="12578" width="8.7109375" style="728" customWidth="1"/>
    <col min="12579" max="12579" width="13.28515625" style="728" customWidth="1"/>
    <col min="12580" max="12580" width="8.85546875" style="728" customWidth="1"/>
    <col min="12581" max="12581" width="9.85546875" style="728" customWidth="1"/>
    <col min="12582" max="12582" width="8.85546875" style="728" customWidth="1"/>
    <col min="12583" max="12583" width="54.7109375" style="728" customWidth="1"/>
    <col min="12584" max="12584" width="12.140625" style="728" customWidth="1"/>
    <col min="12585" max="12585" width="8.7109375" style="728" customWidth="1"/>
    <col min="12586" max="12586" width="11.28515625" style="728" customWidth="1"/>
    <col min="12587" max="12587" width="8.85546875" style="728" customWidth="1"/>
    <col min="12588" max="12588" width="9.140625" style="728"/>
    <col min="12589" max="12589" width="8.85546875" style="728" customWidth="1"/>
    <col min="12590" max="12590" width="54.7109375" style="728" customWidth="1"/>
    <col min="12591" max="12591" width="13.7109375" style="728" customWidth="1"/>
    <col min="12592" max="12592" width="8.7109375" style="728" customWidth="1"/>
    <col min="12593" max="12593" width="14.7109375" style="728" customWidth="1"/>
    <col min="12594" max="12594" width="8.85546875" style="728" customWidth="1"/>
    <col min="12595" max="12595" width="9.85546875" style="728" customWidth="1"/>
    <col min="12596" max="12596" width="8.85546875" style="728" customWidth="1"/>
    <col min="12597" max="12597" width="54.7109375" style="728" customWidth="1"/>
    <col min="12598" max="12598" width="12.42578125" style="728" customWidth="1"/>
    <col min="12599" max="12599" width="8.7109375" style="728" customWidth="1"/>
    <col min="12600" max="12600" width="13.42578125" style="728" customWidth="1"/>
    <col min="12601" max="12601" width="8.85546875" style="728" customWidth="1"/>
    <col min="12602" max="12602" width="9.140625" style="728" customWidth="1"/>
    <col min="12603" max="12603" width="8.85546875" style="728" customWidth="1"/>
    <col min="12604" max="12604" width="54.7109375" style="728" customWidth="1"/>
    <col min="12605" max="12605" width="10.7109375" style="728" customWidth="1"/>
    <col min="12606" max="12606" width="8.7109375" style="728" customWidth="1"/>
    <col min="12607" max="12607" width="13" style="728" customWidth="1"/>
    <col min="12608" max="12608" width="8.85546875" style="728" customWidth="1"/>
    <col min="12609" max="12609" width="9.140625" style="728" customWidth="1"/>
    <col min="12610" max="12610" width="8.85546875" style="728" customWidth="1"/>
    <col min="12611" max="12611" width="54.7109375" style="728" customWidth="1"/>
    <col min="12612" max="12612" width="10.85546875" style="728" customWidth="1"/>
    <col min="12613" max="12613" width="8.7109375" style="728" customWidth="1"/>
    <col min="12614" max="12614" width="13" style="728" customWidth="1"/>
    <col min="12615" max="12615" width="8.85546875" style="728" customWidth="1"/>
    <col min="12616" max="12616" width="9.85546875" style="728" customWidth="1"/>
    <col min="12617" max="12617" width="8.85546875" style="728" customWidth="1"/>
    <col min="12618" max="12803" width="9.140625" style="728"/>
    <col min="12804" max="12804" width="63" style="728" customWidth="1"/>
    <col min="12805" max="12807" width="17.140625" style="728" customWidth="1"/>
    <col min="12808" max="12811" width="15" style="728" customWidth="1"/>
    <col min="12812" max="12812" width="13.140625" style="728" customWidth="1"/>
    <col min="12813" max="12813" width="8.7109375" style="728" customWidth="1"/>
    <col min="12814" max="12814" width="12.85546875" style="728" customWidth="1"/>
    <col min="12815" max="12815" width="8.85546875" style="728" customWidth="1"/>
    <col min="12816" max="12816" width="9.85546875" style="728" customWidth="1"/>
    <col min="12817" max="12817" width="8.85546875" style="728" customWidth="1"/>
    <col min="12818" max="12818" width="54.7109375" style="728" customWidth="1"/>
    <col min="12819" max="12819" width="10.85546875" style="728" customWidth="1"/>
    <col min="12820" max="12820" width="8.7109375" style="728" customWidth="1"/>
    <col min="12821" max="12821" width="12.140625" style="728" customWidth="1"/>
    <col min="12822" max="12822" width="8.85546875" style="728" customWidth="1"/>
    <col min="12823" max="12823" width="9.85546875" style="728" customWidth="1"/>
    <col min="12824" max="12824" width="8.85546875" style="728" customWidth="1"/>
    <col min="12825" max="12825" width="54.7109375" style="728" customWidth="1"/>
    <col min="12826" max="12826" width="10.85546875" style="728" customWidth="1"/>
    <col min="12827" max="12827" width="8.7109375" style="728" customWidth="1"/>
    <col min="12828" max="12828" width="12.28515625" style="728" customWidth="1"/>
    <col min="12829" max="12829" width="8.85546875" style="728" customWidth="1"/>
    <col min="12830" max="12830" width="9.85546875" style="728" customWidth="1"/>
    <col min="12831" max="12831" width="8.85546875" style="728" customWidth="1"/>
    <col min="12832" max="12832" width="54.7109375" style="728" customWidth="1"/>
    <col min="12833" max="12833" width="10.85546875" style="728" customWidth="1"/>
    <col min="12834" max="12834" width="8.7109375" style="728" customWidth="1"/>
    <col min="12835" max="12835" width="13.28515625" style="728" customWidth="1"/>
    <col min="12836" max="12836" width="8.85546875" style="728" customWidth="1"/>
    <col min="12837" max="12837" width="9.85546875" style="728" customWidth="1"/>
    <col min="12838" max="12838" width="8.85546875" style="728" customWidth="1"/>
    <col min="12839" max="12839" width="54.7109375" style="728" customWidth="1"/>
    <col min="12840" max="12840" width="12.140625" style="728" customWidth="1"/>
    <col min="12841" max="12841" width="8.7109375" style="728" customWidth="1"/>
    <col min="12842" max="12842" width="11.28515625" style="728" customWidth="1"/>
    <col min="12843" max="12843" width="8.85546875" style="728" customWidth="1"/>
    <col min="12844" max="12844" width="9.140625" style="728"/>
    <col min="12845" max="12845" width="8.85546875" style="728" customWidth="1"/>
    <col min="12846" max="12846" width="54.7109375" style="728" customWidth="1"/>
    <col min="12847" max="12847" width="13.7109375" style="728" customWidth="1"/>
    <col min="12848" max="12848" width="8.7109375" style="728" customWidth="1"/>
    <col min="12849" max="12849" width="14.7109375" style="728" customWidth="1"/>
    <col min="12850" max="12850" width="8.85546875" style="728" customWidth="1"/>
    <col min="12851" max="12851" width="9.85546875" style="728" customWidth="1"/>
    <col min="12852" max="12852" width="8.85546875" style="728" customWidth="1"/>
    <col min="12853" max="12853" width="54.7109375" style="728" customWidth="1"/>
    <col min="12854" max="12854" width="12.42578125" style="728" customWidth="1"/>
    <col min="12855" max="12855" width="8.7109375" style="728" customWidth="1"/>
    <col min="12856" max="12856" width="13.42578125" style="728" customWidth="1"/>
    <col min="12857" max="12857" width="8.85546875" style="728" customWidth="1"/>
    <col min="12858" max="12858" width="9.140625" style="728" customWidth="1"/>
    <col min="12859" max="12859" width="8.85546875" style="728" customWidth="1"/>
    <col min="12860" max="12860" width="54.7109375" style="728" customWidth="1"/>
    <col min="12861" max="12861" width="10.7109375" style="728" customWidth="1"/>
    <col min="12862" max="12862" width="8.7109375" style="728" customWidth="1"/>
    <col min="12863" max="12863" width="13" style="728" customWidth="1"/>
    <col min="12864" max="12864" width="8.85546875" style="728" customWidth="1"/>
    <col min="12865" max="12865" width="9.140625" style="728" customWidth="1"/>
    <col min="12866" max="12866" width="8.85546875" style="728" customWidth="1"/>
    <col min="12867" max="12867" width="54.7109375" style="728" customWidth="1"/>
    <col min="12868" max="12868" width="10.85546875" style="728" customWidth="1"/>
    <col min="12869" max="12869" width="8.7109375" style="728" customWidth="1"/>
    <col min="12870" max="12870" width="13" style="728" customWidth="1"/>
    <col min="12871" max="12871" width="8.85546875" style="728" customWidth="1"/>
    <col min="12872" max="12872" width="9.85546875" style="728" customWidth="1"/>
    <col min="12873" max="12873" width="8.85546875" style="728" customWidth="1"/>
    <col min="12874" max="13059" width="9.140625" style="728"/>
    <col min="13060" max="13060" width="63" style="728" customWidth="1"/>
    <col min="13061" max="13063" width="17.140625" style="728" customWidth="1"/>
    <col min="13064" max="13067" width="15" style="728" customWidth="1"/>
    <col min="13068" max="13068" width="13.140625" style="728" customWidth="1"/>
    <col min="13069" max="13069" width="8.7109375" style="728" customWidth="1"/>
    <col min="13070" max="13070" width="12.85546875" style="728" customWidth="1"/>
    <col min="13071" max="13071" width="8.85546875" style="728" customWidth="1"/>
    <col min="13072" max="13072" width="9.85546875" style="728" customWidth="1"/>
    <col min="13073" max="13073" width="8.85546875" style="728" customWidth="1"/>
    <col min="13074" max="13074" width="54.7109375" style="728" customWidth="1"/>
    <col min="13075" max="13075" width="10.85546875" style="728" customWidth="1"/>
    <col min="13076" max="13076" width="8.7109375" style="728" customWidth="1"/>
    <col min="13077" max="13077" width="12.140625" style="728" customWidth="1"/>
    <col min="13078" max="13078" width="8.85546875" style="728" customWidth="1"/>
    <col min="13079" max="13079" width="9.85546875" style="728" customWidth="1"/>
    <col min="13080" max="13080" width="8.85546875" style="728" customWidth="1"/>
    <col min="13081" max="13081" width="54.7109375" style="728" customWidth="1"/>
    <col min="13082" max="13082" width="10.85546875" style="728" customWidth="1"/>
    <col min="13083" max="13083" width="8.7109375" style="728" customWidth="1"/>
    <col min="13084" max="13084" width="12.28515625" style="728" customWidth="1"/>
    <col min="13085" max="13085" width="8.85546875" style="728" customWidth="1"/>
    <col min="13086" max="13086" width="9.85546875" style="728" customWidth="1"/>
    <col min="13087" max="13087" width="8.85546875" style="728" customWidth="1"/>
    <col min="13088" max="13088" width="54.7109375" style="728" customWidth="1"/>
    <col min="13089" max="13089" width="10.85546875" style="728" customWidth="1"/>
    <col min="13090" max="13090" width="8.7109375" style="728" customWidth="1"/>
    <col min="13091" max="13091" width="13.28515625" style="728" customWidth="1"/>
    <col min="13092" max="13092" width="8.85546875" style="728" customWidth="1"/>
    <col min="13093" max="13093" width="9.85546875" style="728" customWidth="1"/>
    <col min="13094" max="13094" width="8.85546875" style="728" customWidth="1"/>
    <col min="13095" max="13095" width="54.7109375" style="728" customWidth="1"/>
    <col min="13096" max="13096" width="12.140625" style="728" customWidth="1"/>
    <col min="13097" max="13097" width="8.7109375" style="728" customWidth="1"/>
    <col min="13098" max="13098" width="11.28515625" style="728" customWidth="1"/>
    <col min="13099" max="13099" width="8.85546875" style="728" customWidth="1"/>
    <col min="13100" max="13100" width="9.140625" style="728"/>
    <col min="13101" max="13101" width="8.85546875" style="728" customWidth="1"/>
    <col min="13102" max="13102" width="54.7109375" style="728" customWidth="1"/>
    <col min="13103" max="13103" width="13.7109375" style="728" customWidth="1"/>
    <col min="13104" max="13104" width="8.7109375" style="728" customWidth="1"/>
    <col min="13105" max="13105" width="14.7109375" style="728" customWidth="1"/>
    <col min="13106" max="13106" width="8.85546875" style="728" customWidth="1"/>
    <col min="13107" max="13107" width="9.85546875" style="728" customWidth="1"/>
    <col min="13108" max="13108" width="8.85546875" style="728" customWidth="1"/>
    <col min="13109" max="13109" width="54.7109375" style="728" customWidth="1"/>
    <col min="13110" max="13110" width="12.42578125" style="728" customWidth="1"/>
    <col min="13111" max="13111" width="8.7109375" style="728" customWidth="1"/>
    <col min="13112" max="13112" width="13.42578125" style="728" customWidth="1"/>
    <col min="13113" max="13113" width="8.85546875" style="728" customWidth="1"/>
    <col min="13114" max="13114" width="9.140625" style="728" customWidth="1"/>
    <col min="13115" max="13115" width="8.85546875" style="728" customWidth="1"/>
    <col min="13116" max="13116" width="54.7109375" style="728" customWidth="1"/>
    <col min="13117" max="13117" width="10.7109375" style="728" customWidth="1"/>
    <col min="13118" max="13118" width="8.7109375" style="728" customWidth="1"/>
    <col min="13119" max="13119" width="13" style="728" customWidth="1"/>
    <col min="13120" max="13120" width="8.85546875" style="728" customWidth="1"/>
    <col min="13121" max="13121" width="9.140625" style="728" customWidth="1"/>
    <col min="13122" max="13122" width="8.85546875" style="728" customWidth="1"/>
    <col min="13123" max="13123" width="54.7109375" style="728" customWidth="1"/>
    <col min="13124" max="13124" width="10.85546875" style="728" customWidth="1"/>
    <col min="13125" max="13125" width="8.7109375" style="728" customWidth="1"/>
    <col min="13126" max="13126" width="13" style="728" customWidth="1"/>
    <col min="13127" max="13127" width="8.85546875" style="728" customWidth="1"/>
    <col min="13128" max="13128" width="9.85546875" style="728" customWidth="1"/>
    <col min="13129" max="13129" width="8.85546875" style="728" customWidth="1"/>
    <col min="13130" max="13315" width="9.140625" style="728"/>
    <col min="13316" max="13316" width="63" style="728" customWidth="1"/>
    <col min="13317" max="13319" width="17.140625" style="728" customWidth="1"/>
    <col min="13320" max="13323" width="15" style="728" customWidth="1"/>
    <col min="13324" max="13324" width="13.140625" style="728" customWidth="1"/>
    <col min="13325" max="13325" width="8.7109375" style="728" customWidth="1"/>
    <col min="13326" max="13326" width="12.85546875" style="728" customWidth="1"/>
    <col min="13327" max="13327" width="8.85546875" style="728" customWidth="1"/>
    <col min="13328" max="13328" width="9.85546875" style="728" customWidth="1"/>
    <col min="13329" max="13329" width="8.85546875" style="728" customWidth="1"/>
    <col min="13330" max="13330" width="54.7109375" style="728" customWidth="1"/>
    <col min="13331" max="13331" width="10.85546875" style="728" customWidth="1"/>
    <col min="13332" max="13332" width="8.7109375" style="728" customWidth="1"/>
    <col min="13333" max="13333" width="12.140625" style="728" customWidth="1"/>
    <col min="13334" max="13334" width="8.85546875" style="728" customWidth="1"/>
    <col min="13335" max="13335" width="9.85546875" style="728" customWidth="1"/>
    <col min="13336" max="13336" width="8.85546875" style="728" customWidth="1"/>
    <col min="13337" max="13337" width="54.7109375" style="728" customWidth="1"/>
    <col min="13338" max="13338" width="10.85546875" style="728" customWidth="1"/>
    <col min="13339" max="13339" width="8.7109375" style="728" customWidth="1"/>
    <col min="13340" max="13340" width="12.28515625" style="728" customWidth="1"/>
    <col min="13341" max="13341" width="8.85546875" style="728" customWidth="1"/>
    <col min="13342" max="13342" width="9.85546875" style="728" customWidth="1"/>
    <col min="13343" max="13343" width="8.85546875" style="728" customWidth="1"/>
    <col min="13344" max="13344" width="54.7109375" style="728" customWidth="1"/>
    <col min="13345" max="13345" width="10.85546875" style="728" customWidth="1"/>
    <col min="13346" max="13346" width="8.7109375" style="728" customWidth="1"/>
    <col min="13347" max="13347" width="13.28515625" style="728" customWidth="1"/>
    <col min="13348" max="13348" width="8.85546875" style="728" customWidth="1"/>
    <col min="13349" max="13349" width="9.85546875" style="728" customWidth="1"/>
    <col min="13350" max="13350" width="8.85546875" style="728" customWidth="1"/>
    <col min="13351" max="13351" width="54.7109375" style="728" customWidth="1"/>
    <col min="13352" max="13352" width="12.140625" style="728" customWidth="1"/>
    <col min="13353" max="13353" width="8.7109375" style="728" customWidth="1"/>
    <col min="13354" max="13354" width="11.28515625" style="728" customWidth="1"/>
    <col min="13355" max="13355" width="8.85546875" style="728" customWidth="1"/>
    <col min="13356" max="13356" width="9.140625" style="728"/>
    <col min="13357" max="13357" width="8.85546875" style="728" customWidth="1"/>
    <col min="13358" max="13358" width="54.7109375" style="728" customWidth="1"/>
    <col min="13359" max="13359" width="13.7109375" style="728" customWidth="1"/>
    <col min="13360" max="13360" width="8.7109375" style="728" customWidth="1"/>
    <col min="13361" max="13361" width="14.7109375" style="728" customWidth="1"/>
    <col min="13362" max="13362" width="8.85546875" style="728" customWidth="1"/>
    <col min="13363" max="13363" width="9.85546875" style="728" customWidth="1"/>
    <col min="13364" max="13364" width="8.85546875" style="728" customWidth="1"/>
    <col min="13365" max="13365" width="54.7109375" style="728" customWidth="1"/>
    <col min="13366" max="13366" width="12.42578125" style="728" customWidth="1"/>
    <col min="13367" max="13367" width="8.7109375" style="728" customWidth="1"/>
    <col min="13368" max="13368" width="13.42578125" style="728" customWidth="1"/>
    <col min="13369" max="13369" width="8.85546875" style="728" customWidth="1"/>
    <col min="13370" max="13370" width="9.140625" style="728" customWidth="1"/>
    <col min="13371" max="13371" width="8.85546875" style="728" customWidth="1"/>
    <col min="13372" max="13372" width="54.7109375" style="728" customWidth="1"/>
    <col min="13373" max="13373" width="10.7109375" style="728" customWidth="1"/>
    <col min="13374" max="13374" width="8.7109375" style="728" customWidth="1"/>
    <col min="13375" max="13375" width="13" style="728" customWidth="1"/>
    <col min="13376" max="13376" width="8.85546875" style="728" customWidth="1"/>
    <col min="13377" max="13377" width="9.140625" style="728" customWidth="1"/>
    <col min="13378" max="13378" width="8.85546875" style="728" customWidth="1"/>
    <col min="13379" max="13379" width="54.7109375" style="728" customWidth="1"/>
    <col min="13380" max="13380" width="10.85546875" style="728" customWidth="1"/>
    <col min="13381" max="13381" width="8.7109375" style="728" customWidth="1"/>
    <col min="13382" max="13382" width="13" style="728" customWidth="1"/>
    <col min="13383" max="13383" width="8.85546875" style="728" customWidth="1"/>
    <col min="13384" max="13384" width="9.85546875" style="728" customWidth="1"/>
    <col min="13385" max="13385" width="8.85546875" style="728" customWidth="1"/>
    <col min="13386" max="13571" width="9.140625" style="728"/>
    <col min="13572" max="13572" width="63" style="728" customWidth="1"/>
    <col min="13573" max="13575" width="17.140625" style="728" customWidth="1"/>
    <col min="13576" max="13579" width="15" style="728" customWidth="1"/>
    <col min="13580" max="13580" width="13.140625" style="728" customWidth="1"/>
    <col min="13581" max="13581" width="8.7109375" style="728" customWidth="1"/>
    <col min="13582" max="13582" width="12.85546875" style="728" customWidth="1"/>
    <col min="13583" max="13583" width="8.85546875" style="728" customWidth="1"/>
    <col min="13584" max="13584" width="9.85546875" style="728" customWidth="1"/>
    <col min="13585" max="13585" width="8.85546875" style="728" customWidth="1"/>
    <col min="13586" max="13586" width="54.7109375" style="728" customWidth="1"/>
    <col min="13587" max="13587" width="10.85546875" style="728" customWidth="1"/>
    <col min="13588" max="13588" width="8.7109375" style="728" customWidth="1"/>
    <col min="13589" max="13589" width="12.140625" style="728" customWidth="1"/>
    <col min="13590" max="13590" width="8.85546875" style="728" customWidth="1"/>
    <col min="13591" max="13591" width="9.85546875" style="728" customWidth="1"/>
    <col min="13592" max="13592" width="8.85546875" style="728" customWidth="1"/>
    <col min="13593" max="13593" width="54.7109375" style="728" customWidth="1"/>
    <col min="13594" max="13594" width="10.85546875" style="728" customWidth="1"/>
    <col min="13595" max="13595" width="8.7109375" style="728" customWidth="1"/>
    <col min="13596" max="13596" width="12.28515625" style="728" customWidth="1"/>
    <col min="13597" max="13597" width="8.85546875" style="728" customWidth="1"/>
    <col min="13598" max="13598" width="9.85546875" style="728" customWidth="1"/>
    <col min="13599" max="13599" width="8.85546875" style="728" customWidth="1"/>
    <col min="13600" max="13600" width="54.7109375" style="728" customWidth="1"/>
    <col min="13601" max="13601" width="10.85546875" style="728" customWidth="1"/>
    <col min="13602" max="13602" width="8.7109375" style="728" customWidth="1"/>
    <col min="13603" max="13603" width="13.28515625" style="728" customWidth="1"/>
    <col min="13604" max="13604" width="8.85546875" style="728" customWidth="1"/>
    <col min="13605" max="13605" width="9.85546875" style="728" customWidth="1"/>
    <col min="13606" max="13606" width="8.85546875" style="728" customWidth="1"/>
    <col min="13607" max="13607" width="54.7109375" style="728" customWidth="1"/>
    <col min="13608" max="13608" width="12.140625" style="728" customWidth="1"/>
    <col min="13609" max="13609" width="8.7109375" style="728" customWidth="1"/>
    <col min="13610" max="13610" width="11.28515625" style="728" customWidth="1"/>
    <col min="13611" max="13611" width="8.85546875" style="728" customWidth="1"/>
    <col min="13612" max="13612" width="9.140625" style="728"/>
    <col min="13613" max="13613" width="8.85546875" style="728" customWidth="1"/>
    <col min="13614" max="13614" width="54.7109375" style="728" customWidth="1"/>
    <col min="13615" max="13615" width="13.7109375" style="728" customWidth="1"/>
    <col min="13616" max="13616" width="8.7109375" style="728" customWidth="1"/>
    <col min="13617" max="13617" width="14.7109375" style="728" customWidth="1"/>
    <col min="13618" max="13618" width="8.85546875" style="728" customWidth="1"/>
    <col min="13619" max="13619" width="9.85546875" style="728" customWidth="1"/>
    <col min="13620" max="13620" width="8.85546875" style="728" customWidth="1"/>
    <col min="13621" max="13621" width="54.7109375" style="728" customWidth="1"/>
    <col min="13622" max="13622" width="12.42578125" style="728" customWidth="1"/>
    <col min="13623" max="13623" width="8.7109375" style="728" customWidth="1"/>
    <col min="13624" max="13624" width="13.42578125" style="728" customWidth="1"/>
    <col min="13625" max="13625" width="8.85546875" style="728" customWidth="1"/>
    <col min="13626" max="13626" width="9.140625" style="728" customWidth="1"/>
    <col min="13627" max="13627" width="8.85546875" style="728" customWidth="1"/>
    <col min="13628" max="13628" width="54.7109375" style="728" customWidth="1"/>
    <col min="13629" max="13629" width="10.7109375" style="728" customWidth="1"/>
    <col min="13630" max="13630" width="8.7109375" style="728" customWidth="1"/>
    <col min="13631" max="13631" width="13" style="728" customWidth="1"/>
    <col min="13632" max="13632" width="8.85546875" style="728" customWidth="1"/>
    <col min="13633" max="13633" width="9.140625" style="728" customWidth="1"/>
    <col min="13634" max="13634" width="8.85546875" style="728" customWidth="1"/>
    <col min="13635" max="13635" width="54.7109375" style="728" customWidth="1"/>
    <col min="13636" max="13636" width="10.85546875" style="728" customWidth="1"/>
    <col min="13637" max="13637" width="8.7109375" style="728" customWidth="1"/>
    <col min="13638" max="13638" width="13" style="728" customWidth="1"/>
    <col min="13639" max="13639" width="8.85546875" style="728" customWidth="1"/>
    <col min="13640" max="13640" width="9.85546875" style="728" customWidth="1"/>
    <col min="13641" max="13641" width="8.85546875" style="728" customWidth="1"/>
    <col min="13642" max="13827" width="9.140625" style="728"/>
    <col min="13828" max="13828" width="63" style="728" customWidth="1"/>
    <col min="13829" max="13831" width="17.140625" style="728" customWidth="1"/>
    <col min="13832" max="13835" width="15" style="728" customWidth="1"/>
    <col min="13836" max="13836" width="13.140625" style="728" customWidth="1"/>
    <col min="13837" max="13837" width="8.7109375" style="728" customWidth="1"/>
    <col min="13838" max="13838" width="12.85546875" style="728" customWidth="1"/>
    <col min="13839" max="13839" width="8.85546875" style="728" customWidth="1"/>
    <col min="13840" max="13840" width="9.85546875" style="728" customWidth="1"/>
    <col min="13841" max="13841" width="8.85546875" style="728" customWidth="1"/>
    <col min="13842" max="13842" width="54.7109375" style="728" customWidth="1"/>
    <col min="13843" max="13843" width="10.85546875" style="728" customWidth="1"/>
    <col min="13844" max="13844" width="8.7109375" style="728" customWidth="1"/>
    <col min="13845" max="13845" width="12.140625" style="728" customWidth="1"/>
    <col min="13846" max="13846" width="8.85546875" style="728" customWidth="1"/>
    <col min="13847" max="13847" width="9.85546875" style="728" customWidth="1"/>
    <col min="13848" max="13848" width="8.85546875" style="728" customWidth="1"/>
    <col min="13849" max="13849" width="54.7109375" style="728" customWidth="1"/>
    <col min="13850" max="13850" width="10.85546875" style="728" customWidth="1"/>
    <col min="13851" max="13851" width="8.7109375" style="728" customWidth="1"/>
    <col min="13852" max="13852" width="12.28515625" style="728" customWidth="1"/>
    <col min="13853" max="13853" width="8.85546875" style="728" customWidth="1"/>
    <col min="13854" max="13854" width="9.85546875" style="728" customWidth="1"/>
    <col min="13855" max="13855" width="8.85546875" style="728" customWidth="1"/>
    <col min="13856" max="13856" width="54.7109375" style="728" customWidth="1"/>
    <col min="13857" max="13857" width="10.85546875" style="728" customWidth="1"/>
    <col min="13858" max="13858" width="8.7109375" style="728" customWidth="1"/>
    <col min="13859" max="13859" width="13.28515625" style="728" customWidth="1"/>
    <col min="13860" max="13860" width="8.85546875" style="728" customWidth="1"/>
    <col min="13861" max="13861" width="9.85546875" style="728" customWidth="1"/>
    <col min="13862" max="13862" width="8.85546875" style="728" customWidth="1"/>
    <col min="13863" max="13863" width="54.7109375" style="728" customWidth="1"/>
    <col min="13864" max="13864" width="12.140625" style="728" customWidth="1"/>
    <col min="13865" max="13865" width="8.7109375" style="728" customWidth="1"/>
    <col min="13866" max="13866" width="11.28515625" style="728" customWidth="1"/>
    <col min="13867" max="13867" width="8.85546875" style="728" customWidth="1"/>
    <col min="13868" max="13868" width="9.140625" style="728"/>
    <col min="13869" max="13869" width="8.85546875" style="728" customWidth="1"/>
    <col min="13870" max="13870" width="54.7109375" style="728" customWidth="1"/>
    <col min="13871" max="13871" width="13.7109375" style="728" customWidth="1"/>
    <col min="13872" max="13872" width="8.7109375" style="728" customWidth="1"/>
    <col min="13873" max="13873" width="14.7109375" style="728" customWidth="1"/>
    <col min="13874" max="13874" width="8.85546875" style="728" customWidth="1"/>
    <col min="13875" max="13875" width="9.85546875" style="728" customWidth="1"/>
    <col min="13876" max="13876" width="8.85546875" style="728" customWidth="1"/>
    <col min="13877" max="13877" width="54.7109375" style="728" customWidth="1"/>
    <col min="13878" max="13878" width="12.42578125" style="728" customWidth="1"/>
    <col min="13879" max="13879" width="8.7109375" style="728" customWidth="1"/>
    <col min="13880" max="13880" width="13.42578125" style="728" customWidth="1"/>
    <col min="13881" max="13881" width="8.85546875" style="728" customWidth="1"/>
    <col min="13882" max="13882" width="9.140625" style="728" customWidth="1"/>
    <col min="13883" max="13883" width="8.85546875" style="728" customWidth="1"/>
    <col min="13884" max="13884" width="54.7109375" style="728" customWidth="1"/>
    <col min="13885" max="13885" width="10.7109375" style="728" customWidth="1"/>
    <col min="13886" max="13886" width="8.7109375" style="728" customWidth="1"/>
    <col min="13887" max="13887" width="13" style="728" customWidth="1"/>
    <col min="13888" max="13888" width="8.85546875" style="728" customWidth="1"/>
    <col min="13889" max="13889" width="9.140625" style="728" customWidth="1"/>
    <col min="13890" max="13890" width="8.85546875" style="728" customWidth="1"/>
    <col min="13891" max="13891" width="54.7109375" style="728" customWidth="1"/>
    <col min="13892" max="13892" width="10.85546875" style="728" customWidth="1"/>
    <col min="13893" max="13893" width="8.7109375" style="728" customWidth="1"/>
    <col min="13894" max="13894" width="13" style="728" customWidth="1"/>
    <col min="13895" max="13895" width="8.85546875" style="728" customWidth="1"/>
    <col min="13896" max="13896" width="9.85546875" style="728" customWidth="1"/>
    <col min="13897" max="13897" width="8.85546875" style="728" customWidth="1"/>
    <col min="13898" max="14083" width="9.140625" style="728"/>
    <col min="14084" max="14084" width="63" style="728" customWidth="1"/>
    <col min="14085" max="14087" width="17.140625" style="728" customWidth="1"/>
    <col min="14088" max="14091" width="15" style="728" customWidth="1"/>
    <col min="14092" max="14092" width="13.140625" style="728" customWidth="1"/>
    <col min="14093" max="14093" width="8.7109375" style="728" customWidth="1"/>
    <col min="14094" max="14094" width="12.85546875" style="728" customWidth="1"/>
    <col min="14095" max="14095" width="8.85546875" style="728" customWidth="1"/>
    <col min="14096" max="14096" width="9.85546875" style="728" customWidth="1"/>
    <col min="14097" max="14097" width="8.85546875" style="728" customWidth="1"/>
    <col min="14098" max="14098" width="54.7109375" style="728" customWidth="1"/>
    <col min="14099" max="14099" width="10.85546875" style="728" customWidth="1"/>
    <col min="14100" max="14100" width="8.7109375" style="728" customWidth="1"/>
    <col min="14101" max="14101" width="12.140625" style="728" customWidth="1"/>
    <col min="14102" max="14102" width="8.85546875" style="728" customWidth="1"/>
    <col min="14103" max="14103" width="9.85546875" style="728" customWidth="1"/>
    <col min="14104" max="14104" width="8.85546875" style="728" customWidth="1"/>
    <col min="14105" max="14105" width="54.7109375" style="728" customWidth="1"/>
    <col min="14106" max="14106" width="10.85546875" style="728" customWidth="1"/>
    <col min="14107" max="14107" width="8.7109375" style="728" customWidth="1"/>
    <col min="14108" max="14108" width="12.28515625" style="728" customWidth="1"/>
    <col min="14109" max="14109" width="8.85546875" style="728" customWidth="1"/>
    <col min="14110" max="14110" width="9.85546875" style="728" customWidth="1"/>
    <col min="14111" max="14111" width="8.85546875" style="728" customWidth="1"/>
    <col min="14112" max="14112" width="54.7109375" style="728" customWidth="1"/>
    <col min="14113" max="14113" width="10.85546875" style="728" customWidth="1"/>
    <col min="14114" max="14114" width="8.7109375" style="728" customWidth="1"/>
    <col min="14115" max="14115" width="13.28515625" style="728" customWidth="1"/>
    <col min="14116" max="14116" width="8.85546875" style="728" customWidth="1"/>
    <col min="14117" max="14117" width="9.85546875" style="728" customWidth="1"/>
    <col min="14118" max="14118" width="8.85546875" style="728" customWidth="1"/>
    <col min="14119" max="14119" width="54.7109375" style="728" customWidth="1"/>
    <col min="14120" max="14120" width="12.140625" style="728" customWidth="1"/>
    <col min="14121" max="14121" width="8.7109375" style="728" customWidth="1"/>
    <col min="14122" max="14122" width="11.28515625" style="728" customWidth="1"/>
    <col min="14123" max="14123" width="8.85546875" style="728" customWidth="1"/>
    <col min="14124" max="14124" width="9.140625" style="728"/>
    <col min="14125" max="14125" width="8.85546875" style="728" customWidth="1"/>
    <col min="14126" max="14126" width="54.7109375" style="728" customWidth="1"/>
    <col min="14127" max="14127" width="13.7109375" style="728" customWidth="1"/>
    <col min="14128" max="14128" width="8.7109375" style="728" customWidth="1"/>
    <col min="14129" max="14129" width="14.7109375" style="728" customWidth="1"/>
    <col min="14130" max="14130" width="8.85546875" style="728" customWidth="1"/>
    <col min="14131" max="14131" width="9.85546875" style="728" customWidth="1"/>
    <col min="14132" max="14132" width="8.85546875" style="728" customWidth="1"/>
    <col min="14133" max="14133" width="54.7109375" style="728" customWidth="1"/>
    <col min="14134" max="14134" width="12.42578125" style="728" customWidth="1"/>
    <col min="14135" max="14135" width="8.7109375" style="728" customWidth="1"/>
    <col min="14136" max="14136" width="13.42578125" style="728" customWidth="1"/>
    <col min="14137" max="14137" width="8.85546875" style="728" customWidth="1"/>
    <col min="14138" max="14138" width="9.140625" style="728" customWidth="1"/>
    <col min="14139" max="14139" width="8.85546875" style="728" customWidth="1"/>
    <col min="14140" max="14140" width="54.7109375" style="728" customWidth="1"/>
    <col min="14141" max="14141" width="10.7109375" style="728" customWidth="1"/>
    <col min="14142" max="14142" width="8.7109375" style="728" customWidth="1"/>
    <col min="14143" max="14143" width="13" style="728" customWidth="1"/>
    <col min="14144" max="14144" width="8.85546875" style="728" customWidth="1"/>
    <col min="14145" max="14145" width="9.140625" style="728" customWidth="1"/>
    <col min="14146" max="14146" width="8.85546875" style="728" customWidth="1"/>
    <col min="14147" max="14147" width="54.7109375" style="728" customWidth="1"/>
    <col min="14148" max="14148" width="10.85546875" style="728" customWidth="1"/>
    <col min="14149" max="14149" width="8.7109375" style="728" customWidth="1"/>
    <col min="14150" max="14150" width="13" style="728" customWidth="1"/>
    <col min="14151" max="14151" width="8.85546875" style="728" customWidth="1"/>
    <col min="14152" max="14152" width="9.85546875" style="728" customWidth="1"/>
    <col min="14153" max="14153" width="8.85546875" style="728" customWidth="1"/>
    <col min="14154" max="14339" width="9.140625" style="728"/>
    <col min="14340" max="14340" width="63" style="728" customWidth="1"/>
    <col min="14341" max="14343" width="17.140625" style="728" customWidth="1"/>
    <col min="14344" max="14347" width="15" style="728" customWidth="1"/>
    <col min="14348" max="14348" width="13.140625" style="728" customWidth="1"/>
    <col min="14349" max="14349" width="8.7109375" style="728" customWidth="1"/>
    <col min="14350" max="14350" width="12.85546875" style="728" customWidth="1"/>
    <col min="14351" max="14351" width="8.85546875" style="728" customWidth="1"/>
    <col min="14352" max="14352" width="9.85546875" style="728" customWidth="1"/>
    <col min="14353" max="14353" width="8.85546875" style="728" customWidth="1"/>
    <col min="14354" max="14354" width="54.7109375" style="728" customWidth="1"/>
    <col min="14355" max="14355" width="10.85546875" style="728" customWidth="1"/>
    <col min="14356" max="14356" width="8.7109375" style="728" customWidth="1"/>
    <col min="14357" max="14357" width="12.140625" style="728" customWidth="1"/>
    <col min="14358" max="14358" width="8.85546875" style="728" customWidth="1"/>
    <col min="14359" max="14359" width="9.85546875" style="728" customWidth="1"/>
    <col min="14360" max="14360" width="8.85546875" style="728" customWidth="1"/>
    <col min="14361" max="14361" width="54.7109375" style="728" customWidth="1"/>
    <col min="14362" max="14362" width="10.85546875" style="728" customWidth="1"/>
    <col min="14363" max="14363" width="8.7109375" style="728" customWidth="1"/>
    <col min="14364" max="14364" width="12.28515625" style="728" customWidth="1"/>
    <col min="14365" max="14365" width="8.85546875" style="728" customWidth="1"/>
    <col min="14366" max="14366" width="9.85546875" style="728" customWidth="1"/>
    <col min="14367" max="14367" width="8.85546875" style="728" customWidth="1"/>
    <col min="14368" max="14368" width="54.7109375" style="728" customWidth="1"/>
    <col min="14369" max="14369" width="10.85546875" style="728" customWidth="1"/>
    <col min="14370" max="14370" width="8.7109375" style="728" customWidth="1"/>
    <col min="14371" max="14371" width="13.28515625" style="728" customWidth="1"/>
    <col min="14372" max="14372" width="8.85546875" style="728" customWidth="1"/>
    <col min="14373" max="14373" width="9.85546875" style="728" customWidth="1"/>
    <col min="14374" max="14374" width="8.85546875" style="728" customWidth="1"/>
    <col min="14375" max="14375" width="54.7109375" style="728" customWidth="1"/>
    <col min="14376" max="14376" width="12.140625" style="728" customWidth="1"/>
    <col min="14377" max="14377" width="8.7109375" style="728" customWidth="1"/>
    <col min="14378" max="14378" width="11.28515625" style="728" customWidth="1"/>
    <col min="14379" max="14379" width="8.85546875" style="728" customWidth="1"/>
    <col min="14380" max="14380" width="9.140625" style="728"/>
    <col min="14381" max="14381" width="8.85546875" style="728" customWidth="1"/>
    <col min="14382" max="14382" width="54.7109375" style="728" customWidth="1"/>
    <col min="14383" max="14383" width="13.7109375" style="728" customWidth="1"/>
    <col min="14384" max="14384" width="8.7109375" style="728" customWidth="1"/>
    <col min="14385" max="14385" width="14.7109375" style="728" customWidth="1"/>
    <col min="14386" max="14386" width="8.85546875" style="728" customWidth="1"/>
    <col min="14387" max="14387" width="9.85546875" style="728" customWidth="1"/>
    <col min="14388" max="14388" width="8.85546875" style="728" customWidth="1"/>
    <col min="14389" max="14389" width="54.7109375" style="728" customWidth="1"/>
    <col min="14390" max="14390" width="12.42578125" style="728" customWidth="1"/>
    <col min="14391" max="14391" width="8.7109375" style="728" customWidth="1"/>
    <col min="14392" max="14392" width="13.42578125" style="728" customWidth="1"/>
    <col min="14393" max="14393" width="8.85546875" style="728" customWidth="1"/>
    <col min="14394" max="14394" width="9.140625" style="728" customWidth="1"/>
    <col min="14395" max="14395" width="8.85546875" style="728" customWidth="1"/>
    <col min="14396" max="14396" width="54.7109375" style="728" customWidth="1"/>
    <col min="14397" max="14397" width="10.7109375" style="728" customWidth="1"/>
    <col min="14398" max="14398" width="8.7109375" style="728" customWidth="1"/>
    <col min="14399" max="14399" width="13" style="728" customWidth="1"/>
    <col min="14400" max="14400" width="8.85546875" style="728" customWidth="1"/>
    <col min="14401" max="14401" width="9.140625" style="728" customWidth="1"/>
    <col min="14402" max="14402" width="8.85546875" style="728" customWidth="1"/>
    <col min="14403" max="14403" width="54.7109375" style="728" customWidth="1"/>
    <col min="14404" max="14404" width="10.85546875" style="728" customWidth="1"/>
    <col min="14405" max="14405" width="8.7109375" style="728" customWidth="1"/>
    <col min="14406" max="14406" width="13" style="728" customWidth="1"/>
    <col min="14407" max="14407" width="8.85546875" style="728" customWidth="1"/>
    <col min="14408" max="14408" width="9.85546875" style="728" customWidth="1"/>
    <col min="14409" max="14409" width="8.85546875" style="728" customWidth="1"/>
    <col min="14410" max="14595" width="9.140625" style="728"/>
    <col min="14596" max="14596" width="63" style="728" customWidth="1"/>
    <col min="14597" max="14599" width="17.140625" style="728" customWidth="1"/>
    <col min="14600" max="14603" width="15" style="728" customWidth="1"/>
    <col min="14604" max="14604" width="13.140625" style="728" customWidth="1"/>
    <col min="14605" max="14605" width="8.7109375" style="728" customWidth="1"/>
    <col min="14606" max="14606" width="12.85546875" style="728" customWidth="1"/>
    <col min="14607" max="14607" width="8.85546875" style="728" customWidth="1"/>
    <col min="14608" max="14608" width="9.85546875" style="728" customWidth="1"/>
    <col min="14609" max="14609" width="8.85546875" style="728" customWidth="1"/>
    <col min="14610" max="14610" width="54.7109375" style="728" customWidth="1"/>
    <col min="14611" max="14611" width="10.85546875" style="728" customWidth="1"/>
    <col min="14612" max="14612" width="8.7109375" style="728" customWidth="1"/>
    <col min="14613" max="14613" width="12.140625" style="728" customWidth="1"/>
    <col min="14614" max="14614" width="8.85546875" style="728" customWidth="1"/>
    <col min="14615" max="14615" width="9.85546875" style="728" customWidth="1"/>
    <col min="14616" max="14616" width="8.85546875" style="728" customWidth="1"/>
    <col min="14617" max="14617" width="54.7109375" style="728" customWidth="1"/>
    <col min="14618" max="14618" width="10.85546875" style="728" customWidth="1"/>
    <col min="14619" max="14619" width="8.7109375" style="728" customWidth="1"/>
    <col min="14620" max="14620" width="12.28515625" style="728" customWidth="1"/>
    <col min="14621" max="14621" width="8.85546875" style="728" customWidth="1"/>
    <col min="14622" max="14622" width="9.85546875" style="728" customWidth="1"/>
    <col min="14623" max="14623" width="8.85546875" style="728" customWidth="1"/>
    <col min="14624" max="14624" width="54.7109375" style="728" customWidth="1"/>
    <col min="14625" max="14625" width="10.85546875" style="728" customWidth="1"/>
    <col min="14626" max="14626" width="8.7109375" style="728" customWidth="1"/>
    <col min="14627" max="14627" width="13.28515625" style="728" customWidth="1"/>
    <col min="14628" max="14628" width="8.85546875" style="728" customWidth="1"/>
    <col min="14629" max="14629" width="9.85546875" style="728" customWidth="1"/>
    <col min="14630" max="14630" width="8.85546875" style="728" customWidth="1"/>
    <col min="14631" max="14631" width="54.7109375" style="728" customWidth="1"/>
    <col min="14632" max="14632" width="12.140625" style="728" customWidth="1"/>
    <col min="14633" max="14633" width="8.7109375" style="728" customWidth="1"/>
    <col min="14634" max="14634" width="11.28515625" style="728" customWidth="1"/>
    <col min="14635" max="14635" width="8.85546875" style="728" customWidth="1"/>
    <col min="14636" max="14636" width="9.140625" style="728"/>
    <col min="14637" max="14637" width="8.85546875" style="728" customWidth="1"/>
    <col min="14638" max="14638" width="54.7109375" style="728" customWidth="1"/>
    <col min="14639" max="14639" width="13.7109375" style="728" customWidth="1"/>
    <col min="14640" max="14640" width="8.7109375" style="728" customWidth="1"/>
    <col min="14641" max="14641" width="14.7109375" style="728" customWidth="1"/>
    <col min="14642" max="14642" width="8.85546875" style="728" customWidth="1"/>
    <col min="14643" max="14643" width="9.85546875" style="728" customWidth="1"/>
    <col min="14644" max="14644" width="8.85546875" style="728" customWidth="1"/>
    <col min="14645" max="14645" width="54.7109375" style="728" customWidth="1"/>
    <col min="14646" max="14646" width="12.42578125" style="728" customWidth="1"/>
    <col min="14647" max="14647" width="8.7109375" style="728" customWidth="1"/>
    <col min="14648" max="14648" width="13.42578125" style="728" customWidth="1"/>
    <col min="14649" max="14649" width="8.85546875" style="728" customWidth="1"/>
    <col min="14650" max="14650" width="9.140625" style="728" customWidth="1"/>
    <col min="14651" max="14651" width="8.85546875" style="728" customWidth="1"/>
    <col min="14652" max="14652" width="54.7109375" style="728" customWidth="1"/>
    <col min="14653" max="14653" width="10.7109375" style="728" customWidth="1"/>
    <col min="14654" max="14654" width="8.7109375" style="728" customWidth="1"/>
    <col min="14655" max="14655" width="13" style="728" customWidth="1"/>
    <col min="14656" max="14656" width="8.85546875" style="728" customWidth="1"/>
    <col min="14657" max="14657" width="9.140625" style="728" customWidth="1"/>
    <col min="14658" max="14658" width="8.85546875" style="728" customWidth="1"/>
    <col min="14659" max="14659" width="54.7109375" style="728" customWidth="1"/>
    <col min="14660" max="14660" width="10.85546875" style="728" customWidth="1"/>
    <col min="14661" max="14661" width="8.7109375" style="728" customWidth="1"/>
    <col min="14662" max="14662" width="13" style="728" customWidth="1"/>
    <col min="14663" max="14663" width="8.85546875" style="728" customWidth="1"/>
    <col min="14664" max="14664" width="9.85546875" style="728" customWidth="1"/>
    <col min="14665" max="14665" width="8.85546875" style="728" customWidth="1"/>
    <col min="14666" max="14851" width="9.140625" style="728"/>
    <col min="14852" max="14852" width="63" style="728" customWidth="1"/>
    <col min="14853" max="14855" width="17.140625" style="728" customWidth="1"/>
    <col min="14856" max="14859" width="15" style="728" customWidth="1"/>
    <col min="14860" max="14860" width="13.140625" style="728" customWidth="1"/>
    <col min="14861" max="14861" width="8.7109375" style="728" customWidth="1"/>
    <col min="14862" max="14862" width="12.85546875" style="728" customWidth="1"/>
    <col min="14863" max="14863" width="8.85546875" style="728" customWidth="1"/>
    <col min="14864" max="14864" width="9.85546875" style="728" customWidth="1"/>
    <col min="14865" max="14865" width="8.85546875" style="728" customWidth="1"/>
    <col min="14866" max="14866" width="54.7109375" style="728" customWidth="1"/>
    <col min="14867" max="14867" width="10.85546875" style="728" customWidth="1"/>
    <col min="14868" max="14868" width="8.7109375" style="728" customWidth="1"/>
    <col min="14869" max="14869" width="12.140625" style="728" customWidth="1"/>
    <col min="14870" max="14870" width="8.85546875" style="728" customWidth="1"/>
    <col min="14871" max="14871" width="9.85546875" style="728" customWidth="1"/>
    <col min="14872" max="14872" width="8.85546875" style="728" customWidth="1"/>
    <col min="14873" max="14873" width="54.7109375" style="728" customWidth="1"/>
    <col min="14874" max="14874" width="10.85546875" style="728" customWidth="1"/>
    <col min="14875" max="14875" width="8.7109375" style="728" customWidth="1"/>
    <col min="14876" max="14876" width="12.28515625" style="728" customWidth="1"/>
    <col min="14877" max="14877" width="8.85546875" style="728" customWidth="1"/>
    <col min="14878" max="14878" width="9.85546875" style="728" customWidth="1"/>
    <col min="14879" max="14879" width="8.85546875" style="728" customWidth="1"/>
    <col min="14880" max="14880" width="54.7109375" style="728" customWidth="1"/>
    <col min="14881" max="14881" width="10.85546875" style="728" customWidth="1"/>
    <col min="14882" max="14882" width="8.7109375" style="728" customWidth="1"/>
    <col min="14883" max="14883" width="13.28515625" style="728" customWidth="1"/>
    <col min="14884" max="14884" width="8.85546875" style="728" customWidth="1"/>
    <col min="14885" max="14885" width="9.85546875" style="728" customWidth="1"/>
    <col min="14886" max="14886" width="8.85546875" style="728" customWidth="1"/>
    <col min="14887" max="14887" width="54.7109375" style="728" customWidth="1"/>
    <col min="14888" max="14888" width="12.140625" style="728" customWidth="1"/>
    <col min="14889" max="14889" width="8.7109375" style="728" customWidth="1"/>
    <col min="14890" max="14890" width="11.28515625" style="728" customWidth="1"/>
    <col min="14891" max="14891" width="8.85546875" style="728" customWidth="1"/>
    <col min="14892" max="14892" width="9.140625" style="728"/>
    <col min="14893" max="14893" width="8.85546875" style="728" customWidth="1"/>
    <col min="14894" max="14894" width="54.7109375" style="728" customWidth="1"/>
    <col min="14895" max="14895" width="13.7109375" style="728" customWidth="1"/>
    <col min="14896" max="14896" width="8.7109375" style="728" customWidth="1"/>
    <col min="14897" max="14897" width="14.7109375" style="728" customWidth="1"/>
    <col min="14898" max="14898" width="8.85546875" style="728" customWidth="1"/>
    <col min="14899" max="14899" width="9.85546875" style="728" customWidth="1"/>
    <col min="14900" max="14900" width="8.85546875" style="728" customWidth="1"/>
    <col min="14901" max="14901" width="54.7109375" style="728" customWidth="1"/>
    <col min="14902" max="14902" width="12.42578125" style="728" customWidth="1"/>
    <col min="14903" max="14903" width="8.7109375" style="728" customWidth="1"/>
    <col min="14904" max="14904" width="13.42578125" style="728" customWidth="1"/>
    <col min="14905" max="14905" width="8.85546875" style="728" customWidth="1"/>
    <col min="14906" max="14906" width="9.140625" style="728" customWidth="1"/>
    <col min="14907" max="14907" width="8.85546875" style="728" customWidth="1"/>
    <col min="14908" max="14908" width="54.7109375" style="728" customWidth="1"/>
    <col min="14909" max="14909" width="10.7109375" style="728" customWidth="1"/>
    <col min="14910" max="14910" width="8.7109375" style="728" customWidth="1"/>
    <col min="14911" max="14911" width="13" style="728" customWidth="1"/>
    <col min="14912" max="14912" width="8.85546875" style="728" customWidth="1"/>
    <col min="14913" max="14913" width="9.140625" style="728" customWidth="1"/>
    <col min="14914" max="14914" width="8.85546875" style="728" customWidth="1"/>
    <col min="14915" max="14915" width="54.7109375" style="728" customWidth="1"/>
    <col min="14916" max="14916" width="10.85546875" style="728" customWidth="1"/>
    <col min="14917" max="14917" width="8.7109375" style="728" customWidth="1"/>
    <col min="14918" max="14918" width="13" style="728" customWidth="1"/>
    <col min="14919" max="14919" width="8.85546875" style="728" customWidth="1"/>
    <col min="14920" max="14920" width="9.85546875" style="728" customWidth="1"/>
    <col min="14921" max="14921" width="8.85546875" style="728" customWidth="1"/>
    <col min="14922" max="15107" width="9.140625" style="728"/>
    <col min="15108" max="15108" width="63" style="728" customWidth="1"/>
    <col min="15109" max="15111" width="17.140625" style="728" customWidth="1"/>
    <col min="15112" max="15115" width="15" style="728" customWidth="1"/>
    <col min="15116" max="15116" width="13.140625" style="728" customWidth="1"/>
    <col min="15117" max="15117" width="8.7109375" style="728" customWidth="1"/>
    <col min="15118" max="15118" width="12.85546875" style="728" customWidth="1"/>
    <col min="15119" max="15119" width="8.85546875" style="728" customWidth="1"/>
    <col min="15120" max="15120" width="9.85546875" style="728" customWidth="1"/>
    <col min="15121" max="15121" width="8.85546875" style="728" customWidth="1"/>
    <col min="15122" max="15122" width="54.7109375" style="728" customWidth="1"/>
    <col min="15123" max="15123" width="10.85546875" style="728" customWidth="1"/>
    <col min="15124" max="15124" width="8.7109375" style="728" customWidth="1"/>
    <col min="15125" max="15125" width="12.140625" style="728" customWidth="1"/>
    <col min="15126" max="15126" width="8.85546875" style="728" customWidth="1"/>
    <col min="15127" max="15127" width="9.85546875" style="728" customWidth="1"/>
    <col min="15128" max="15128" width="8.85546875" style="728" customWidth="1"/>
    <col min="15129" max="15129" width="54.7109375" style="728" customWidth="1"/>
    <col min="15130" max="15130" width="10.85546875" style="728" customWidth="1"/>
    <col min="15131" max="15131" width="8.7109375" style="728" customWidth="1"/>
    <col min="15132" max="15132" width="12.28515625" style="728" customWidth="1"/>
    <col min="15133" max="15133" width="8.85546875" style="728" customWidth="1"/>
    <col min="15134" max="15134" width="9.85546875" style="728" customWidth="1"/>
    <col min="15135" max="15135" width="8.85546875" style="728" customWidth="1"/>
    <col min="15136" max="15136" width="54.7109375" style="728" customWidth="1"/>
    <col min="15137" max="15137" width="10.85546875" style="728" customWidth="1"/>
    <col min="15138" max="15138" width="8.7109375" style="728" customWidth="1"/>
    <col min="15139" max="15139" width="13.28515625" style="728" customWidth="1"/>
    <col min="15140" max="15140" width="8.85546875" style="728" customWidth="1"/>
    <col min="15141" max="15141" width="9.85546875" style="728" customWidth="1"/>
    <col min="15142" max="15142" width="8.85546875" style="728" customWidth="1"/>
    <col min="15143" max="15143" width="54.7109375" style="728" customWidth="1"/>
    <col min="15144" max="15144" width="12.140625" style="728" customWidth="1"/>
    <col min="15145" max="15145" width="8.7109375" style="728" customWidth="1"/>
    <col min="15146" max="15146" width="11.28515625" style="728" customWidth="1"/>
    <col min="15147" max="15147" width="8.85546875" style="728" customWidth="1"/>
    <col min="15148" max="15148" width="9.140625" style="728"/>
    <col min="15149" max="15149" width="8.85546875" style="728" customWidth="1"/>
    <col min="15150" max="15150" width="54.7109375" style="728" customWidth="1"/>
    <col min="15151" max="15151" width="13.7109375" style="728" customWidth="1"/>
    <col min="15152" max="15152" width="8.7109375" style="728" customWidth="1"/>
    <col min="15153" max="15153" width="14.7109375" style="728" customWidth="1"/>
    <col min="15154" max="15154" width="8.85546875" style="728" customWidth="1"/>
    <col min="15155" max="15155" width="9.85546875" style="728" customWidth="1"/>
    <col min="15156" max="15156" width="8.85546875" style="728" customWidth="1"/>
    <col min="15157" max="15157" width="54.7109375" style="728" customWidth="1"/>
    <col min="15158" max="15158" width="12.42578125" style="728" customWidth="1"/>
    <col min="15159" max="15159" width="8.7109375" style="728" customWidth="1"/>
    <col min="15160" max="15160" width="13.42578125" style="728" customWidth="1"/>
    <col min="15161" max="15161" width="8.85546875" style="728" customWidth="1"/>
    <col min="15162" max="15162" width="9.140625" style="728" customWidth="1"/>
    <col min="15163" max="15163" width="8.85546875" style="728" customWidth="1"/>
    <col min="15164" max="15164" width="54.7109375" style="728" customWidth="1"/>
    <col min="15165" max="15165" width="10.7109375" style="728" customWidth="1"/>
    <col min="15166" max="15166" width="8.7109375" style="728" customWidth="1"/>
    <col min="15167" max="15167" width="13" style="728" customWidth="1"/>
    <col min="15168" max="15168" width="8.85546875" style="728" customWidth="1"/>
    <col min="15169" max="15169" width="9.140625" style="728" customWidth="1"/>
    <col min="15170" max="15170" width="8.85546875" style="728" customWidth="1"/>
    <col min="15171" max="15171" width="54.7109375" style="728" customWidth="1"/>
    <col min="15172" max="15172" width="10.85546875" style="728" customWidth="1"/>
    <col min="15173" max="15173" width="8.7109375" style="728" customWidth="1"/>
    <col min="15174" max="15174" width="13" style="728" customWidth="1"/>
    <col min="15175" max="15175" width="8.85546875" style="728" customWidth="1"/>
    <col min="15176" max="15176" width="9.85546875" style="728" customWidth="1"/>
    <col min="15177" max="15177" width="8.85546875" style="728" customWidth="1"/>
    <col min="15178" max="15363" width="9.140625" style="728"/>
    <col min="15364" max="15364" width="63" style="728" customWidth="1"/>
    <col min="15365" max="15367" width="17.140625" style="728" customWidth="1"/>
    <col min="15368" max="15371" width="15" style="728" customWidth="1"/>
    <col min="15372" max="15372" width="13.140625" style="728" customWidth="1"/>
    <col min="15373" max="15373" width="8.7109375" style="728" customWidth="1"/>
    <col min="15374" max="15374" width="12.85546875" style="728" customWidth="1"/>
    <col min="15375" max="15375" width="8.85546875" style="728" customWidth="1"/>
    <col min="15376" max="15376" width="9.85546875" style="728" customWidth="1"/>
    <col min="15377" max="15377" width="8.85546875" style="728" customWidth="1"/>
    <col min="15378" max="15378" width="54.7109375" style="728" customWidth="1"/>
    <col min="15379" max="15379" width="10.85546875" style="728" customWidth="1"/>
    <col min="15380" max="15380" width="8.7109375" style="728" customWidth="1"/>
    <col min="15381" max="15381" width="12.140625" style="728" customWidth="1"/>
    <col min="15382" max="15382" width="8.85546875" style="728" customWidth="1"/>
    <col min="15383" max="15383" width="9.85546875" style="728" customWidth="1"/>
    <col min="15384" max="15384" width="8.85546875" style="728" customWidth="1"/>
    <col min="15385" max="15385" width="54.7109375" style="728" customWidth="1"/>
    <col min="15386" max="15386" width="10.85546875" style="728" customWidth="1"/>
    <col min="15387" max="15387" width="8.7109375" style="728" customWidth="1"/>
    <col min="15388" max="15388" width="12.28515625" style="728" customWidth="1"/>
    <col min="15389" max="15389" width="8.85546875" style="728" customWidth="1"/>
    <col min="15390" max="15390" width="9.85546875" style="728" customWidth="1"/>
    <col min="15391" max="15391" width="8.85546875" style="728" customWidth="1"/>
    <col min="15392" max="15392" width="54.7109375" style="728" customWidth="1"/>
    <col min="15393" max="15393" width="10.85546875" style="728" customWidth="1"/>
    <col min="15394" max="15394" width="8.7109375" style="728" customWidth="1"/>
    <col min="15395" max="15395" width="13.28515625" style="728" customWidth="1"/>
    <col min="15396" max="15396" width="8.85546875" style="728" customWidth="1"/>
    <col min="15397" max="15397" width="9.85546875" style="728" customWidth="1"/>
    <col min="15398" max="15398" width="8.85546875" style="728" customWidth="1"/>
    <col min="15399" max="15399" width="54.7109375" style="728" customWidth="1"/>
    <col min="15400" max="15400" width="12.140625" style="728" customWidth="1"/>
    <col min="15401" max="15401" width="8.7109375" style="728" customWidth="1"/>
    <col min="15402" max="15402" width="11.28515625" style="728" customWidth="1"/>
    <col min="15403" max="15403" width="8.85546875" style="728" customWidth="1"/>
    <col min="15404" max="15404" width="9.140625" style="728"/>
    <col min="15405" max="15405" width="8.85546875" style="728" customWidth="1"/>
    <col min="15406" max="15406" width="54.7109375" style="728" customWidth="1"/>
    <col min="15407" max="15407" width="13.7109375" style="728" customWidth="1"/>
    <col min="15408" max="15408" width="8.7109375" style="728" customWidth="1"/>
    <col min="15409" max="15409" width="14.7109375" style="728" customWidth="1"/>
    <col min="15410" max="15410" width="8.85546875" style="728" customWidth="1"/>
    <col min="15411" max="15411" width="9.85546875" style="728" customWidth="1"/>
    <col min="15412" max="15412" width="8.85546875" style="728" customWidth="1"/>
    <col min="15413" max="15413" width="54.7109375" style="728" customWidth="1"/>
    <col min="15414" max="15414" width="12.42578125" style="728" customWidth="1"/>
    <col min="15415" max="15415" width="8.7109375" style="728" customWidth="1"/>
    <col min="15416" max="15416" width="13.42578125" style="728" customWidth="1"/>
    <col min="15417" max="15417" width="8.85546875" style="728" customWidth="1"/>
    <col min="15418" max="15418" width="9.140625" style="728" customWidth="1"/>
    <col min="15419" max="15419" width="8.85546875" style="728" customWidth="1"/>
    <col min="15420" max="15420" width="54.7109375" style="728" customWidth="1"/>
    <col min="15421" max="15421" width="10.7109375" style="728" customWidth="1"/>
    <col min="15422" max="15422" width="8.7109375" style="728" customWidth="1"/>
    <col min="15423" max="15423" width="13" style="728" customWidth="1"/>
    <col min="15424" max="15424" width="8.85546875" style="728" customWidth="1"/>
    <col min="15425" max="15425" width="9.140625" style="728" customWidth="1"/>
    <col min="15426" max="15426" width="8.85546875" style="728" customWidth="1"/>
    <col min="15427" max="15427" width="54.7109375" style="728" customWidth="1"/>
    <col min="15428" max="15428" width="10.85546875" style="728" customWidth="1"/>
    <col min="15429" max="15429" width="8.7109375" style="728" customWidth="1"/>
    <col min="15430" max="15430" width="13" style="728" customWidth="1"/>
    <col min="15431" max="15431" width="8.85546875" style="728" customWidth="1"/>
    <col min="15432" max="15432" width="9.85546875" style="728" customWidth="1"/>
    <col min="15433" max="15433" width="8.85546875" style="728" customWidth="1"/>
    <col min="15434" max="15619" width="9.140625" style="728"/>
    <col min="15620" max="15620" width="63" style="728" customWidth="1"/>
    <col min="15621" max="15623" width="17.140625" style="728" customWidth="1"/>
    <col min="15624" max="15627" width="15" style="728" customWidth="1"/>
    <col min="15628" max="15628" width="13.140625" style="728" customWidth="1"/>
    <col min="15629" max="15629" width="8.7109375" style="728" customWidth="1"/>
    <col min="15630" max="15630" width="12.85546875" style="728" customWidth="1"/>
    <col min="15631" max="15631" width="8.85546875" style="728" customWidth="1"/>
    <col min="15632" max="15632" width="9.85546875" style="728" customWidth="1"/>
    <col min="15633" max="15633" width="8.85546875" style="728" customWidth="1"/>
    <col min="15634" max="15634" width="54.7109375" style="728" customWidth="1"/>
    <col min="15635" max="15635" width="10.85546875" style="728" customWidth="1"/>
    <col min="15636" max="15636" width="8.7109375" style="728" customWidth="1"/>
    <col min="15637" max="15637" width="12.140625" style="728" customWidth="1"/>
    <col min="15638" max="15638" width="8.85546875" style="728" customWidth="1"/>
    <col min="15639" max="15639" width="9.85546875" style="728" customWidth="1"/>
    <col min="15640" max="15640" width="8.85546875" style="728" customWidth="1"/>
    <col min="15641" max="15641" width="54.7109375" style="728" customWidth="1"/>
    <col min="15642" max="15642" width="10.85546875" style="728" customWidth="1"/>
    <col min="15643" max="15643" width="8.7109375" style="728" customWidth="1"/>
    <col min="15644" max="15644" width="12.28515625" style="728" customWidth="1"/>
    <col min="15645" max="15645" width="8.85546875" style="728" customWidth="1"/>
    <col min="15646" max="15646" width="9.85546875" style="728" customWidth="1"/>
    <col min="15647" max="15647" width="8.85546875" style="728" customWidth="1"/>
    <col min="15648" max="15648" width="54.7109375" style="728" customWidth="1"/>
    <col min="15649" max="15649" width="10.85546875" style="728" customWidth="1"/>
    <col min="15650" max="15650" width="8.7109375" style="728" customWidth="1"/>
    <col min="15651" max="15651" width="13.28515625" style="728" customWidth="1"/>
    <col min="15652" max="15652" width="8.85546875" style="728" customWidth="1"/>
    <col min="15653" max="15653" width="9.85546875" style="728" customWidth="1"/>
    <col min="15654" max="15654" width="8.85546875" style="728" customWidth="1"/>
    <col min="15655" max="15655" width="54.7109375" style="728" customWidth="1"/>
    <col min="15656" max="15656" width="12.140625" style="728" customWidth="1"/>
    <col min="15657" max="15657" width="8.7109375" style="728" customWidth="1"/>
    <col min="15658" max="15658" width="11.28515625" style="728" customWidth="1"/>
    <col min="15659" max="15659" width="8.85546875" style="728" customWidth="1"/>
    <col min="15660" max="15660" width="9.140625" style="728"/>
    <col min="15661" max="15661" width="8.85546875" style="728" customWidth="1"/>
    <col min="15662" max="15662" width="54.7109375" style="728" customWidth="1"/>
    <col min="15663" max="15663" width="13.7109375" style="728" customWidth="1"/>
    <col min="15664" max="15664" width="8.7109375" style="728" customWidth="1"/>
    <col min="15665" max="15665" width="14.7109375" style="728" customWidth="1"/>
    <col min="15666" max="15666" width="8.85546875" style="728" customWidth="1"/>
    <col min="15667" max="15667" width="9.85546875" style="728" customWidth="1"/>
    <col min="15668" max="15668" width="8.85546875" style="728" customWidth="1"/>
    <col min="15669" max="15669" width="54.7109375" style="728" customWidth="1"/>
    <col min="15670" max="15670" width="12.42578125" style="728" customWidth="1"/>
    <col min="15671" max="15671" width="8.7109375" style="728" customWidth="1"/>
    <col min="15672" max="15672" width="13.42578125" style="728" customWidth="1"/>
    <col min="15673" max="15673" width="8.85546875" style="728" customWidth="1"/>
    <col min="15674" max="15674" width="9.140625" style="728" customWidth="1"/>
    <col min="15675" max="15675" width="8.85546875" style="728" customWidth="1"/>
    <col min="15676" max="15676" width="54.7109375" style="728" customWidth="1"/>
    <col min="15677" max="15677" width="10.7109375" style="728" customWidth="1"/>
    <col min="15678" max="15678" width="8.7109375" style="728" customWidth="1"/>
    <col min="15679" max="15679" width="13" style="728" customWidth="1"/>
    <col min="15680" max="15680" width="8.85546875" style="728" customWidth="1"/>
    <col min="15681" max="15681" width="9.140625" style="728" customWidth="1"/>
    <col min="15682" max="15682" width="8.85546875" style="728" customWidth="1"/>
    <col min="15683" max="15683" width="54.7109375" style="728" customWidth="1"/>
    <col min="15684" max="15684" width="10.85546875" style="728" customWidth="1"/>
    <col min="15685" max="15685" width="8.7109375" style="728" customWidth="1"/>
    <col min="15686" max="15686" width="13" style="728" customWidth="1"/>
    <col min="15687" max="15687" width="8.85546875" style="728" customWidth="1"/>
    <col min="15688" max="15688" width="9.85546875" style="728" customWidth="1"/>
    <col min="15689" max="15689" width="8.85546875" style="728" customWidth="1"/>
    <col min="15690" max="15875" width="9.140625" style="728"/>
    <col min="15876" max="15876" width="63" style="728" customWidth="1"/>
    <col min="15877" max="15879" width="17.140625" style="728" customWidth="1"/>
    <col min="15880" max="15883" width="15" style="728" customWidth="1"/>
    <col min="15884" max="15884" width="13.140625" style="728" customWidth="1"/>
    <col min="15885" max="15885" width="8.7109375" style="728" customWidth="1"/>
    <col min="15886" max="15886" width="12.85546875" style="728" customWidth="1"/>
    <col min="15887" max="15887" width="8.85546875" style="728" customWidth="1"/>
    <col min="15888" max="15888" width="9.85546875" style="728" customWidth="1"/>
    <col min="15889" max="15889" width="8.85546875" style="728" customWidth="1"/>
    <col min="15890" max="15890" width="54.7109375" style="728" customWidth="1"/>
    <col min="15891" max="15891" width="10.85546875" style="728" customWidth="1"/>
    <col min="15892" max="15892" width="8.7109375" style="728" customWidth="1"/>
    <col min="15893" max="15893" width="12.140625" style="728" customWidth="1"/>
    <col min="15894" max="15894" width="8.85546875" style="728" customWidth="1"/>
    <col min="15895" max="15895" width="9.85546875" style="728" customWidth="1"/>
    <col min="15896" max="15896" width="8.85546875" style="728" customWidth="1"/>
    <col min="15897" max="15897" width="54.7109375" style="728" customWidth="1"/>
    <col min="15898" max="15898" width="10.85546875" style="728" customWidth="1"/>
    <col min="15899" max="15899" width="8.7109375" style="728" customWidth="1"/>
    <col min="15900" max="15900" width="12.28515625" style="728" customWidth="1"/>
    <col min="15901" max="15901" width="8.85546875" style="728" customWidth="1"/>
    <col min="15902" max="15902" width="9.85546875" style="728" customWidth="1"/>
    <col min="15903" max="15903" width="8.85546875" style="728" customWidth="1"/>
    <col min="15904" max="15904" width="54.7109375" style="728" customWidth="1"/>
    <col min="15905" max="15905" width="10.85546875" style="728" customWidth="1"/>
    <col min="15906" max="15906" width="8.7109375" style="728" customWidth="1"/>
    <col min="15907" max="15907" width="13.28515625" style="728" customWidth="1"/>
    <col min="15908" max="15908" width="8.85546875" style="728" customWidth="1"/>
    <col min="15909" max="15909" width="9.85546875" style="728" customWidth="1"/>
    <col min="15910" max="15910" width="8.85546875" style="728" customWidth="1"/>
    <col min="15911" max="15911" width="54.7109375" style="728" customWidth="1"/>
    <col min="15912" max="15912" width="12.140625" style="728" customWidth="1"/>
    <col min="15913" max="15913" width="8.7109375" style="728" customWidth="1"/>
    <col min="15914" max="15914" width="11.28515625" style="728" customWidth="1"/>
    <col min="15915" max="15915" width="8.85546875" style="728" customWidth="1"/>
    <col min="15916" max="15916" width="9.140625" style="728"/>
    <col min="15917" max="15917" width="8.85546875" style="728" customWidth="1"/>
    <col min="15918" max="15918" width="54.7109375" style="728" customWidth="1"/>
    <col min="15919" max="15919" width="13.7109375" style="728" customWidth="1"/>
    <col min="15920" max="15920" width="8.7109375" style="728" customWidth="1"/>
    <col min="15921" max="15921" width="14.7109375" style="728" customWidth="1"/>
    <col min="15922" max="15922" width="8.85546875" style="728" customWidth="1"/>
    <col min="15923" max="15923" width="9.85546875" style="728" customWidth="1"/>
    <col min="15924" max="15924" width="8.85546875" style="728" customWidth="1"/>
    <col min="15925" max="15925" width="54.7109375" style="728" customWidth="1"/>
    <col min="15926" max="15926" width="12.42578125" style="728" customWidth="1"/>
    <col min="15927" max="15927" width="8.7109375" style="728" customWidth="1"/>
    <col min="15928" max="15928" width="13.42578125" style="728" customWidth="1"/>
    <col min="15929" max="15929" width="8.85546875" style="728" customWidth="1"/>
    <col min="15930" max="15930" width="9.140625" style="728" customWidth="1"/>
    <col min="15931" max="15931" width="8.85546875" style="728" customWidth="1"/>
    <col min="15932" max="15932" width="54.7109375" style="728" customWidth="1"/>
    <col min="15933" max="15933" width="10.7109375" style="728" customWidth="1"/>
    <col min="15934" max="15934" width="8.7109375" style="728" customWidth="1"/>
    <col min="15935" max="15935" width="13" style="728" customWidth="1"/>
    <col min="15936" max="15936" width="8.85546875" style="728" customWidth="1"/>
    <col min="15937" max="15937" width="9.140625" style="728" customWidth="1"/>
    <col min="15938" max="15938" width="8.85546875" style="728" customWidth="1"/>
    <col min="15939" max="15939" width="54.7109375" style="728" customWidth="1"/>
    <col min="15940" max="15940" width="10.85546875" style="728" customWidth="1"/>
    <col min="15941" max="15941" width="8.7109375" style="728" customWidth="1"/>
    <col min="15942" max="15942" width="13" style="728" customWidth="1"/>
    <col min="15943" max="15943" width="8.85546875" style="728" customWidth="1"/>
    <col min="15944" max="15944" width="9.85546875" style="728" customWidth="1"/>
    <col min="15945" max="15945" width="8.85546875" style="728" customWidth="1"/>
    <col min="15946" max="16131" width="9.140625" style="728"/>
    <col min="16132" max="16132" width="63" style="728" customWidth="1"/>
    <col min="16133" max="16135" width="17.140625" style="728" customWidth="1"/>
    <col min="16136" max="16139" width="15" style="728" customWidth="1"/>
    <col min="16140" max="16140" width="13.140625" style="728" customWidth="1"/>
    <col min="16141" max="16141" width="8.7109375" style="728" customWidth="1"/>
    <col min="16142" max="16142" width="12.85546875" style="728" customWidth="1"/>
    <col min="16143" max="16143" width="8.85546875" style="728" customWidth="1"/>
    <col min="16144" max="16144" width="9.85546875" style="728" customWidth="1"/>
    <col min="16145" max="16145" width="8.85546875" style="728" customWidth="1"/>
    <col min="16146" max="16146" width="54.7109375" style="728" customWidth="1"/>
    <col min="16147" max="16147" width="10.85546875" style="728" customWidth="1"/>
    <col min="16148" max="16148" width="8.7109375" style="728" customWidth="1"/>
    <col min="16149" max="16149" width="12.140625" style="728" customWidth="1"/>
    <col min="16150" max="16150" width="8.85546875" style="728" customWidth="1"/>
    <col min="16151" max="16151" width="9.85546875" style="728" customWidth="1"/>
    <col min="16152" max="16152" width="8.85546875" style="728" customWidth="1"/>
    <col min="16153" max="16153" width="54.7109375" style="728" customWidth="1"/>
    <col min="16154" max="16154" width="10.85546875" style="728" customWidth="1"/>
    <col min="16155" max="16155" width="8.7109375" style="728" customWidth="1"/>
    <col min="16156" max="16156" width="12.28515625" style="728" customWidth="1"/>
    <col min="16157" max="16157" width="8.85546875" style="728" customWidth="1"/>
    <col min="16158" max="16158" width="9.85546875" style="728" customWidth="1"/>
    <col min="16159" max="16159" width="8.85546875" style="728" customWidth="1"/>
    <col min="16160" max="16160" width="54.7109375" style="728" customWidth="1"/>
    <col min="16161" max="16161" width="10.85546875" style="728" customWidth="1"/>
    <col min="16162" max="16162" width="8.7109375" style="728" customWidth="1"/>
    <col min="16163" max="16163" width="13.28515625" style="728" customWidth="1"/>
    <col min="16164" max="16164" width="8.85546875" style="728" customWidth="1"/>
    <col min="16165" max="16165" width="9.85546875" style="728" customWidth="1"/>
    <col min="16166" max="16166" width="8.85546875" style="728" customWidth="1"/>
    <col min="16167" max="16167" width="54.7109375" style="728" customWidth="1"/>
    <col min="16168" max="16168" width="12.140625" style="728" customWidth="1"/>
    <col min="16169" max="16169" width="8.7109375" style="728" customWidth="1"/>
    <col min="16170" max="16170" width="11.28515625" style="728" customWidth="1"/>
    <col min="16171" max="16171" width="8.85546875" style="728" customWidth="1"/>
    <col min="16172" max="16172" width="9.140625" style="728"/>
    <col min="16173" max="16173" width="8.85546875" style="728" customWidth="1"/>
    <col min="16174" max="16174" width="54.7109375" style="728" customWidth="1"/>
    <col min="16175" max="16175" width="13.7109375" style="728" customWidth="1"/>
    <col min="16176" max="16176" width="8.7109375" style="728" customWidth="1"/>
    <col min="16177" max="16177" width="14.7109375" style="728" customWidth="1"/>
    <col min="16178" max="16178" width="8.85546875" style="728" customWidth="1"/>
    <col min="16179" max="16179" width="9.85546875" style="728" customWidth="1"/>
    <col min="16180" max="16180" width="8.85546875" style="728" customWidth="1"/>
    <col min="16181" max="16181" width="54.7109375" style="728" customWidth="1"/>
    <col min="16182" max="16182" width="12.42578125" style="728" customWidth="1"/>
    <col min="16183" max="16183" width="8.7109375" style="728" customWidth="1"/>
    <col min="16184" max="16184" width="13.42578125" style="728" customWidth="1"/>
    <col min="16185" max="16185" width="8.85546875" style="728" customWidth="1"/>
    <col min="16186" max="16186" width="9.140625" style="728" customWidth="1"/>
    <col min="16187" max="16187" width="8.85546875" style="728" customWidth="1"/>
    <col min="16188" max="16188" width="54.7109375" style="728" customWidth="1"/>
    <col min="16189" max="16189" width="10.7109375" style="728" customWidth="1"/>
    <col min="16190" max="16190" width="8.7109375" style="728" customWidth="1"/>
    <col min="16191" max="16191" width="13" style="728" customWidth="1"/>
    <col min="16192" max="16192" width="8.85546875" style="728" customWidth="1"/>
    <col min="16193" max="16193" width="9.140625" style="728" customWidth="1"/>
    <col min="16194" max="16194" width="8.85546875" style="728" customWidth="1"/>
    <col min="16195" max="16195" width="54.7109375" style="728" customWidth="1"/>
    <col min="16196" max="16196" width="10.85546875" style="728" customWidth="1"/>
    <col min="16197" max="16197" width="8.7109375" style="728" customWidth="1"/>
    <col min="16198" max="16198" width="13" style="728" customWidth="1"/>
    <col min="16199" max="16199" width="8.85546875" style="728" customWidth="1"/>
    <col min="16200" max="16200" width="9.85546875" style="728" customWidth="1"/>
    <col min="16201" max="16201" width="8.85546875" style="728" customWidth="1"/>
    <col min="16202" max="16384" width="9.140625" style="728"/>
  </cols>
  <sheetData>
    <row r="1" spans="2:79" ht="9" customHeight="1" thickBot="1"/>
    <row r="2" spans="2:79" ht="47.45" customHeight="1" thickBot="1">
      <c r="B2" s="1466" t="s">
        <v>761</v>
      </c>
      <c r="C2" s="1467"/>
      <c r="D2" s="1467"/>
      <c r="E2" s="1467"/>
      <c r="F2" s="1467"/>
      <c r="G2" s="1467"/>
      <c r="H2" s="1467"/>
      <c r="I2" s="1468"/>
      <c r="L2" s="1469" t="s">
        <v>762</v>
      </c>
      <c r="M2" s="1470"/>
      <c r="N2" s="1470"/>
      <c r="O2" s="1471"/>
      <c r="P2" s="1471"/>
      <c r="Q2" s="1471"/>
      <c r="R2" s="1471"/>
      <c r="S2" s="1471"/>
      <c r="T2" s="1472"/>
      <c r="U2" s="729" t="s">
        <v>763</v>
      </c>
    </row>
    <row r="3" spans="2:79" ht="45" customHeight="1" thickBot="1">
      <c r="B3" s="731"/>
      <c r="C3" s="1473" t="s">
        <v>994</v>
      </c>
      <c r="D3" s="1467"/>
      <c r="E3" s="1468"/>
      <c r="F3" s="732"/>
      <c r="G3" s="733"/>
      <c r="H3" s="733"/>
      <c r="I3" s="733"/>
      <c r="L3" s="734" t="s">
        <v>765</v>
      </c>
      <c r="M3" s="735" t="s">
        <v>766</v>
      </c>
      <c r="N3" s="736" t="s">
        <v>767</v>
      </c>
      <c r="O3" s="734" t="s">
        <v>765</v>
      </c>
      <c r="P3" s="735" t="s">
        <v>766</v>
      </c>
      <c r="Q3" s="736" t="s">
        <v>767</v>
      </c>
      <c r="R3" s="734" t="s">
        <v>765</v>
      </c>
      <c r="S3" s="735" t="s">
        <v>766</v>
      </c>
      <c r="T3" s="736" t="s">
        <v>767</v>
      </c>
    </row>
    <row r="4" spans="2:79" ht="51.6" customHeight="1" thickBot="1">
      <c r="F4" s="728"/>
      <c r="G4" s="728"/>
      <c r="H4" s="728"/>
      <c r="L4" s="737" t="s">
        <v>768</v>
      </c>
      <c r="M4" s="738">
        <v>8</v>
      </c>
      <c r="N4" s="739" t="e">
        <f>I32</f>
        <v>#DIV/0!</v>
      </c>
      <c r="O4" s="740" t="s">
        <v>769</v>
      </c>
      <c r="P4" s="741">
        <v>25</v>
      </c>
      <c r="Q4" s="742" t="e">
        <f>I176</f>
        <v>#DIV/0!</v>
      </c>
      <c r="R4" s="743" t="s">
        <v>770</v>
      </c>
      <c r="S4" s="744">
        <v>39</v>
      </c>
      <c r="T4" s="745" t="e">
        <f>I244</f>
        <v>#DIV/0!</v>
      </c>
    </row>
    <row r="5" spans="2:79" ht="54.6" customHeight="1">
      <c r="B5" s="746" t="s">
        <v>771</v>
      </c>
      <c r="C5" s="1474" t="str">
        <f>[1]A.Pontozás_1.értékelő!C5</f>
        <v>Dr. Almási Ádám</v>
      </c>
      <c r="D5" s="1475"/>
      <c r="E5" s="1475"/>
      <c r="F5" s="1475"/>
      <c r="G5" s="1475"/>
      <c r="H5" s="1475"/>
      <c r="I5" s="1476"/>
      <c r="L5" s="747" t="s">
        <v>772</v>
      </c>
      <c r="M5" s="748">
        <v>17</v>
      </c>
      <c r="N5" s="749" t="e">
        <f>I52</f>
        <v>#DIV/0!</v>
      </c>
      <c r="O5" s="750" t="s">
        <v>773</v>
      </c>
      <c r="P5" s="751">
        <v>4</v>
      </c>
      <c r="Q5" s="752" t="e">
        <f>I232</f>
        <v>#DIV/0!</v>
      </c>
      <c r="R5" s="753" t="s">
        <v>774</v>
      </c>
      <c r="S5" s="754">
        <v>10</v>
      </c>
      <c r="T5" s="755" t="e">
        <f>I306</f>
        <v>#DIV/0!</v>
      </c>
    </row>
    <row r="6" spans="2:79" ht="54.6" customHeight="1">
      <c r="B6" s="756" t="s">
        <v>775</v>
      </c>
      <c r="C6" s="1477">
        <f>[1]A.Pontozás_1.értékelő!C6</f>
        <v>32613</v>
      </c>
      <c r="D6" s="1478"/>
      <c r="E6" s="1478"/>
      <c r="F6" s="1478"/>
      <c r="G6" s="1478"/>
      <c r="H6" s="1478"/>
      <c r="I6" s="1479"/>
      <c r="L6" s="747" t="s">
        <v>776</v>
      </c>
      <c r="M6" s="748">
        <v>40</v>
      </c>
      <c r="N6" s="757" t="e">
        <f>I88</f>
        <v>#DIV/0!</v>
      </c>
      <c r="O6" s="750" t="s">
        <v>777</v>
      </c>
      <c r="P6" s="758">
        <v>27</v>
      </c>
      <c r="Q6" s="752" t="e">
        <f>I348</f>
        <v>#DIV/0!</v>
      </c>
      <c r="R6" s="753" t="s">
        <v>778</v>
      </c>
      <c r="S6" s="754">
        <v>12</v>
      </c>
      <c r="T6" s="755" t="e">
        <f>I327</f>
        <v>#DIV/0!</v>
      </c>
      <c r="Y6" s="729"/>
      <c r="AC6" s="759"/>
    </row>
    <row r="7" spans="2:79" ht="54.6" customHeight="1" thickBot="1">
      <c r="B7" s="756" t="s">
        <v>779</v>
      </c>
      <c r="C7" s="1480" t="str">
        <f>[1]A.Pontozás_1.értékelő!C7</f>
        <v>almasia15@gmail.com</v>
      </c>
      <c r="D7" s="1478"/>
      <c r="E7" s="1478"/>
      <c r="F7" s="1478"/>
      <c r="G7" s="1478"/>
      <c r="H7" s="1478"/>
      <c r="I7" s="1479"/>
      <c r="J7" s="760"/>
      <c r="K7" s="760"/>
      <c r="L7" s="761" t="s">
        <v>780</v>
      </c>
      <c r="M7" s="762">
        <v>18</v>
      </c>
      <c r="N7" s="763" t="e">
        <f>I146</f>
        <v>#DIV/0!</v>
      </c>
      <c r="O7" s="764"/>
      <c r="P7" s="765"/>
      <c r="Q7" s="766"/>
      <c r="R7" s="767"/>
      <c r="S7" s="768"/>
      <c r="T7" s="769"/>
    </row>
    <row r="8" spans="2:79" ht="54.6" customHeight="1">
      <c r="B8" s="756" t="s">
        <v>781</v>
      </c>
      <c r="C8" s="1452"/>
      <c r="D8" s="1453"/>
      <c r="E8" s="1453"/>
      <c r="F8" s="1453"/>
      <c r="G8" s="1453"/>
      <c r="H8" s="1453"/>
      <c r="I8" s="1454"/>
      <c r="J8" s="760"/>
      <c r="K8" s="760"/>
      <c r="L8" s="770" t="s">
        <v>783</v>
      </c>
      <c r="M8" s="771">
        <f>SUM(M4:M7)</f>
        <v>83</v>
      </c>
      <c r="N8" s="772"/>
      <c r="O8" s="773" t="s">
        <v>783</v>
      </c>
      <c r="P8" s="774">
        <f>SUM(P4:P7)</f>
        <v>56</v>
      </c>
      <c r="Q8" s="775"/>
      <c r="R8" s="776" t="s">
        <v>784</v>
      </c>
      <c r="S8" s="777">
        <f>SUM(S4:S7)</f>
        <v>61</v>
      </c>
      <c r="T8" s="778"/>
    </row>
    <row r="9" spans="2:79" ht="54.6" customHeight="1" thickBot="1">
      <c r="B9" s="779" t="s">
        <v>785</v>
      </c>
      <c r="C9" s="1455"/>
      <c r="D9" s="1456"/>
      <c r="E9" s="1456"/>
      <c r="F9" s="1456"/>
      <c r="G9" s="1456"/>
      <c r="H9" s="1456"/>
      <c r="I9" s="1457"/>
      <c r="L9" s="780" t="s">
        <v>787</v>
      </c>
      <c r="M9" s="781">
        <f>ROUND(M8*0.3,0)</f>
        <v>25</v>
      </c>
      <c r="N9" s="749"/>
      <c r="O9" s="782" t="s">
        <v>788</v>
      </c>
      <c r="P9" s="783">
        <f>ROUND(P8*0.3,0)</f>
        <v>17</v>
      </c>
      <c r="Q9" s="784"/>
      <c r="R9" s="785" t="s">
        <v>789</v>
      </c>
      <c r="S9" s="786">
        <f>ROUND(S8*0.3,0)</f>
        <v>18</v>
      </c>
      <c r="T9" s="787"/>
      <c r="U9" s="788"/>
      <c r="V9" s="789"/>
      <c r="W9" s="788"/>
      <c r="AD9" s="788"/>
      <c r="AK9" s="788"/>
      <c r="AY9" s="788"/>
      <c r="BT9" s="788"/>
    </row>
    <row r="10" spans="2:79" ht="54.6" customHeight="1" thickBot="1">
      <c r="B10" s="779" t="s">
        <v>790</v>
      </c>
      <c r="C10" s="1458"/>
      <c r="D10" s="1459"/>
      <c r="E10" s="1459"/>
      <c r="F10" s="1459"/>
      <c r="G10" s="1459"/>
      <c r="H10" s="1459"/>
      <c r="I10" s="1460"/>
      <c r="L10" s="790" t="s">
        <v>791</v>
      </c>
      <c r="M10" s="791"/>
      <c r="N10" s="792" t="e">
        <f>SUM(N4:N9)</f>
        <v>#DIV/0!</v>
      </c>
      <c r="O10" s="793"/>
      <c r="P10" s="794"/>
      <c r="Q10" s="795" t="e">
        <f>SUM(Q4:Q9)</f>
        <v>#DIV/0!</v>
      </c>
      <c r="R10" s="796"/>
      <c r="S10" s="797"/>
      <c r="T10" s="798" t="e">
        <f>SUM(T4:T9)</f>
        <v>#DIV/0!</v>
      </c>
      <c r="U10" s="799"/>
    </row>
    <row r="11" spans="2:79" ht="36.950000000000003" customHeight="1" thickBot="1">
      <c r="L11" s="800" t="s">
        <v>792</v>
      </c>
      <c r="M11" s="801" t="s">
        <v>793</v>
      </c>
      <c r="N11" s="792" t="e">
        <f>IF(N10&lt;M9,"KO","OK")</f>
        <v>#DIV/0!</v>
      </c>
      <c r="O11" s="793"/>
      <c r="P11" s="795"/>
      <c r="Q11" s="795" t="e">
        <f>IF(Q10&lt;P9,"KO","OK")</f>
        <v>#DIV/0!</v>
      </c>
      <c r="R11" s="796"/>
      <c r="S11" s="802"/>
      <c r="T11" s="798" t="e">
        <f>IF(T10&lt;S9,"KO","OK")</f>
        <v>#DIV/0!</v>
      </c>
    </row>
    <row r="12" spans="2:79" ht="64.5" customHeight="1" thickBot="1">
      <c r="B12" s="1461" t="s">
        <v>794</v>
      </c>
      <c r="C12" s="1462"/>
      <c r="D12" s="1463"/>
      <c r="E12" s="1450" t="e">
        <f>IF(OR(M12=$M$11,M16=$M$11),"ÜT elutasítás","   ")</f>
        <v>#DIV/0!</v>
      </c>
      <c r="F12" s="1450"/>
      <c r="G12" s="1451"/>
      <c r="H12" s="1464" t="e">
        <f>IF(OR(M12=$M$11,M16=$M$11)," ",I28)</f>
        <v>#DIV/0!</v>
      </c>
      <c r="I12" s="1465"/>
      <c r="J12" s="760"/>
      <c r="K12" s="760"/>
      <c r="L12" s="803" t="s">
        <v>795</v>
      </c>
      <c r="M12" s="804" t="e">
        <f>IF(OR(N11=M11,Q11=M11,T11=M11),"KO","OK")</f>
        <v>#DIV/0!</v>
      </c>
      <c r="N12" s="1437" t="e">
        <f>IF(M12=$M$11,"Minősítési csoportonként nem érte el a 30%-ot! :(","Csoportonként elérte a 30%-ot! :-)")</f>
        <v>#DIV/0!</v>
      </c>
      <c r="O12" s="1438"/>
      <c r="P12" s="1438"/>
      <c r="Q12" s="1438"/>
      <c r="R12" s="1438"/>
      <c r="S12" s="1438"/>
      <c r="T12" s="1439"/>
      <c r="U12" s="728"/>
      <c r="V12" s="760"/>
      <c r="W12" s="760"/>
      <c r="X12" s="760"/>
      <c r="Y12" s="760"/>
      <c r="Z12" s="760"/>
      <c r="AA12" s="760"/>
      <c r="AB12" s="760"/>
      <c r="AC12" s="760"/>
      <c r="AD12" s="760"/>
      <c r="AE12" s="760"/>
      <c r="AF12" s="760"/>
      <c r="AG12" s="760"/>
      <c r="AH12" s="760"/>
      <c r="AI12" s="760"/>
      <c r="AJ12" s="760"/>
      <c r="AK12" s="760"/>
      <c r="AL12" s="760"/>
      <c r="AM12" s="760"/>
      <c r="AN12" s="760"/>
      <c r="AO12" s="760"/>
      <c r="AP12" s="760"/>
      <c r="AQ12" s="760"/>
      <c r="AR12" s="760"/>
      <c r="AS12" s="760"/>
      <c r="AT12" s="760"/>
      <c r="AU12" s="760"/>
      <c r="AV12" s="760"/>
      <c r="AW12" s="760"/>
      <c r="AX12" s="760"/>
      <c r="AY12" s="760"/>
      <c r="AZ12" s="760"/>
      <c r="BA12" s="760"/>
      <c r="BB12" s="760"/>
      <c r="BC12" s="760"/>
      <c r="BD12" s="760"/>
      <c r="BE12" s="760"/>
      <c r="BF12" s="760"/>
      <c r="BG12" s="760"/>
      <c r="BH12" s="760"/>
      <c r="BI12" s="760"/>
      <c r="BJ12" s="760"/>
      <c r="BK12" s="760"/>
      <c r="BL12" s="760"/>
      <c r="BM12" s="760"/>
      <c r="BN12" s="760"/>
      <c r="BO12" s="760"/>
      <c r="BP12" s="760"/>
      <c r="BQ12" s="760"/>
      <c r="BR12" s="760"/>
      <c r="BS12" s="760"/>
      <c r="BT12" s="760"/>
      <c r="BU12" s="760"/>
      <c r="BV12" s="760"/>
      <c r="BW12" s="760"/>
      <c r="BX12" s="760"/>
      <c r="BY12" s="760"/>
      <c r="BZ12" s="760"/>
      <c r="CA12" s="760"/>
    </row>
    <row r="13" spans="2:79" ht="10.5" customHeight="1" thickBot="1">
      <c r="J13" s="760"/>
      <c r="K13" s="760"/>
      <c r="L13" s="728"/>
      <c r="M13" s="760"/>
      <c r="N13" s="760"/>
      <c r="O13" s="760"/>
      <c r="P13" s="760"/>
      <c r="Q13" s="760"/>
      <c r="R13" s="760"/>
      <c r="S13" s="760"/>
      <c r="T13" s="760"/>
      <c r="U13" s="760"/>
      <c r="V13" s="760"/>
      <c r="W13" s="760"/>
      <c r="X13" s="760"/>
      <c r="Y13" s="760"/>
      <c r="Z13" s="760"/>
      <c r="AA13" s="760"/>
      <c r="AB13" s="760"/>
      <c r="AC13" s="760"/>
      <c r="AD13" s="760"/>
      <c r="AE13" s="760"/>
      <c r="AF13" s="760"/>
      <c r="AG13" s="760"/>
      <c r="AH13" s="760"/>
      <c r="AI13" s="760"/>
      <c r="AJ13" s="760"/>
      <c r="AK13" s="760"/>
      <c r="AL13" s="760"/>
      <c r="AM13" s="760"/>
      <c r="AN13" s="760"/>
      <c r="AO13" s="760"/>
      <c r="AP13" s="760"/>
      <c r="AQ13" s="760"/>
      <c r="AR13" s="760"/>
      <c r="AS13" s="760"/>
      <c r="AT13" s="760"/>
      <c r="AU13" s="760"/>
      <c r="AV13" s="760"/>
      <c r="AW13" s="760"/>
      <c r="AX13" s="760"/>
      <c r="AY13" s="760"/>
      <c r="AZ13" s="760"/>
      <c r="BA13" s="760"/>
      <c r="BB13" s="760"/>
      <c r="BC13" s="760"/>
      <c r="BD13" s="760"/>
      <c r="BE13" s="760"/>
      <c r="BF13" s="760"/>
      <c r="BG13" s="760"/>
      <c r="BH13" s="760"/>
      <c r="BI13" s="760"/>
      <c r="BJ13" s="760"/>
      <c r="BK13" s="760"/>
      <c r="BL13" s="760"/>
      <c r="BM13" s="760"/>
      <c r="BN13" s="760"/>
      <c r="BO13" s="760"/>
      <c r="BP13" s="760"/>
      <c r="BQ13" s="760"/>
      <c r="BR13" s="760"/>
      <c r="BS13" s="760"/>
      <c r="BT13" s="760"/>
      <c r="BU13" s="760"/>
      <c r="BV13" s="760"/>
      <c r="BW13" s="760"/>
      <c r="BX13" s="760"/>
      <c r="BY13" s="760"/>
      <c r="BZ13" s="760"/>
      <c r="CA13" s="760"/>
    </row>
    <row r="14" spans="2:79" ht="59.45" customHeight="1" thickBot="1">
      <c r="B14" s="1440" t="s">
        <v>796</v>
      </c>
      <c r="C14" s="1441"/>
      <c r="D14" s="1441"/>
      <c r="E14" s="1441"/>
      <c r="F14" s="1441"/>
      <c r="G14" s="1442"/>
      <c r="H14" s="1443">
        <v>60</v>
      </c>
      <c r="I14" s="1444"/>
      <c r="J14" s="760"/>
      <c r="K14" s="760"/>
      <c r="L14" s="805" t="s">
        <v>797</v>
      </c>
      <c r="M14" s="804" t="e">
        <f>IF(H28=M11,"KO","OK")</f>
        <v>#DIV/0!</v>
      </c>
      <c r="N14" s="1445" t="e">
        <f>IF(M14=$M$11,"Elutasítási (KO) kritériumok alapján az ÜT NEM fogadható el! :-(","Elutasítási (KO) kritériumok alapján az ÜT elfogadható! :-)")</f>
        <v>#DIV/0!</v>
      </c>
      <c r="O14" s="1446"/>
      <c r="P14" s="1446"/>
      <c r="Q14" s="1446"/>
      <c r="R14" s="1446"/>
      <c r="S14" s="1446"/>
      <c r="T14" s="1447"/>
      <c r="U14" s="760"/>
      <c r="V14" s="760"/>
      <c r="W14" s="760"/>
      <c r="X14" s="760"/>
      <c r="Y14" s="760"/>
      <c r="Z14" s="760"/>
      <c r="AA14" s="760"/>
      <c r="AB14" s="760"/>
      <c r="AC14" s="760"/>
      <c r="AD14" s="760"/>
      <c r="AE14" s="760"/>
      <c r="AF14" s="760"/>
      <c r="AG14" s="760"/>
      <c r="AH14" s="760"/>
      <c r="AI14" s="760"/>
      <c r="AJ14" s="760"/>
      <c r="AK14" s="760"/>
      <c r="AL14" s="760"/>
      <c r="AM14" s="760"/>
      <c r="AN14" s="760"/>
      <c r="AO14" s="760"/>
      <c r="AP14" s="760"/>
      <c r="AQ14" s="760"/>
      <c r="AR14" s="760"/>
      <c r="AS14" s="760"/>
      <c r="AT14" s="760"/>
      <c r="AU14" s="760"/>
      <c r="AV14" s="760"/>
      <c r="AW14" s="760"/>
      <c r="AX14" s="760"/>
      <c r="AY14" s="760"/>
      <c r="AZ14" s="760"/>
      <c r="BA14" s="760"/>
      <c r="BB14" s="760"/>
      <c r="BC14" s="760"/>
      <c r="BD14" s="760"/>
      <c r="BE14" s="760"/>
      <c r="BF14" s="760"/>
      <c r="BG14" s="760"/>
      <c r="BH14" s="760"/>
      <c r="BI14" s="760"/>
      <c r="BJ14" s="760"/>
      <c r="BK14" s="760"/>
      <c r="BL14" s="760"/>
      <c r="BM14" s="760"/>
      <c r="BN14" s="760"/>
      <c r="BO14" s="760"/>
      <c r="BP14" s="760"/>
      <c r="BQ14" s="760"/>
      <c r="BR14" s="760"/>
      <c r="BS14" s="760"/>
      <c r="BT14" s="760"/>
      <c r="BU14" s="760"/>
      <c r="BV14" s="760"/>
      <c r="BW14" s="760"/>
      <c r="BX14" s="760"/>
      <c r="BY14" s="760"/>
      <c r="BZ14" s="760"/>
      <c r="CA14" s="760"/>
    </row>
    <row r="15" spans="2:79" ht="10.5" customHeight="1" thickBot="1">
      <c r="J15" s="760"/>
      <c r="K15" s="760"/>
      <c r="L15" s="728"/>
      <c r="M15" s="760"/>
      <c r="N15" s="760"/>
      <c r="O15" s="760"/>
      <c r="P15" s="760"/>
      <c r="Q15" s="760"/>
      <c r="R15" s="760"/>
      <c r="S15" s="760"/>
      <c r="T15" s="760"/>
      <c r="U15" s="760"/>
      <c r="V15" s="760"/>
      <c r="W15" s="760"/>
      <c r="X15" s="760"/>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c r="BC15" s="760"/>
      <c r="BD15" s="760"/>
      <c r="BE15" s="760"/>
      <c r="BF15" s="760"/>
      <c r="BG15" s="760"/>
      <c r="BH15" s="760"/>
      <c r="BI15" s="760"/>
      <c r="BJ15" s="760"/>
      <c r="BK15" s="760"/>
      <c r="BL15" s="760"/>
      <c r="BM15" s="760"/>
      <c r="BN15" s="760"/>
      <c r="BO15" s="760"/>
      <c r="BP15" s="760"/>
      <c r="BQ15" s="760"/>
      <c r="BR15" s="760"/>
      <c r="BS15" s="760"/>
      <c r="BT15" s="760"/>
      <c r="BU15" s="760"/>
      <c r="BV15" s="760"/>
      <c r="BW15" s="760"/>
      <c r="BX15" s="760"/>
      <c r="BY15" s="760"/>
      <c r="BZ15" s="760"/>
      <c r="CA15" s="760"/>
    </row>
    <row r="16" spans="2:79" ht="62.1" customHeight="1" thickBot="1">
      <c r="B16" s="1448" t="s">
        <v>798</v>
      </c>
      <c r="C16" s="1449"/>
      <c r="D16" s="1450" t="e">
        <f>IF(ISBLANK(H14),O40,IF(OR(M12=$M$11,M14=$M$11),O39,IF(H12&lt;H14,O38,O37)))</f>
        <v>#DIV/0!</v>
      </c>
      <c r="E16" s="1450"/>
      <c r="F16" s="1450"/>
      <c r="G16" s="1450"/>
      <c r="H16" s="1450"/>
      <c r="I16" s="1451"/>
      <c r="L16" s="728"/>
      <c r="M16" s="760"/>
      <c r="N16" s="760"/>
      <c r="O16" s="760"/>
      <c r="P16" s="760"/>
      <c r="Q16" s="760"/>
      <c r="R16" s="760"/>
      <c r="S16" s="760"/>
      <c r="T16" s="760"/>
      <c r="U16" s="728"/>
      <c r="V16" s="760"/>
      <c r="W16" s="760"/>
      <c r="X16" s="760"/>
      <c r="Y16" s="760"/>
      <c r="Z16" s="760"/>
      <c r="AA16" s="760"/>
      <c r="AB16" s="760"/>
      <c r="AC16" s="760"/>
      <c r="AD16" s="760"/>
      <c r="AE16" s="760"/>
      <c r="AF16" s="760"/>
      <c r="AG16" s="760"/>
      <c r="AH16" s="760"/>
      <c r="AI16" s="760"/>
      <c r="AJ16" s="760"/>
      <c r="AK16" s="760"/>
      <c r="AL16" s="760"/>
      <c r="AM16" s="760"/>
      <c r="AN16" s="760"/>
      <c r="AO16" s="760"/>
      <c r="AP16" s="760"/>
      <c r="AQ16" s="760"/>
      <c r="AR16" s="760"/>
      <c r="AS16" s="760"/>
      <c r="AT16" s="760"/>
      <c r="AU16" s="760"/>
      <c r="AV16" s="760"/>
      <c r="AW16" s="760"/>
      <c r="AX16" s="760"/>
      <c r="AY16" s="760"/>
      <c r="AZ16" s="760"/>
      <c r="BA16" s="760"/>
      <c r="BB16" s="760"/>
      <c r="BC16" s="760"/>
      <c r="BD16" s="760"/>
      <c r="BE16" s="760"/>
      <c r="BF16" s="760"/>
      <c r="BG16" s="760"/>
      <c r="BH16" s="760"/>
      <c r="BI16" s="760"/>
      <c r="BJ16" s="760"/>
      <c r="BK16" s="760"/>
      <c r="BL16" s="760"/>
      <c r="BM16" s="760"/>
      <c r="BN16" s="760"/>
      <c r="BO16" s="760"/>
      <c r="BP16" s="760"/>
      <c r="BQ16" s="760"/>
      <c r="BR16" s="760"/>
      <c r="BS16" s="760"/>
      <c r="BT16" s="760"/>
      <c r="BU16" s="760"/>
      <c r="BV16" s="760"/>
      <c r="BW16" s="760"/>
      <c r="BX16" s="760"/>
      <c r="BY16" s="760"/>
      <c r="BZ16" s="760"/>
      <c r="CA16" s="760"/>
    </row>
    <row r="17" spans="1:2048 2050:7168 7170:12288 12290:16384" ht="29.25" customHeight="1">
      <c r="K17" s="724"/>
      <c r="L17" s="725"/>
      <c r="M17" s="726"/>
      <c r="N17" s="726"/>
      <c r="O17" s="726"/>
      <c r="U17" s="724"/>
      <c r="V17" s="725"/>
      <c r="W17" s="726"/>
      <c r="X17" s="726"/>
      <c r="Y17" s="726"/>
      <c r="Z17" s="727"/>
      <c r="AA17" s="727"/>
      <c r="AB17" s="727"/>
      <c r="AC17" s="728"/>
      <c r="AD17" s="729"/>
      <c r="AE17" s="724"/>
      <c r="AF17" s="725"/>
      <c r="AG17" s="726"/>
      <c r="AH17" s="726"/>
      <c r="AI17" s="726"/>
      <c r="AK17" s="727"/>
      <c r="AO17" s="724"/>
      <c r="AP17" s="725"/>
      <c r="AQ17" s="726"/>
      <c r="AR17" s="726"/>
      <c r="AS17" s="726"/>
      <c r="AT17" s="727"/>
      <c r="AU17" s="727"/>
      <c r="AV17" s="727"/>
      <c r="AW17" s="728"/>
      <c r="AX17" s="729"/>
      <c r="AY17" s="724"/>
      <c r="AZ17" s="725"/>
      <c r="BA17" s="726"/>
      <c r="BB17" s="726"/>
      <c r="BC17" s="726"/>
      <c r="BD17" s="727"/>
      <c r="BF17" s="727"/>
      <c r="BG17" s="728"/>
      <c r="BH17" s="729"/>
      <c r="BI17" s="724"/>
      <c r="BJ17" s="725"/>
      <c r="BK17" s="726"/>
      <c r="BL17" s="726"/>
      <c r="BM17" s="726"/>
      <c r="BO17" s="727"/>
      <c r="BP17" s="727"/>
      <c r="BQ17" s="728"/>
      <c r="BS17" s="724"/>
      <c r="BT17" s="725"/>
      <c r="BU17" s="726"/>
      <c r="BV17" s="726"/>
      <c r="BW17" s="726"/>
      <c r="BX17" s="727"/>
      <c r="BY17" s="727"/>
      <c r="BZ17" s="727"/>
      <c r="CB17" s="729"/>
      <c r="CC17" s="724"/>
      <c r="CD17" s="725"/>
      <c r="CE17" s="726"/>
      <c r="CF17" s="726"/>
      <c r="CG17" s="726"/>
      <c r="CH17" s="727"/>
      <c r="CI17" s="727"/>
      <c r="CJ17" s="727"/>
      <c r="CL17" s="729"/>
      <c r="CM17" s="724"/>
      <c r="CN17" s="725"/>
      <c r="CO17" s="726"/>
      <c r="CP17" s="726"/>
      <c r="CQ17" s="726"/>
      <c r="CR17" s="727"/>
      <c r="CS17" s="727"/>
      <c r="CT17" s="727"/>
      <c r="CV17" s="729"/>
      <c r="CW17" s="724"/>
      <c r="CX17" s="725"/>
      <c r="CY17" s="726"/>
      <c r="CZ17" s="726"/>
      <c r="DA17" s="726"/>
      <c r="DB17" s="727"/>
      <c r="DC17" s="727"/>
      <c r="DD17" s="727"/>
      <c r="DF17" s="729"/>
      <c r="DG17" s="724"/>
      <c r="DH17" s="725"/>
      <c r="DI17" s="726"/>
      <c r="DJ17" s="726"/>
      <c r="DK17" s="726"/>
      <c r="DL17" s="727"/>
      <c r="DM17" s="727"/>
      <c r="DN17" s="727"/>
      <c r="DP17" s="729"/>
      <c r="DQ17" s="724"/>
      <c r="DR17" s="725"/>
      <c r="DS17" s="726"/>
      <c r="DT17" s="726"/>
      <c r="DU17" s="726"/>
      <c r="DV17" s="727"/>
      <c r="DW17" s="727"/>
      <c r="DX17" s="727"/>
      <c r="DZ17" s="729"/>
      <c r="EA17" s="724"/>
      <c r="EB17" s="725"/>
      <c r="EC17" s="726"/>
      <c r="ED17" s="726"/>
      <c r="EE17" s="726"/>
      <c r="EF17" s="727"/>
      <c r="EG17" s="727"/>
      <c r="EH17" s="727"/>
      <c r="EJ17" s="729"/>
      <c r="EK17" s="724"/>
      <c r="EL17" s="725"/>
      <c r="EM17" s="726"/>
      <c r="EN17" s="726"/>
      <c r="EO17" s="726"/>
      <c r="EP17" s="727"/>
      <c r="EQ17" s="727"/>
      <c r="ER17" s="727"/>
      <c r="ET17" s="729"/>
      <c r="EU17" s="724"/>
      <c r="EV17" s="725"/>
      <c r="EW17" s="726"/>
      <c r="EX17" s="726"/>
      <c r="EY17" s="726"/>
      <c r="EZ17" s="727"/>
      <c r="FA17" s="727"/>
      <c r="FB17" s="727"/>
      <c r="FD17" s="729"/>
      <c r="FE17" s="724"/>
      <c r="FF17" s="725"/>
      <c r="FG17" s="726"/>
      <c r="FH17" s="726"/>
      <c r="FI17" s="726"/>
      <c r="FJ17" s="727"/>
      <c r="FK17" s="727"/>
      <c r="FL17" s="727"/>
      <c r="FN17" s="729"/>
      <c r="FO17" s="724"/>
      <c r="FP17" s="725"/>
      <c r="FQ17" s="726"/>
      <c r="FR17" s="726"/>
      <c r="FS17" s="726"/>
      <c r="FT17" s="727"/>
      <c r="FU17" s="727"/>
      <c r="FV17" s="727"/>
      <c r="FX17" s="729"/>
      <c r="FY17" s="724"/>
      <c r="FZ17" s="725"/>
      <c r="GA17" s="726"/>
      <c r="GB17" s="726"/>
      <c r="GC17" s="726"/>
      <c r="GD17" s="727"/>
      <c r="GE17" s="727"/>
      <c r="GF17" s="727"/>
      <c r="GH17" s="729"/>
      <c r="GI17" s="724"/>
      <c r="GJ17" s="725"/>
      <c r="GK17" s="726"/>
      <c r="GL17" s="726"/>
      <c r="GM17" s="726"/>
      <c r="GN17" s="727"/>
      <c r="GO17" s="727"/>
      <c r="GP17" s="727"/>
      <c r="GR17" s="729"/>
      <c r="GS17" s="724"/>
      <c r="GT17" s="725"/>
      <c r="GU17" s="726"/>
      <c r="GV17" s="726"/>
      <c r="GW17" s="726"/>
      <c r="GX17" s="727"/>
      <c r="GY17" s="727"/>
      <c r="GZ17" s="727"/>
      <c r="HB17" s="729"/>
      <c r="HC17" s="724"/>
      <c r="HD17" s="725"/>
      <c r="HE17" s="726"/>
      <c r="HF17" s="726"/>
      <c r="HG17" s="726"/>
      <c r="HH17" s="727"/>
      <c r="HI17" s="727"/>
      <c r="HJ17" s="727"/>
      <c r="HL17" s="729"/>
      <c r="HM17" s="724"/>
      <c r="HN17" s="725"/>
      <c r="HO17" s="726"/>
      <c r="HP17" s="726"/>
      <c r="HQ17" s="726"/>
      <c r="HR17" s="727"/>
      <c r="HS17" s="727"/>
      <c r="HT17" s="727"/>
      <c r="HV17" s="729"/>
      <c r="HW17" s="724"/>
      <c r="HX17" s="725"/>
      <c r="HY17" s="726"/>
      <c r="HZ17" s="726"/>
      <c r="IA17" s="726"/>
      <c r="IB17" s="727"/>
      <c r="IC17" s="727"/>
      <c r="ID17" s="727"/>
      <c r="IF17" s="729"/>
      <c r="IG17" s="724"/>
      <c r="IH17" s="725"/>
      <c r="II17" s="726"/>
      <c r="IJ17" s="726"/>
      <c r="IK17" s="726"/>
      <c r="IL17" s="727"/>
      <c r="IM17" s="727"/>
      <c r="IN17" s="727"/>
      <c r="IP17" s="729"/>
      <c r="IQ17" s="724"/>
      <c r="IR17" s="725"/>
      <c r="IS17" s="726"/>
      <c r="IT17" s="726"/>
      <c r="IU17" s="726"/>
      <c r="IV17" s="727"/>
      <c r="IW17" s="727"/>
      <c r="IX17" s="727"/>
      <c r="IZ17" s="729"/>
      <c r="JA17" s="724"/>
      <c r="JB17" s="725"/>
      <c r="JC17" s="726"/>
      <c r="JD17" s="726"/>
      <c r="JE17" s="726"/>
      <c r="JF17" s="727"/>
      <c r="JG17" s="727"/>
      <c r="JH17" s="727"/>
      <c r="JJ17" s="729"/>
      <c r="JK17" s="724"/>
      <c r="JL17" s="725"/>
      <c r="JM17" s="726"/>
      <c r="JN17" s="726"/>
      <c r="JO17" s="726"/>
      <c r="JP17" s="727"/>
      <c r="JQ17" s="727"/>
      <c r="JR17" s="727"/>
      <c r="JT17" s="729"/>
      <c r="JU17" s="724"/>
      <c r="JV17" s="725"/>
      <c r="JW17" s="726"/>
      <c r="JX17" s="726"/>
      <c r="JY17" s="726"/>
      <c r="JZ17" s="727"/>
      <c r="KA17" s="727"/>
      <c r="KB17" s="727"/>
      <c r="KD17" s="729"/>
      <c r="KE17" s="724"/>
      <c r="KF17" s="725"/>
      <c r="KG17" s="726"/>
      <c r="KH17" s="726"/>
      <c r="KI17" s="726"/>
      <c r="KJ17" s="727"/>
      <c r="KK17" s="727"/>
      <c r="KL17" s="727"/>
      <c r="KN17" s="729"/>
      <c r="KO17" s="724"/>
      <c r="KP17" s="725"/>
      <c r="KQ17" s="726"/>
      <c r="KR17" s="726"/>
      <c r="KS17" s="726"/>
      <c r="KT17" s="727"/>
      <c r="KU17" s="727"/>
      <c r="KV17" s="727"/>
      <c r="KX17" s="729"/>
      <c r="KY17" s="724"/>
      <c r="KZ17" s="725"/>
      <c r="LA17" s="726"/>
      <c r="LB17" s="726"/>
      <c r="LC17" s="726"/>
      <c r="LD17" s="727"/>
      <c r="LE17" s="727"/>
      <c r="LF17" s="727"/>
      <c r="LH17" s="729"/>
      <c r="LI17" s="724"/>
      <c r="LJ17" s="725"/>
      <c r="LK17" s="726"/>
      <c r="LL17" s="726"/>
      <c r="LM17" s="726"/>
      <c r="LN17" s="727"/>
      <c r="LO17" s="727"/>
      <c r="LP17" s="727"/>
      <c r="LR17" s="729"/>
      <c r="LS17" s="724"/>
      <c r="LT17" s="725"/>
      <c r="LU17" s="726"/>
      <c r="LV17" s="726"/>
      <c r="LW17" s="726"/>
      <c r="LX17" s="727"/>
      <c r="LY17" s="727"/>
      <c r="LZ17" s="727"/>
      <c r="MB17" s="729"/>
      <c r="MC17" s="724"/>
      <c r="MD17" s="725"/>
      <c r="ME17" s="726"/>
      <c r="MF17" s="726"/>
      <c r="MG17" s="726"/>
      <c r="MH17" s="727"/>
      <c r="MI17" s="727"/>
      <c r="MJ17" s="727"/>
      <c r="ML17" s="729"/>
      <c r="MM17" s="724"/>
      <c r="MN17" s="725"/>
      <c r="MO17" s="726"/>
      <c r="MP17" s="726"/>
      <c r="MQ17" s="726"/>
      <c r="MR17" s="727"/>
      <c r="MS17" s="727"/>
      <c r="MT17" s="727"/>
      <c r="MV17" s="729"/>
      <c r="MW17" s="724"/>
      <c r="MX17" s="725"/>
      <c r="MY17" s="726"/>
      <c r="MZ17" s="726"/>
      <c r="NA17" s="726"/>
      <c r="NB17" s="727"/>
      <c r="NC17" s="727"/>
      <c r="ND17" s="727"/>
      <c r="NF17" s="729"/>
      <c r="NG17" s="724"/>
      <c r="NH17" s="725"/>
      <c r="NI17" s="726"/>
      <c r="NJ17" s="726"/>
      <c r="NK17" s="726"/>
      <c r="NL17" s="727"/>
      <c r="NM17" s="727"/>
      <c r="NN17" s="727"/>
      <c r="NP17" s="729"/>
      <c r="NQ17" s="724"/>
      <c r="NR17" s="725"/>
      <c r="NS17" s="726"/>
      <c r="NT17" s="726"/>
      <c r="NU17" s="726"/>
      <c r="NV17" s="727"/>
      <c r="NW17" s="727"/>
      <c r="NX17" s="727"/>
      <c r="NZ17" s="729"/>
      <c r="OA17" s="724"/>
      <c r="OB17" s="725"/>
      <c r="OC17" s="726"/>
      <c r="OD17" s="726"/>
      <c r="OE17" s="726"/>
      <c r="OF17" s="727"/>
      <c r="OG17" s="727"/>
      <c r="OH17" s="727"/>
      <c r="OJ17" s="729"/>
      <c r="OK17" s="724"/>
      <c r="OL17" s="725"/>
      <c r="OM17" s="726"/>
      <c r="ON17" s="726"/>
      <c r="OO17" s="726"/>
      <c r="OP17" s="727"/>
      <c r="OQ17" s="727"/>
      <c r="OR17" s="727"/>
      <c r="OT17" s="729"/>
      <c r="OU17" s="724"/>
      <c r="OV17" s="725"/>
      <c r="OW17" s="726"/>
      <c r="OX17" s="726"/>
      <c r="OY17" s="726"/>
      <c r="OZ17" s="727"/>
      <c r="PA17" s="727"/>
      <c r="PB17" s="727"/>
      <c r="PD17" s="729"/>
      <c r="PE17" s="724"/>
      <c r="PF17" s="725"/>
      <c r="PG17" s="726"/>
      <c r="PH17" s="726"/>
      <c r="PI17" s="726"/>
      <c r="PJ17" s="727"/>
      <c r="PK17" s="727"/>
      <c r="PL17" s="727"/>
      <c r="PN17" s="729"/>
      <c r="PO17" s="724"/>
      <c r="PP17" s="725"/>
      <c r="PQ17" s="726"/>
      <c r="PR17" s="726"/>
      <c r="PS17" s="726"/>
      <c r="PT17" s="727"/>
      <c r="PU17" s="727"/>
      <c r="PV17" s="727"/>
      <c r="PX17" s="729"/>
      <c r="PY17" s="724"/>
      <c r="PZ17" s="725"/>
      <c r="QA17" s="726"/>
      <c r="QB17" s="726"/>
      <c r="QC17" s="726"/>
      <c r="QD17" s="727"/>
      <c r="QE17" s="727"/>
      <c r="QF17" s="727"/>
      <c r="QH17" s="729"/>
      <c r="QI17" s="724"/>
      <c r="QJ17" s="725"/>
      <c r="QK17" s="726"/>
      <c r="QL17" s="726"/>
      <c r="QM17" s="726"/>
      <c r="QN17" s="727"/>
      <c r="QO17" s="727"/>
      <c r="QP17" s="727"/>
      <c r="QR17" s="729"/>
      <c r="QS17" s="724"/>
      <c r="QT17" s="725"/>
      <c r="QU17" s="726"/>
      <c r="QV17" s="726"/>
      <c r="QW17" s="726"/>
      <c r="QX17" s="727"/>
      <c r="QY17" s="727"/>
      <c r="QZ17" s="727"/>
      <c r="RB17" s="729"/>
      <c r="RC17" s="724"/>
      <c r="RD17" s="725"/>
      <c r="RE17" s="726"/>
      <c r="RF17" s="726"/>
      <c r="RG17" s="726"/>
      <c r="RH17" s="727"/>
      <c r="RI17" s="727"/>
      <c r="RJ17" s="727"/>
      <c r="RL17" s="729"/>
      <c r="RM17" s="724"/>
      <c r="RN17" s="725"/>
      <c r="RO17" s="726"/>
      <c r="RP17" s="726"/>
      <c r="RQ17" s="726"/>
      <c r="RR17" s="727"/>
      <c r="RS17" s="727"/>
      <c r="RT17" s="727"/>
      <c r="RV17" s="729"/>
      <c r="RW17" s="724"/>
      <c r="RX17" s="725"/>
      <c r="RY17" s="726"/>
      <c r="RZ17" s="726"/>
      <c r="SA17" s="726"/>
      <c r="SB17" s="727"/>
      <c r="SC17" s="727"/>
      <c r="SD17" s="727"/>
      <c r="SF17" s="729"/>
      <c r="SG17" s="724"/>
      <c r="SH17" s="725"/>
      <c r="SI17" s="726"/>
      <c r="SJ17" s="726"/>
      <c r="SK17" s="726"/>
      <c r="SL17" s="727"/>
      <c r="SM17" s="727"/>
      <c r="SN17" s="727"/>
      <c r="SP17" s="729"/>
      <c r="SQ17" s="724"/>
      <c r="SR17" s="725"/>
      <c r="SS17" s="726"/>
      <c r="ST17" s="726"/>
      <c r="SU17" s="726"/>
      <c r="SV17" s="727"/>
      <c r="SW17" s="727"/>
      <c r="SX17" s="727"/>
      <c r="SZ17" s="729"/>
      <c r="TA17" s="724"/>
      <c r="TB17" s="725"/>
      <c r="TC17" s="726"/>
      <c r="TD17" s="726"/>
      <c r="TE17" s="726"/>
      <c r="TF17" s="727"/>
      <c r="TG17" s="727"/>
      <c r="TH17" s="727"/>
      <c r="TJ17" s="729"/>
      <c r="TK17" s="724"/>
      <c r="TL17" s="725"/>
      <c r="TM17" s="726"/>
      <c r="TN17" s="726"/>
      <c r="TO17" s="726"/>
      <c r="TP17" s="727"/>
      <c r="TQ17" s="727"/>
      <c r="TR17" s="727"/>
      <c r="TT17" s="729"/>
      <c r="TU17" s="724"/>
      <c r="TV17" s="725"/>
      <c r="TW17" s="726"/>
      <c r="TX17" s="726"/>
      <c r="TY17" s="726"/>
      <c r="TZ17" s="727"/>
      <c r="UA17" s="727"/>
      <c r="UB17" s="727"/>
      <c r="UD17" s="729"/>
      <c r="UE17" s="724"/>
      <c r="UF17" s="725"/>
      <c r="UG17" s="726"/>
      <c r="UH17" s="726"/>
      <c r="UI17" s="726"/>
      <c r="UJ17" s="727"/>
      <c r="UK17" s="727"/>
      <c r="UL17" s="727"/>
      <c r="UN17" s="729"/>
      <c r="UO17" s="724"/>
      <c r="UP17" s="725"/>
      <c r="UQ17" s="726"/>
      <c r="UR17" s="726"/>
      <c r="US17" s="726"/>
      <c r="UT17" s="727"/>
      <c r="UU17" s="727"/>
      <c r="UV17" s="727"/>
      <c r="UX17" s="729"/>
      <c r="UY17" s="724"/>
      <c r="UZ17" s="725"/>
      <c r="VA17" s="726"/>
      <c r="VB17" s="726"/>
      <c r="VC17" s="726"/>
      <c r="VD17" s="727"/>
      <c r="VE17" s="727"/>
      <c r="VF17" s="727"/>
      <c r="VH17" s="729"/>
      <c r="VI17" s="724"/>
      <c r="VJ17" s="725"/>
      <c r="VK17" s="726"/>
      <c r="VL17" s="726"/>
      <c r="VM17" s="726"/>
      <c r="VN17" s="727"/>
      <c r="VO17" s="727"/>
      <c r="VP17" s="727"/>
      <c r="VR17" s="729"/>
      <c r="VS17" s="724"/>
      <c r="VT17" s="725"/>
      <c r="VU17" s="726"/>
      <c r="VV17" s="726"/>
      <c r="VW17" s="726"/>
      <c r="VX17" s="727"/>
      <c r="VY17" s="727"/>
      <c r="VZ17" s="727"/>
      <c r="WB17" s="729"/>
      <c r="WC17" s="724"/>
      <c r="WD17" s="725"/>
      <c r="WE17" s="726"/>
      <c r="WF17" s="726"/>
      <c r="WG17" s="726"/>
      <c r="WH17" s="727"/>
      <c r="WI17" s="727"/>
      <c r="WJ17" s="727"/>
      <c r="WL17" s="729"/>
      <c r="WM17" s="724"/>
      <c r="WN17" s="725"/>
      <c r="WO17" s="726"/>
      <c r="WP17" s="726"/>
      <c r="WQ17" s="726"/>
      <c r="WR17" s="727"/>
      <c r="WS17" s="727"/>
      <c r="WT17" s="727"/>
      <c r="WV17" s="729"/>
      <c r="WW17" s="724"/>
      <c r="WX17" s="725"/>
      <c r="WY17" s="726"/>
      <c r="WZ17" s="726"/>
      <c r="XA17" s="726"/>
      <c r="XB17" s="727"/>
      <c r="XC17" s="727"/>
      <c r="XD17" s="727"/>
      <c r="XF17" s="729"/>
      <c r="XG17" s="724"/>
      <c r="XH17" s="725"/>
      <c r="XI17" s="726"/>
      <c r="XJ17" s="726"/>
      <c r="XK17" s="726"/>
      <c r="XL17" s="727"/>
      <c r="XM17" s="727"/>
      <c r="XN17" s="727"/>
      <c r="XP17" s="729"/>
      <c r="XQ17" s="724"/>
      <c r="XR17" s="725"/>
      <c r="XS17" s="726"/>
      <c r="XT17" s="726"/>
      <c r="XU17" s="726"/>
      <c r="XV17" s="727"/>
      <c r="XW17" s="727"/>
      <c r="XX17" s="727"/>
      <c r="XZ17" s="729"/>
      <c r="YA17" s="724"/>
      <c r="YB17" s="725"/>
      <c r="YC17" s="726"/>
      <c r="YD17" s="726"/>
      <c r="YE17" s="726"/>
      <c r="YF17" s="727"/>
      <c r="YG17" s="727"/>
      <c r="YH17" s="727"/>
      <c r="YJ17" s="729"/>
      <c r="YK17" s="724"/>
      <c r="YL17" s="725"/>
      <c r="YM17" s="726"/>
      <c r="YN17" s="726"/>
      <c r="YO17" s="726"/>
      <c r="YP17" s="727"/>
      <c r="YQ17" s="727"/>
      <c r="YR17" s="727"/>
      <c r="YT17" s="729"/>
      <c r="YU17" s="724"/>
      <c r="YV17" s="725"/>
      <c r="YW17" s="726"/>
      <c r="YX17" s="726"/>
      <c r="YY17" s="726"/>
      <c r="YZ17" s="727"/>
      <c r="ZA17" s="727"/>
      <c r="ZB17" s="727"/>
      <c r="ZD17" s="729"/>
      <c r="ZE17" s="724"/>
      <c r="ZF17" s="725"/>
      <c r="ZG17" s="726"/>
      <c r="ZH17" s="726"/>
      <c r="ZI17" s="726"/>
      <c r="ZJ17" s="727"/>
      <c r="ZK17" s="727"/>
      <c r="ZL17" s="727"/>
      <c r="ZN17" s="729"/>
      <c r="ZO17" s="724"/>
      <c r="ZP17" s="725"/>
      <c r="ZQ17" s="726"/>
      <c r="ZR17" s="726"/>
      <c r="ZS17" s="726"/>
      <c r="ZT17" s="727"/>
      <c r="ZU17" s="727"/>
      <c r="ZV17" s="727"/>
      <c r="ZX17" s="729"/>
      <c r="ZY17" s="724"/>
      <c r="ZZ17" s="725"/>
      <c r="AAA17" s="726"/>
      <c r="AAB17" s="726"/>
      <c r="AAC17" s="726"/>
      <c r="AAD17" s="727"/>
      <c r="AAE17" s="727"/>
      <c r="AAF17" s="727"/>
      <c r="AAH17" s="729"/>
      <c r="AAI17" s="724"/>
      <c r="AAJ17" s="725"/>
      <c r="AAK17" s="726"/>
      <c r="AAL17" s="726"/>
      <c r="AAM17" s="726"/>
      <c r="AAN17" s="727"/>
      <c r="AAO17" s="727"/>
      <c r="AAP17" s="727"/>
      <c r="AAR17" s="729"/>
      <c r="AAS17" s="724"/>
      <c r="AAT17" s="725"/>
      <c r="AAU17" s="726"/>
      <c r="AAV17" s="726"/>
      <c r="AAW17" s="726"/>
      <c r="AAX17" s="727"/>
      <c r="AAY17" s="727"/>
      <c r="AAZ17" s="727"/>
      <c r="ABB17" s="729"/>
      <c r="ABC17" s="724"/>
      <c r="ABD17" s="725"/>
      <c r="ABE17" s="726"/>
      <c r="ABF17" s="726"/>
      <c r="ABG17" s="726"/>
      <c r="ABH17" s="727"/>
      <c r="ABI17" s="727"/>
      <c r="ABJ17" s="727"/>
      <c r="ABL17" s="729"/>
      <c r="ABM17" s="724"/>
      <c r="ABN17" s="725"/>
      <c r="ABO17" s="726"/>
      <c r="ABP17" s="726"/>
      <c r="ABQ17" s="726"/>
      <c r="ABR17" s="727"/>
      <c r="ABS17" s="727"/>
      <c r="ABT17" s="727"/>
      <c r="ABV17" s="729"/>
      <c r="ABW17" s="724"/>
      <c r="ABX17" s="725"/>
      <c r="ABY17" s="726"/>
      <c r="ABZ17" s="726"/>
      <c r="ACA17" s="726"/>
      <c r="ACB17" s="727"/>
      <c r="ACC17" s="727"/>
      <c r="ACD17" s="727"/>
      <c r="ACF17" s="729"/>
      <c r="ACG17" s="724"/>
      <c r="ACH17" s="725"/>
      <c r="ACI17" s="726"/>
      <c r="ACJ17" s="726"/>
      <c r="ACK17" s="726"/>
      <c r="ACL17" s="727"/>
      <c r="ACM17" s="727"/>
      <c r="ACN17" s="727"/>
      <c r="ACP17" s="729"/>
      <c r="ACQ17" s="724"/>
      <c r="ACR17" s="725"/>
      <c r="ACS17" s="726"/>
      <c r="ACT17" s="726"/>
      <c r="ACU17" s="726"/>
      <c r="ACV17" s="727"/>
      <c r="ACW17" s="727"/>
      <c r="ACX17" s="727"/>
      <c r="ACZ17" s="729"/>
      <c r="ADA17" s="724"/>
      <c r="ADB17" s="725"/>
      <c r="ADC17" s="726"/>
      <c r="ADD17" s="726"/>
      <c r="ADE17" s="726"/>
      <c r="ADF17" s="727"/>
      <c r="ADG17" s="727"/>
      <c r="ADH17" s="727"/>
      <c r="ADJ17" s="729"/>
      <c r="ADK17" s="724"/>
      <c r="ADL17" s="725"/>
      <c r="ADM17" s="726"/>
      <c r="ADN17" s="726"/>
      <c r="ADO17" s="726"/>
      <c r="ADP17" s="727"/>
      <c r="ADQ17" s="727"/>
      <c r="ADR17" s="727"/>
      <c r="ADT17" s="729"/>
      <c r="ADU17" s="724"/>
      <c r="ADV17" s="725"/>
      <c r="ADW17" s="726"/>
      <c r="ADX17" s="726"/>
      <c r="ADY17" s="726"/>
      <c r="ADZ17" s="727"/>
      <c r="AEA17" s="727"/>
      <c r="AEB17" s="727"/>
      <c r="AED17" s="729"/>
      <c r="AEE17" s="724"/>
      <c r="AEF17" s="725"/>
      <c r="AEG17" s="726"/>
      <c r="AEH17" s="726"/>
      <c r="AEI17" s="726"/>
      <c r="AEJ17" s="727"/>
      <c r="AEK17" s="727"/>
      <c r="AEL17" s="727"/>
      <c r="AEN17" s="729"/>
      <c r="AEO17" s="724"/>
      <c r="AEP17" s="725"/>
      <c r="AEQ17" s="726"/>
      <c r="AER17" s="726"/>
      <c r="AES17" s="726"/>
      <c r="AET17" s="727"/>
      <c r="AEU17" s="727"/>
      <c r="AEV17" s="727"/>
      <c r="AEX17" s="729"/>
      <c r="AEY17" s="724"/>
      <c r="AEZ17" s="725"/>
      <c r="AFA17" s="726"/>
      <c r="AFB17" s="726"/>
      <c r="AFC17" s="726"/>
      <c r="AFD17" s="727"/>
      <c r="AFE17" s="727"/>
      <c r="AFF17" s="727"/>
      <c r="AFH17" s="729"/>
      <c r="AFI17" s="724"/>
      <c r="AFJ17" s="725"/>
      <c r="AFK17" s="726"/>
      <c r="AFL17" s="726"/>
      <c r="AFM17" s="726"/>
      <c r="AFN17" s="727"/>
      <c r="AFO17" s="727"/>
      <c r="AFP17" s="727"/>
      <c r="AFR17" s="729"/>
      <c r="AFS17" s="724"/>
      <c r="AFT17" s="725"/>
      <c r="AFU17" s="726"/>
      <c r="AFV17" s="726"/>
      <c r="AFW17" s="726"/>
      <c r="AFX17" s="727"/>
      <c r="AFY17" s="727"/>
      <c r="AFZ17" s="727"/>
      <c r="AGB17" s="729"/>
      <c r="AGC17" s="724"/>
      <c r="AGD17" s="725"/>
      <c r="AGE17" s="726"/>
      <c r="AGF17" s="726"/>
      <c r="AGG17" s="726"/>
      <c r="AGH17" s="727"/>
      <c r="AGI17" s="727"/>
      <c r="AGJ17" s="727"/>
      <c r="AGL17" s="729"/>
      <c r="AGM17" s="724"/>
      <c r="AGN17" s="725"/>
      <c r="AGO17" s="726"/>
      <c r="AGP17" s="726"/>
      <c r="AGQ17" s="726"/>
      <c r="AGR17" s="727"/>
      <c r="AGS17" s="727"/>
      <c r="AGT17" s="727"/>
      <c r="AGV17" s="729"/>
      <c r="AGW17" s="724"/>
      <c r="AGX17" s="725"/>
      <c r="AGY17" s="726"/>
      <c r="AGZ17" s="726"/>
      <c r="AHA17" s="726"/>
      <c r="AHB17" s="727"/>
      <c r="AHC17" s="727"/>
      <c r="AHD17" s="727"/>
      <c r="AHF17" s="729"/>
      <c r="AHG17" s="724"/>
      <c r="AHH17" s="725"/>
      <c r="AHI17" s="726"/>
      <c r="AHJ17" s="726"/>
      <c r="AHK17" s="726"/>
      <c r="AHL17" s="727"/>
      <c r="AHM17" s="727"/>
      <c r="AHN17" s="727"/>
      <c r="AHP17" s="729"/>
      <c r="AHQ17" s="724"/>
      <c r="AHR17" s="725"/>
      <c r="AHS17" s="726"/>
      <c r="AHT17" s="726"/>
      <c r="AHU17" s="726"/>
      <c r="AHV17" s="727"/>
      <c r="AHW17" s="727"/>
      <c r="AHX17" s="727"/>
      <c r="AHZ17" s="729"/>
      <c r="AIA17" s="724"/>
      <c r="AIB17" s="725"/>
      <c r="AIC17" s="726"/>
      <c r="AID17" s="726"/>
      <c r="AIE17" s="726"/>
      <c r="AIF17" s="727"/>
      <c r="AIG17" s="727"/>
      <c r="AIH17" s="727"/>
      <c r="AIJ17" s="729"/>
      <c r="AIK17" s="724"/>
      <c r="AIL17" s="725"/>
      <c r="AIM17" s="726"/>
      <c r="AIN17" s="726"/>
      <c r="AIO17" s="726"/>
      <c r="AIP17" s="727"/>
      <c r="AIQ17" s="727"/>
      <c r="AIR17" s="727"/>
      <c r="AIT17" s="729"/>
      <c r="AIU17" s="724"/>
      <c r="AIV17" s="725"/>
      <c r="AIW17" s="726"/>
      <c r="AIX17" s="726"/>
      <c r="AIY17" s="726"/>
      <c r="AIZ17" s="727"/>
      <c r="AJA17" s="727"/>
      <c r="AJB17" s="727"/>
      <c r="AJD17" s="729"/>
      <c r="AJE17" s="724"/>
      <c r="AJF17" s="725"/>
      <c r="AJG17" s="726"/>
      <c r="AJH17" s="726"/>
      <c r="AJI17" s="726"/>
      <c r="AJJ17" s="727"/>
      <c r="AJK17" s="727"/>
      <c r="AJL17" s="727"/>
      <c r="AJN17" s="729"/>
      <c r="AJO17" s="724"/>
      <c r="AJP17" s="725"/>
      <c r="AJQ17" s="726"/>
      <c r="AJR17" s="726"/>
      <c r="AJS17" s="726"/>
      <c r="AJT17" s="727"/>
      <c r="AJU17" s="727"/>
      <c r="AJV17" s="727"/>
      <c r="AJX17" s="729"/>
      <c r="AJY17" s="724"/>
      <c r="AJZ17" s="725"/>
      <c r="AKA17" s="726"/>
      <c r="AKB17" s="726"/>
      <c r="AKC17" s="726"/>
      <c r="AKD17" s="727"/>
      <c r="AKE17" s="727"/>
      <c r="AKF17" s="727"/>
      <c r="AKH17" s="729"/>
      <c r="AKI17" s="724"/>
      <c r="AKJ17" s="725"/>
      <c r="AKK17" s="726"/>
      <c r="AKL17" s="726"/>
      <c r="AKM17" s="726"/>
      <c r="AKN17" s="727"/>
      <c r="AKO17" s="727"/>
      <c r="AKP17" s="727"/>
      <c r="AKR17" s="729"/>
      <c r="AKS17" s="724"/>
      <c r="AKT17" s="725"/>
      <c r="AKU17" s="726"/>
      <c r="AKV17" s="726"/>
      <c r="AKW17" s="726"/>
      <c r="AKX17" s="727"/>
      <c r="AKY17" s="727"/>
      <c r="AKZ17" s="727"/>
      <c r="ALB17" s="729"/>
      <c r="ALC17" s="724"/>
      <c r="ALD17" s="725"/>
      <c r="ALE17" s="726"/>
      <c r="ALF17" s="726"/>
      <c r="ALG17" s="726"/>
      <c r="ALH17" s="727"/>
      <c r="ALI17" s="727"/>
      <c r="ALJ17" s="727"/>
      <c r="ALL17" s="729"/>
      <c r="ALM17" s="724"/>
      <c r="ALN17" s="725"/>
      <c r="ALO17" s="726"/>
      <c r="ALP17" s="726"/>
      <c r="ALQ17" s="726"/>
      <c r="ALR17" s="727"/>
      <c r="ALS17" s="727"/>
      <c r="ALT17" s="727"/>
      <c r="ALV17" s="729"/>
      <c r="ALW17" s="724"/>
      <c r="ALX17" s="725"/>
      <c r="ALY17" s="726"/>
      <c r="ALZ17" s="726"/>
      <c r="AMA17" s="726"/>
      <c r="AMB17" s="727"/>
      <c r="AMC17" s="727"/>
      <c r="AMD17" s="727"/>
      <c r="AMF17" s="729"/>
      <c r="AMG17" s="724"/>
      <c r="AMH17" s="725"/>
      <c r="AMI17" s="726"/>
      <c r="AMJ17" s="726"/>
      <c r="AMK17" s="726"/>
      <c r="AML17" s="727"/>
      <c r="AMM17" s="727"/>
      <c r="AMN17" s="727"/>
      <c r="AMP17" s="729"/>
      <c r="AMQ17" s="724"/>
      <c r="AMR17" s="725"/>
      <c r="AMS17" s="726"/>
      <c r="AMT17" s="726"/>
      <c r="AMU17" s="726"/>
      <c r="AMV17" s="727"/>
      <c r="AMW17" s="727"/>
      <c r="AMX17" s="727"/>
      <c r="AMZ17" s="729"/>
      <c r="ANA17" s="724"/>
      <c r="ANB17" s="725"/>
      <c r="ANC17" s="726"/>
      <c r="AND17" s="726"/>
      <c r="ANE17" s="726"/>
      <c r="ANF17" s="727"/>
      <c r="ANG17" s="727"/>
      <c r="ANH17" s="727"/>
      <c r="ANJ17" s="729"/>
      <c r="ANK17" s="724"/>
      <c r="ANL17" s="725"/>
      <c r="ANM17" s="726"/>
      <c r="ANN17" s="726"/>
      <c r="ANO17" s="726"/>
      <c r="ANP17" s="727"/>
      <c r="ANQ17" s="727"/>
      <c r="ANR17" s="727"/>
      <c r="ANT17" s="729"/>
      <c r="ANU17" s="724"/>
      <c r="ANV17" s="725"/>
      <c r="ANW17" s="726"/>
      <c r="ANX17" s="726"/>
      <c r="ANY17" s="726"/>
      <c r="ANZ17" s="727"/>
      <c r="AOA17" s="727"/>
      <c r="AOB17" s="727"/>
      <c r="AOD17" s="729"/>
      <c r="AOE17" s="724"/>
      <c r="AOF17" s="725"/>
      <c r="AOG17" s="726"/>
      <c r="AOH17" s="726"/>
      <c r="AOI17" s="726"/>
      <c r="AOJ17" s="727"/>
      <c r="AOK17" s="727"/>
      <c r="AOL17" s="727"/>
      <c r="AON17" s="729"/>
      <c r="AOO17" s="724"/>
      <c r="AOP17" s="725"/>
      <c r="AOQ17" s="726"/>
      <c r="AOR17" s="726"/>
      <c r="AOS17" s="726"/>
      <c r="AOT17" s="727"/>
      <c r="AOU17" s="727"/>
      <c r="AOV17" s="727"/>
      <c r="AOX17" s="729"/>
      <c r="AOY17" s="724"/>
      <c r="AOZ17" s="725"/>
      <c r="APA17" s="726"/>
      <c r="APB17" s="726"/>
      <c r="APC17" s="726"/>
      <c r="APD17" s="727"/>
      <c r="APE17" s="727"/>
      <c r="APF17" s="727"/>
      <c r="APH17" s="729"/>
      <c r="API17" s="724"/>
      <c r="APJ17" s="725"/>
      <c r="APK17" s="726"/>
      <c r="APL17" s="726"/>
      <c r="APM17" s="726"/>
      <c r="APN17" s="727"/>
      <c r="APO17" s="727"/>
      <c r="APP17" s="727"/>
      <c r="APR17" s="729"/>
      <c r="APS17" s="724"/>
      <c r="APT17" s="725"/>
      <c r="APU17" s="726"/>
      <c r="APV17" s="726"/>
      <c r="APW17" s="726"/>
      <c r="APX17" s="727"/>
      <c r="APY17" s="727"/>
      <c r="APZ17" s="727"/>
      <c r="AQB17" s="729"/>
      <c r="AQC17" s="724"/>
      <c r="AQD17" s="725"/>
      <c r="AQE17" s="726"/>
      <c r="AQF17" s="726"/>
      <c r="AQG17" s="726"/>
      <c r="AQH17" s="727"/>
      <c r="AQI17" s="727"/>
      <c r="AQJ17" s="727"/>
      <c r="AQL17" s="729"/>
      <c r="AQM17" s="724"/>
      <c r="AQN17" s="725"/>
      <c r="AQO17" s="726"/>
      <c r="AQP17" s="726"/>
      <c r="AQQ17" s="726"/>
      <c r="AQR17" s="727"/>
      <c r="AQS17" s="727"/>
      <c r="AQT17" s="727"/>
      <c r="AQV17" s="729"/>
      <c r="AQW17" s="724"/>
      <c r="AQX17" s="725"/>
      <c r="AQY17" s="726"/>
      <c r="AQZ17" s="726"/>
      <c r="ARA17" s="726"/>
      <c r="ARB17" s="727"/>
      <c r="ARC17" s="727"/>
      <c r="ARD17" s="727"/>
      <c r="ARF17" s="729"/>
      <c r="ARG17" s="724"/>
      <c r="ARH17" s="725"/>
      <c r="ARI17" s="726"/>
      <c r="ARJ17" s="726"/>
      <c r="ARK17" s="726"/>
      <c r="ARL17" s="727"/>
      <c r="ARM17" s="727"/>
      <c r="ARN17" s="727"/>
      <c r="ARP17" s="729"/>
      <c r="ARQ17" s="724"/>
      <c r="ARR17" s="725"/>
      <c r="ARS17" s="726"/>
      <c r="ART17" s="726"/>
      <c r="ARU17" s="726"/>
      <c r="ARV17" s="727"/>
      <c r="ARW17" s="727"/>
      <c r="ARX17" s="727"/>
      <c r="ARZ17" s="729"/>
      <c r="ASA17" s="724"/>
      <c r="ASB17" s="725"/>
      <c r="ASC17" s="726"/>
      <c r="ASD17" s="726"/>
      <c r="ASE17" s="726"/>
      <c r="ASF17" s="727"/>
      <c r="ASG17" s="727"/>
      <c r="ASH17" s="727"/>
      <c r="ASJ17" s="729"/>
      <c r="ASK17" s="724"/>
      <c r="ASL17" s="725"/>
      <c r="ASM17" s="726"/>
      <c r="ASN17" s="726"/>
      <c r="ASO17" s="726"/>
      <c r="ASP17" s="727"/>
      <c r="ASQ17" s="727"/>
      <c r="ASR17" s="727"/>
      <c r="AST17" s="729"/>
      <c r="ASU17" s="724"/>
      <c r="ASV17" s="725"/>
      <c r="ASW17" s="726"/>
      <c r="ASX17" s="726"/>
      <c r="ASY17" s="726"/>
      <c r="ASZ17" s="727"/>
      <c r="ATA17" s="727"/>
      <c r="ATB17" s="727"/>
      <c r="ATD17" s="729"/>
      <c r="ATE17" s="724"/>
      <c r="ATF17" s="725"/>
      <c r="ATG17" s="726"/>
      <c r="ATH17" s="726"/>
      <c r="ATI17" s="726"/>
      <c r="ATJ17" s="727"/>
      <c r="ATK17" s="727"/>
      <c r="ATL17" s="727"/>
      <c r="ATN17" s="729"/>
      <c r="ATO17" s="724"/>
      <c r="ATP17" s="725"/>
      <c r="ATQ17" s="726"/>
      <c r="ATR17" s="726"/>
      <c r="ATS17" s="726"/>
      <c r="ATT17" s="727"/>
      <c r="ATU17" s="727"/>
      <c r="ATV17" s="727"/>
      <c r="ATX17" s="729"/>
      <c r="ATY17" s="724"/>
      <c r="ATZ17" s="725"/>
      <c r="AUA17" s="726"/>
      <c r="AUB17" s="726"/>
      <c r="AUC17" s="726"/>
      <c r="AUD17" s="727"/>
      <c r="AUE17" s="727"/>
      <c r="AUF17" s="727"/>
      <c r="AUH17" s="729"/>
      <c r="AUI17" s="724"/>
      <c r="AUJ17" s="725"/>
      <c r="AUK17" s="726"/>
      <c r="AUL17" s="726"/>
      <c r="AUM17" s="726"/>
      <c r="AUN17" s="727"/>
      <c r="AUO17" s="727"/>
      <c r="AUP17" s="727"/>
      <c r="AUR17" s="729"/>
      <c r="AUS17" s="724"/>
      <c r="AUT17" s="725"/>
      <c r="AUU17" s="726"/>
      <c r="AUV17" s="726"/>
      <c r="AUW17" s="726"/>
      <c r="AUX17" s="727"/>
      <c r="AUY17" s="727"/>
      <c r="AUZ17" s="727"/>
      <c r="AVB17" s="729"/>
      <c r="AVC17" s="724"/>
      <c r="AVD17" s="725"/>
      <c r="AVE17" s="726"/>
      <c r="AVF17" s="726"/>
      <c r="AVG17" s="726"/>
      <c r="AVH17" s="727"/>
      <c r="AVI17" s="727"/>
      <c r="AVJ17" s="727"/>
      <c r="AVL17" s="729"/>
      <c r="AVM17" s="724"/>
      <c r="AVN17" s="725"/>
      <c r="AVO17" s="726"/>
      <c r="AVP17" s="726"/>
      <c r="AVQ17" s="726"/>
      <c r="AVR17" s="727"/>
      <c r="AVS17" s="727"/>
      <c r="AVT17" s="727"/>
      <c r="AVV17" s="729"/>
      <c r="AVW17" s="724"/>
      <c r="AVX17" s="725"/>
      <c r="AVY17" s="726"/>
      <c r="AVZ17" s="726"/>
      <c r="AWA17" s="726"/>
      <c r="AWB17" s="727"/>
      <c r="AWC17" s="727"/>
      <c r="AWD17" s="727"/>
      <c r="AWF17" s="729"/>
      <c r="AWG17" s="724"/>
      <c r="AWH17" s="725"/>
      <c r="AWI17" s="726"/>
      <c r="AWJ17" s="726"/>
      <c r="AWK17" s="726"/>
      <c r="AWL17" s="727"/>
      <c r="AWM17" s="727"/>
      <c r="AWN17" s="727"/>
      <c r="AWP17" s="729"/>
      <c r="AWQ17" s="724"/>
      <c r="AWR17" s="725"/>
      <c r="AWS17" s="726"/>
      <c r="AWT17" s="726"/>
      <c r="AWU17" s="726"/>
      <c r="AWV17" s="727"/>
      <c r="AWW17" s="727"/>
      <c r="AWX17" s="727"/>
      <c r="AWZ17" s="729"/>
      <c r="AXA17" s="724"/>
      <c r="AXB17" s="725"/>
      <c r="AXC17" s="726"/>
      <c r="AXD17" s="726"/>
      <c r="AXE17" s="726"/>
      <c r="AXF17" s="727"/>
      <c r="AXG17" s="727"/>
      <c r="AXH17" s="727"/>
      <c r="AXJ17" s="729"/>
      <c r="AXK17" s="724"/>
      <c r="AXL17" s="725"/>
      <c r="AXM17" s="726"/>
      <c r="AXN17" s="726"/>
      <c r="AXO17" s="726"/>
      <c r="AXP17" s="727"/>
      <c r="AXQ17" s="727"/>
      <c r="AXR17" s="727"/>
      <c r="AXT17" s="729"/>
      <c r="AXU17" s="724"/>
      <c r="AXV17" s="725"/>
      <c r="AXW17" s="726"/>
      <c r="AXX17" s="726"/>
      <c r="AXY17" s="726"/>
      <c r="AXZ17" s="727"/>
      <c r="AYA17" s="727"/>
      <c r="AYB17" s="727"/>
      <c r="AYD17" s="729"/>
      <c r="AYE17" s="724"/>
      <c r="AYF17" s="725"/>
      <c r="AYG17" s="726"/>
      <c r="AYH17" s="726"/>
      <c r="AYI17" s="726"/>
      <c r="AYJ17" s="727"/>
      <c r="AYK17" s="727"/>
      <c r="AYL17" s="727"/>
      <c r="AYN17" s="729"/>
      <c r="AYO17" s="724"/>
      <c r="AYP17" s="725"/>
      <c r="AYQ17" s="726"/>
      <c r="AYR17" s="726"/>
      <c r="AYS17" s="726"/>
      <c r="AYT17" s="727"/>
      <c r="AYU17" s="727"/>
      <c r="AYV17" s="727"/>
      <c r="AYX17" s="729"/>
      <c r="AYY17" s="724"/>
      <c r="AYZ17" s="725"/>
      <c r="AZA17" s="726"/>
      <c r="AZB17" s="726"/>
      <c r="AZC17" s="726"/>
      <c r="AZD17" s="727"/>
      <c r="AZE17" s="727"/>
      <c r="AZF17" s="727"/>
      <c r="AZH17" s="729"/>
      <c r="AZI17" s="724"/>
      <c r="AZJ17" s="725"/>
      <c r="AZK17" s="726"/>
      <c r="AZL17" s="726"/>
      <c r="AZM17" s="726"/>
      <c r="AZN17" s="727"/>
      <c r="AZO17" s="727"/>
      <c r="AZP17" s="727"/>
      <c r="AZR17" s="729"/>
      <c r="AZS17" s="724"/>
      <c r="AZT17" s="725"/>
      <c r="AZU17" s="726"/>
      <c r="AZV17" s="726"/>
      <c r="AZW17" s="726"/>
      <c r="AZX17" s="727"/>
      <c r="AZY17" s="727"/>
      <c r="AZZ17" s="727"/>
      <c r="BAB17" s="729"/>
      <c r="BAC17" s="724"/>
      <c r="BAD17" s="725"/>
      <c r="BAE17" s="726"/>
      <c r="BAF17" s="726"/>
      <c r="BAG17" s="726"/>
      <c r="BAH17" s="727"/>
      <c r="BAI17" s="727"/>
      <c r="BAJ17" s="727"/>
      <c r="BAL17" s="729"/>
      <c r="BAM17" s="724"/>
      <c r="BAN17" s="725"/>
      <c r="BAO17" s="726"/>
      <c r="BAP17" s="726"/>
      <c r="BAQ17" s="726"/>
      <c r="BAR17" s="727"/>
      <c r="BAS17" s="727"/>
      <c r="BAT17" s="727"/>
      <c r="BAV17" s="729"/>
      <c r="BAW17" s="724"/>
      <c r="BAX17" s="725"/>
      <c r="BAY17" s="726"/>
      <c r="BAZ17" s="726"/>
      <c r="BBA17" s="726"/>
      <c r="BBB17" s="727"/>
      <c r="BBC17" s="727"/>
      <c r="BBD17" s="727"/>
      <c r="BBF17" s="729"/>
      <c r="BBG17" s="724"/>
      <c r="BBH17" s="725"/>
      <c r="BBI17" s="726"/>
      <c r="BBJ17" s="726"/>
      <c r="BBK17" s="726"/>
      <c r="BBL17" s="727"/>
      <c r="BBM17" s="727"/>
      <c r="BBN17" s="727"/>
      <c r="BBP17" s="729"/>
      <c r="BBQ17" s="724"/>
      <c r="BBR17" s="725"/>
      <c r="BBS17" s="726"/>
      <c r="BBT17" s="726"/>
      <c r="BBU17" s="726"/>
      <c r="BBV17" s="727"/>
      <c r="BBW17" s="727"/>
      <c r="BBX17" s="727"/>
      <c r="BBZ17" s="729"/>
      <c r="BCA17" s="724"/>
      <c r="BCB17" s="725"/>
      <c r="BCC17" s="726"/>
      <c r="BCD17" s="726"/>
      <c r="BCE17" s="726"/>
      <c r="BCF17" s="727"/>
      <c r="BCG17" s="727"/>
      <c r="BCH17" s="727"/>
      <c r="BCJ17" s="729"/>
      <c r="BCK17" s="724"/>
      <c r="BCL17" s="725"/>
      <c r="BCM17" s="726"/>
      <c r="BCN17" s="726"/>
      <c r="BCO17" s="726"/>
      <c r="BCP17" s="727"/>
      <c r="BCQ17" s="727"/>
      <c r="BCR17" s="727"/>
      <c r="BCT17" s="729"/>
      <c r="BCU17" s="724"/>
      <c r="BCV17" s="725"/>
      <c r="BCW17" s="726"/>
      <c r="BCX17" s="726"/>
      <c r="BCY17" s="726"/>
      <c r="BCZ17" s="727"/>
      <c r="BDA17" s="727"/>
      <c r="BDB17" s="727"/>
      <c r="BDD17" s="729"/>
      <c r="BDE17" s="724"/>
      <c r="BDF17" s="725"/>
      <c r="BDG17" s="726"/>
      <c r="BDH17" s="726"/>
      <c r="BDI17" s="726"/>
      <c r="BDJ17" s="727"/>
      <c r="BDK17" s="727"/>
      <c r="BDL17" s="727"/>
      <c r="BDN17" s="729"/>
      <c r="BDO17" s="724"/>
      <c r="BDP17" s="725"/>
      <c r="BDQ17" s="726"/>
      <c r="BDR17" s="726"/>
      <c r="BDS17" s="726"/>
      <c r="BDT17" s="727"/>
      <c r="BDU17" s="727"/>
      <c r="BDV17" s="727"/>
      <c r="BDX17" s="729"/>
      <c r="BDY17" s="724"/>
      <c r="BDZ17" s="725"/>
      <c r="BEA17" s="726"/>
      <c r="BEB17" s="726"/>
      <c r="BEC17" s="726"/>
      <c r="BED17" s="727"/>
      <c r="BEE17" s="727"/>
      <c r="BEF17" s="727"/>
      <c r="BEH17" s="729"/>
      <c r="BEI17" s="724"/>
      <c r="BEJ17" s="725"/>
      <c r="BEK17" s="726"/>
      <c r="BEL17" s="726"/>
      <c r="BEM17" s="726"/>
      <c r="BEN17" s="727"/>
      <c r="BEO17" s="727"/>
      <c r="BEP17" s="727"/>
      <c r="BER17" s="729"/>
      <c r="BES17" s="724"/>
      <c r="BET17" s="725"/>
      <c r="BEU17" s="726"/>
      <c r="BEV17" s="726"/>
      <c r="BEW17" s="726"/>
      <c r="BEX17" s="727"/>
      <c r="BEY17" s="727"/>
      <c r="BEZ17" s="727"/>
      <c r="BFB17" s="729"/>
      <c r="BFC17" s="724"/>
      <c r="BFD17" s="725"/>
      <c r="BFE17" s="726"/>
      <c r="BFF17" s="726"/>
      <c r="BFG17" s="726"/>
      <c r="BFH17" s="727"/>
      <c r="BFI17" s="727"/>
      <c r="BFJ17" s="727"/>
      <c r="BFL17" s="729"/>
      <c r="BFM17" s="724"/>
      <c r="BFN17" s="725"/>
      <c r="BFO17" s="726"/>
      <c r="BFP17" s="726"/>
      <c r="BFQ17" s="726"/>
      <c r="BFR17" s="727"/>
      <c r="BFS17" s="727"/>
      <c r="BFT17" s="727"/>
      <c r="BFV17" s="729"/>
      <c r="BFW17" s="724"/>
      <c r="BFX17" s="725"/>
      <c r="BFY17" s="726"/>
      <c r="BFZ17" s="726"/>
      <c r="BGA17" s="726"/>
      <c r="BGB17" s="727"/>
      <c r="BGC17" s="727"/>
      <c r="BGD17" s="727"/>
      <c r="BGF17" s="729"/>
      <c r="BGG17" s="724"/>
      <c r="BGH17" s="725"/>
      <c r="BGI17" s="726"/>
      <c r="BGJ17" s="726"/>
      <c r="BGK17" s="726"/>
      <c r="BGL17" s="727"/>
      <c r="BGM17" s="727"/>
      <c r="BGN17" s="727"/>
      <c r="BGP17" s="729"/>
      <c r="BGQ17" s="724"/>
      <c r="BGR17" s="725"/>
      <c r="BGS17" s="726"/>
      <c r="BGT17" s="726"/>
      <c r="BGU17" s="726"/>
      <c r="BGV17" s="727"/>
      <c r="BGW17" s="727"/>
      <c r="BGX17" s="727"/>
      <c r="BGZ17" s="729"/>
      <c r="BHA17" s="724"/>
      <c r="BHB17" s="725"/>
      <c r="BHC17" s="726"/>
      <c r="BHD17" s="726"/>
      <c r="BHE17" s="726"/>
      <c r="BHF17" s="727"/>
      <c r="BHG17" s="727"/>
      <c r="BHH17" s="727"/>
      <c r="BHJ17" s="729"/>
      <c r="BHK17" s="724"/>
      <c r="BHL17" s="725"/>
      <c r="BHM17" s="726"/>
      <c r="BHN17" s="726"/>
      <c r="BHO17" s="726"/>
      <c r="BHP17" s="727"/>
      <c r="BHQ17" s="727"/>
      <c r="BHR17" s="727"/>
      <c r="BHT17" s="729"/>
      <c r="BHU17" s="724"/>
      <c r="BHV17" s="725"/>
      <c r="BHW17" s="726"/>
      <c r="BHX17" s="726"/>
      <c r="BHY17" s="726"/>
      <c r="BHZ17" s="727"/>
      <c r="BIA17" s="727"/>
      <c r="BIB17" s="727"/>
      <c r="BID17" s="729"/>
      <c r="BIE17" s="724"/>
      <c r="BIF17" s="725"/>
      <c r="BIG17" s="726"/>
      <c r="BIH17" s="726"/>
      <c r="BII17" s="726"/>
      <c r="BIJ17" s="727"/>
      <c r="BIK17" s="727"/>
      <c r="BIL17" s="727"/>
      <c r="BIN17" s="729"/>
      <c r="BIO17" s="724"/>
      <c r="BIP17" s="725"/>
      <c r="BIQ17" s="726"/>
      <c r="BIR17" s="726"/>
      <c r="BIS17" s="726"/>
      <c r="BIT17" s="727"/>
      <c r="BIU17" s="727"/>
      <c r="BIV17" s="727"/>
      <c r="BIX17" s="729"/>
      <c r="BIY17" s="724"/>
      <c r="BIZ17" s="725"/>
      <c r="BJA17" s="726"/>
      <c r="BJB17" s="726"/>
      <c r="BJC17" s="726"/>
      <c r="BJD17" s="727"/>
      <c r="BJE17" s="727"/>
      <c r="BJF17" s="727"/>
      <c r="BJH17" s="729"/>
      <c r="BJI17" s="724"/>
      <c r="BJJ17" s="725"/>
      <c r="BJK17" s="726"/>
      <c r="BJL17" s="726"/>
      <c r="BJM17" s="726"/>
      <c r="BJN17" s="727"/>
      <c r="BJO17" s="727"/>
      <c r="BJP17" s="727"/>
      <c r="BJR17" s="729"/>
      <c r="BJS17" s="724"/>
      <c r="BJT17" s="725"/>
      <c r="BJU17" s="726"/>
      <c r="BJV17" s="726"/>
      <c r="BJW17" s="726"/>
      <c r="BJX17" s="727"/>
      <c r="BJY17" s="727"/>
      <c r="BJZ17" s="727"/>
      <c r="BKB17" s="729"/>
      <c r="BKC17" s="724"/>
      <c r="BKD17" s="725"/>
      <c r="BKE17" s="726"/>
      <c r="BKF17" s="726"/>
      <c r="BKG17" s="726"/>
      <c r="BKH17" s="727"/>
      <c r="BKI17" s="727"/>
      <c r="BKJ17" s="727"/>
      <c r="BKL17" s="729"/>
      <c r="BKM17" s="724"/>
      <c r="BKN17" s="725"/>
      <c r="BKO17" s="726"/>
      <c r="BKP17" s="726"/>
      <c r="BKQ17" s="726"/>
      <c r="BKR17" s="727"/>
      <c r="BKS17" s="727"/>
      <c r="BKT17" s="727"/>
      <c r="BKV17" s="729"/>
      <c r="BKW17" s="724"/>
      <c r="BKX17" s="725"/>
      <c r="BKY17" s="726"/>
      <c r="BKZ17" s="726"/>
      <c r="BLA17" s="726"/>
      <c r="BLB17" s="727"/>
      <c r="BLC17" s="727"/>
      <c r="BLD17" s="727"/>
      <c r="BLF17" s="729"/>
      <c r="BLG17" s="724"/>
      <c r="BLH17" s="725"/>
      <c r="BLI17" s="726"/>
      <c r="BLJ17" s="726"/>
      <c r="BLK17" s="726"/>
      <c r="BLL17" s="727"/>
      <c r="BLM17" s="727"/>
      <c r="BLN17" s="727"/>
      <c r="BLP17" s="729"/>
      <c r="BLQ17" s="724"/>
      <c r="BLR17" s="725"/>
      <c r="BLS17" s="726"/>
      <c r="BLT17" s="726"/>
      <c r="BLU17" s="726"/>
      <c r="BLV17" s="727"/>
      <c r="BLW17" s="727"/>
      <c r="BLX17" s="727"/>
      <c r="BLZ17" s="729"/>
      <c r="BMA17" s="724"/>
      <c r="BMB17" s="725"/>
      <c r="BMC17" s="726"/>
      <c r="BMD17" s="726"/>
      <c r="BME17" s="726"/>
      <c r="BMF17" s="727"/>
      <c r="BMG17" s="727"/>
      <c r="BMH17" s="727"/>
      <c r="BMJ17" s="729"/>
      <c r="BMK17" s="724"/>
      <c r="BML17" s="725"/>
      <c r="BMM17" s="726"/>
      <c r="BMN17" s="726"/>
      <c r="BMO17" s="726"/>
      <c r="BMP17" s="727"/>
      <c r="BMQ17" s="727"/>
      <c r="BMR17" s="727"/>
      <c r="BMT17" s="729"/>
      <c r="BMU17" s="724"/>
      <c r="BMV17" s="725"/>
      <c r="BMW17" s="726"/>
      <c r="BMX17" s="726"/>
      <c r="BMY17" s="726"/>
      <c r="BMZ17" s="727"/>
      <c r="BNA17" s="727"/>
      <c r="BNB17" s="727"/>
      <c r="BND17" s="729"/>
      <c r="BNE17" s="724"/>
      <c r="BNF17" s="725"/>
      <c r="BNG17" s="726"/>
      <c r="BNH17" s="726"/>
      <c r="BNI17" s="726"/>
      <c r="BNJ17" s="727"/>
      <c r="BNK17" s="727"/>
      <c r="BNL17" s="727"/>
      <c r="BNN17" s="729"/>
      <c r="BNO17" s="724"/>
      <c r="BNP17" s="725"/>
      <c r="BNQ17" s="726"/>
      <c r="BNR17" s="726"/>
      <c r="BNS17" s="726"/>
      <c r="BNT17" s="727"/>
      <c r="BNU17" s="727"/>
      <c r="BNV17" s="727"/>
      <c r="BNX17" s="729"/>
      <c r="BNY17" s="724"/>
      <c r="BNZ17" s="725"/>
      <c r="BOA17" s="726"/>
      <c r="BOB17" s="726"/>
      <c r="BOC17" s="726"/>
      <c r="BOD17" s="727"/>
      <c r="BOE17" s="727"/>
      <c r="BOF17" s="727"/>
      <c r="BOH17" s="729"/>
      <c r="BOI17" s="724"/>
      <c r="BOJ17" s="725"/>
      <c r="BOK17" s="726"/>
      <c r="BOL17" s="726"/>
      <c r="BOM17" s="726"/>
      <c r="BON17" s="727"/>
      <c r="BOO17" s="727"/>
      <c r="BOP17" s="727"/>
      <c r="BOR17" s="729"/>
      <c r="BOS17" s="724"/>
      <c r="BOT17" s="725"/>
      <c r="BOU17" s="726"/>
      <c r="BOV17" s="726"/>
      <c r="BOW17" s="726"/>
      <c r="BOX17" s="727"/>
      <c r="BOY17" s="727"/>
      <c r="BOZ17" s="727"/>
      <c r="BPB17" s="729"/>
      <c r="BPC17" s="724"/>
      <c r="BPD17" s="725"/>
      <c r="BPE17" s="726"/>
      <c r="BPF17" s="726"/>
      <c r="BPG17" s="726"/>
      <c r="BPH17" s="727"/>
      <c r="BPI17" s="727"/>
      <c r="BPJ17" s="727"/>
      <c r="BPL17" s="729"/>
      <c r="BPM17" s="724"/>
      <c r="BPN17" s="725"/>
      <c r="BPO17" s="726"/>
      <c r="BPP17" s="726"/>
      <c r="BPQ17" s="726"/>
      <c r="BPR17" s="727"/>
      <c r="BPS17" s="727"/>
      <c r="BPT17" s="727"/>
      <c r="BPV17" s="729"/>
      <c r="BPW17" s="724"/>
      <c r="BPX17" s="725"/>
      <c r="BPY17" s="726"/>
      <c r="BPZ17" s="726"/>
      <c r="BQA17" s="726"/>
      <c r="BQB17" s="727"/>
      <c r="BQC17" s="727"/>
      <c r="BQD17" s="727"/>
      <c r="BQF17" s="729"/>
      <c r="BQG17" s="724"/>
      <c r="BQH17" s="725"/>
      <c r="BQI17" s="726"/>
      <c r="BQJ17" s="726"/>
      <c r="BQK17" s="726"/>
      <c r="BQL17" s="727"/>
      <c r="BQM17" s="727"/>
      <c r="BQN17" s="727"/>
      <c r="BQP17" s="729"/>
      <c r="BQQ17" s="724"/>
      <c r="BQR17" s="725"/>
      <c r="BQS17" s="726"/>
      <c r="BQT17" s="726"/>
      <c r="BQU17" s="726"/>
      <c r="BQV17" s="727"/>
      <c r="BQW17" s="727"/>
      <c r="BQX17" s="727"/>
      <c r="BQZ17" s="729"/>
      <c r="BRA17" s="724"/>
      <c r="BRB17" s="725"/>
      <c r="BRC17" s="726"/>
      <c r="BRD17" s="726"/>
      <c r="BRE17" s="726"/>
      <c r="BRF17" s="727"/>
      <c r="BRG17" s="727"/>
      <c r="BRH17" s="727"/>
      <c r="BRJ17" s="729"/>
      <c r="BRK17" s="724"/>
      <c r="BRL17" s="725"/>
      <c r="BRM17" s="726"/>
      <c r="BRN17" s="726"/>
      <c r="BRO17" s="726"/>
      <c r="BRP17" s="727"/>
      <c r="BRQ17" s="727"/>
      <c r="BRR17" s="727"/>
      <c r="BRT17" s="729"/>
      <c r="BRU17" s="724"/>
      <c r="BRV17" s="725"/>
      <c r="BRW17" s="726"/>
      <c r="BRX17" s="726"/>
      <c r="BRY17" s="726"/>
      <c r="BRZ17" s="727"/>
      <c r="BSA17" s="727"/>
      <c r="BSB17" s="727"/>
      <c r="BSD17" s="729"/>
      <c r="BSE17" s="724"/>
      <c r="BSF17" s="725"/>
      <c r="BSG17" s="726"/>
      <c r="BSH17" s="726"/>
      <c r="BSI17" s="726"/>
      <c r="BSJ17" s="727"/>
      <c r="BSK17" s="727"/>
      <c r="BSL17" s="727"/>
      <c r="BSN17" s="729"/>
      <c r="BSO17" s="724"/>
      <c r="BSP17" s="725"/>
      <c r="BSQ17" s="726"/>
      <c r="BSR17" s="726"/>
      <c r="BSS17" s="726"/>
      <c r="BST17" s="727"/>
      <c r="BSU17" s="727"/>
      <c r="BSV17" s="727"/>
      <c r="BSX17" s="729"/>
      <c r="BSY17" s="724"/>
      <c r="BSZ17" s="725"/>
      <c r="BTA17" s="726"/>
      <c r="BTB17" s="726"/>
      <c r="BTC17" s="726"/>
      <c r="BTD17" s="727"/>
      <c r="BTE17" s="727"/>
      <c r="BTF17" s="727"/>
      <c r="BTH17" s="729"/>
      <c r="BTI17" s="724"/>
      <c r="BTJ17" s="725"/>
      <c r="BTK17" s="726"/>
      <c r="BTL17" s="726"/>
      <c r="BTM17" s="726"/>
      <c r="BTN17" s="727"/>
      <c r="BTO17" s="727"/>
      <c r="BTP17" s="727"/>
      <c r="BTR17" s="729"/>
      <c r="BTS17" s="724"/>
      <c r="BTT17" s="725"/>
      <c r="BTU17" s="726"/>
      <c r="BTV17" s="726"/>
      <c r="BTW17" s="726"/>
      <c r="BTX17" s="727"/>
      <c r="BTY17" s="727"/>
      <c r="BTZ17" s="727"/>
      <c r="BUB17" s="729"/>
      <c r="BUC17" s="724"/>
      <c r="BUD17" s="725"/>
      <c r="BUE17" s="726"/>
      <c r="BUF17" s="726"/>
      <c r="BUG17" s="726"/>
      <c r="BUH17" s="727"/>
      <c r="BUI17" s="727"/>
      <c r="BUJ17" s="727"/>
      <c r="BUL17" s="729"/>
      <c r="BUM17" s="724"/>
      <c r="BUN17" s="725"/>
      <c r="BUO17" s="726"/>
      <c r="BUP17" s="726"/>
      <c r="BUQ17" s="726"/>
      <c r="BUR17" s="727"/>
      <c r="BUS17" s="727"/>
      <c r="BUT17" s="727"/>
      <c r="BUV17" s="729"/>
      <c r="BUW17" s="724"/>
      <c r="BUX17" s="725"/>
      <c r="BUY17" s="726"/>
      <c r="BUZ17" s="726"/>
      <c r="BVA17" s="726"/>
      <c r="BVB17" s="727"/>
      <c r="BVC17" s="727"/>
      <c r="BVD17" s="727"/>
      <c r="BVF17" s="729"/>
      <c r="BVG17" s="724"/>
      <c r="BVH17" s="725"/>
      <c r="BVI17" s="726"/>
      <c r="BVJ17" s="726"/>
      <c r="BVK17" s="726"/>
      <c r="BVL17" s="727"/>
      <c r="BVM17" s="727"/>
      <c r="BVN17" s="727"/>
      <c r="BVP17" s="729"/>
      <c r="BVQ17" s="724"/>
      <c r="BVR17" s="725"/>
      <c r="BVS17" s="726"/>
      <c r="BVT17" s="726"/>
      <c r="BVU17" s="726"/>
      <c r="BVV17" s="727"/>
      <c r="BVW17" s="727"/>
      <c r="BVX17" s="727"/>
      <c r="BVZ17" s="729"/>
      <c r="BWA17" s="724"/>
      <c r="BWB17" s="725"/>
      <c r="BWC17" s="726"/>
      <c r="BWD17" s="726"/>
      <c r="BWE17" s="726"/>
      <c r="BWF17" s="727"/>
      <c r="BWG17" s="727"/>
      <c r="BWH17" s="727"/>
      <c r="BWJ17" s="729"/>
      <c r="BWK17" s="724"/>
      <c r="BWL17" s="725"/>
      <c r="BWM17" s="726"/>
      <c r="BWN17" s="726"/>
      <c r="BWO17" s="726"/>
      <c r="BWP17" s="727"/>
      <c r="BWQ17" s="727"/>
      <c r="BWR17" s="727"/>
      <c r="BWT17" s="729"/>
      <c r="BWU17" s="724"/>
      <c r="BWV17" s="725"/>
      <c r="BWW17" s="726"/>
      <c r="BWX17" s="726"/>
      <c r="BWY17" s="726"/>
      <c r="BWZ17" s="727"/>
      <c r="BXA17" s="727"/>
      <c r="BXB17" s="727"/>
      <c r="BXD17" s="729"/>
      <c r="BXE17" s="724"/>
      <c r="BXF17" s="725"/>
      <c r="BXG17" s="726"/>
      <c r="BXH17" s="726"/>
      <c r="BXI17" s="726"/>
      <c r="BXJ17" s="727"/>
      <c r="BXK17" s="727"/>
      <c r="BXL17" s="727"/>
      <c r="BXN17" s="729"/>
      <c r="BXO17" s="724"/>
      <c r="BXP17" s="725"/>
      <c r="BXQ17" s="726"/>
      <c r="BXR17" s="726"/>
      <c r="BXS17" s="726"/>
      <c r="BXT17" s="727"/>
      <c r="BXU17" s="727"/>
      <c r="BXV17" s="727"/>
      <c r="BXX17" s="729"/>
      <c r="BXY17" s="724"/>
      <c r="BXZ17" s="725"/>
      <c r="BYA17" s="726"/>
      <c r="BYB17" s="726"/>
      <c r="BYC17" s="726"/>
      <c r="BYD17" s="727"/>
      <c r="BYE17" s="727"/>
      <c r="BYF17" s="727"/>
      <c r="BYH17" s="729"/>
      <c r="BYI17" s="724"/>
      <c r="BYJ17" s="725"/>
      <c r="BYK17" s="726"/>
      <c r="BYL17" s="726"/>
      <c r="BYM17" s="726"/>
      <c r="BYN17" s="727"/>
      <c r="BYO17" s="727"/>
      <c r="BYP17" s="727"/>
      <c r="BYR17" s="729"/>
      <c r="BYS17" s="724"/>
      <c r="BYT17" s="725"/>
      <c r="BYU17" s="726"/>
      <c r="BYV17" s="726"/>
      <c r="BYW17" s="726"/>
      <c r="BYX17" s="727"/>
      <c r="BYY17" s="727"/>
      <c r="BYZ17" s="727"/>
      <c r="BZB17" s="729"/>
      <c r="BZC17" s="724"/>
      <c r="BZD17" s="725"/>
      <c r="BZE17" s="726"/>
      <c r="BZF17" s="726"/>
      <c r="BZG17" s="726"/>
      <c r="BZH17" s="727"/>
      <c r="BZI17" s="727"/>
      <c r="BZJ17" s="727"/>
      <c r="BZL17" s="729"/>
      <c r="BZM17" s="724"/>
      <c r="BZN17" s="725"/>
      <c r="BZO17" s="726"/>
      <c r="BZP17" s="726"/>
      <c r="BZQ17" s="726"/>
      <c r="BZR17" s="727"/>
      <c r="BZS17" s="727"/>
      <c r="BZT17" s="727"/>
      <c r="BZV17" s="729"/>
      <c r="BZW17" s="724"/>
      <c r="BZX17" s="725"/>
      <c r="BZY17" s="726"/>
      <c r="BZZ17" s="726"/>
      <c r="CAA17" s="726"/>
      <c r="CAB17" s="727"/>
      <c r="CAC17" s="727"/>
      <c r="CAD17" s="727"/>
      <c r="CAF17" s="729"/>
      <c r="CAG17" s="724"/>
      <c r="CAH17" s="725"/>
      <c r="CAI17" s="726"/>
      <c r="CAJ17" s="726"/>
      <c r="CAK17" s="726"/>
      <c r="CAL17" s="727"/>
      <c r="CAM17" s="727"/>
      <c r="CAN17" s="727"/>
      <c r="CAP17" s="729"/>
      <c r="CAQ17" s="724"/>
      <c r="CAR17" s="725"/>
      <c r="CAS17" s="726"/>
      <c r="CAT17" s="726"/>
      <c r="CAU17" s="726"/>
      <c r="CAV17" s="727"/>
      <c r="CAW17" s="727"/>
      <c r="CAX17" s="727"/>
      <c r="CAZ17" s="729"/>
      <c r="CBA17" s="724"/>
      <c r="CBB17" s="725"/>
      <c r="CBC17" s="726"/>
      <c r="CBD17" s="726"/>
      <c r="CBE17" s="726"/>
      <c r="CBF17" s="727"/>
      <c r="CBG17" s="727"/>
      <c r="CBH17" s="727"/>
      <c r="CBJ17" s="729"/>
      <c r="CBK17" s="724"/>
      <c r="CBL17" s="725"/>
      <c r="CBM17" s="726"/>
      <c r="CBN17" s="726"/>
      <c r="CBO17" s="726"/>
      <c r="CBP17" s="727"/>
      <c r="CBQ17" s="727"/>
      <c r="CBR17" s="727"/>
      <c r="CBT17" s="729"/>
      <c r="CBU17" s="724"/>
      <c r="CBV17" s="725"/>
      <c r="CBW17" s="726"/>
      <c r="CBX17" s="726"/>
      <c r="CBY17" s="726"/>
      <c r="CBZ17" s="727"/>
      <c r="CCA17" s="727"/>
      <c r="CCB17" s="727"/>
      <c r="CCD17" s="729"/>
      <c r="CCE17" s="724"/>
      <c r="CCF17" s="725"/>
      <c r="CCG17" s="726"/>
      <c r="CCH17" s="726"/>
      <c r="CCI17" s="726"/>
      <c r="CCJ17" s="727"/>
      <c r="CCK17" s="727"/>
      <c r="CCL17" s="727"/>
      <c r="CCN17" s="729"/>
      <c r="CCO17" s="724"/>
      <c r="CCP17" s="725"/>
      <c r="CCQ17" s="726"/>
      <c r="CCR17" s="726"/>
      <c r="CCS17" s="726"/>
      <c r="CCT17" s="727"/>
      <c r="CCU17" s="727"/>
      <c r="CCV17" s="727"/>
      <c r="CCX17" s="729"/>
      <c r="CCY17" s="724"/>
      <c r="CCZ17" s="725"/>
      <c r="CDA17" s="726"/>
      <c r="CDB17" s="726"/>
      <c r="CDC17" s="726"/>
      <c r="CDD17" s="727"/>
      <c r="CDE17" s="727"/>
      <c r="CDF17" s="727"/>
      <c r="CDH17" s="729"/>
      <c r="CDI17" s="724"/>
      <c r="CDJ17" s="725"/>
      <c r="CDK17" s="726"/>
      <c r="CDL17" s="726"/>
      <c r="CDM17" s="726"/>
      <c r="CDN17" s="727"/>
      <c r="CDO17" s="727"/>
      <c r="CDP17" s="727"/>
      <c r="CDR17" s="729"/>
      <c r="CDS17" s="724"/>
      <c r="CDT17" s="725"/>
      <c r="CDU17" s="726"/>
      <c r="CDV17" s="726"/>
      <c r="CDW17" s="726"/>
      <c r="CDX17" s="727"/>
      <c r="CDY17" s="727"/>
      <c r="CDZ17" s="727"/>
      <c r="CEB17" s="729"/>
      <c r="CEC17" s="724"/>
      <c r="CED17" s="725"/>
      <c r="CEE17" s="726"/>
      <c r="CEF17" s="726"/>
      <c r="CEG17" s="726"/>
      <c r="CEH17" s="727"/>
      <c r="CEI17" s="727"/>
      <c r="CEJ17" s="727"/>
      <c r="CEL17" s="729"/>
      <c r="CEM17" s="724"/>
      <c r="CEN17" s="725"/>
      <c r="CEO17" s="726"/>
      <c r="CEP17" s="726"/>
      <c r="CEQ17" s="726"/>
      <c r="CER17" s="727"/>
      <c r="CES17" s="727"/>
      <c r="CET17" s="727"/>
      <c r="CEV17" s="729"/>
      <c r="CEW17" s="724"/>
      <c r="CEX17" s="725"/>
      <c r="CEY17" s="726"/>
      <c r="CEZ17" s="726"/>
      <c r="CFA17" s="726"/>
      <c r="CFB17" s="727"/>
      <c r="CFC17" s="727"/>
      <c r="CFD17" s="727"/>
      <c r="CFF17" s="729"/>
      <c r="CFG17" s="724"/>
      <c r="CFH17" s="725"/>
      <c r="CFI17" s="726"/>
      <c r="CFJ17" s="726"/>
      <c r="CFK17" s="726"/>
      <c r="CFL17" s="727"/>
      <c r="CFM17" s="727"/>
      <c r="CFN17" s="727"/>
      <c r="CFP17" s="729"/>
      <c r="CFQ17" s="724"/>
      <c r="CFR17" s="725"/>
      <c r="CFS17" s="726"/>
      <c r="CFT17" s="726"/>
      <c r="CFU17" s="726"/>
      <c r="CFV17" s="727"/>
      <c r="CFW17" s="727"/>
      <c r="CFX17" s="727"/>
      <c r="CFZ17" s="729"/>
      <c r="CGA17" s="724"/>
      <c r="CGB17" s="725"/>
      <c r="CGC17" s="726"/>
      <c r="CGD17" s="726"/>
      <c r="CGE17" s="726"/>
      <c r="CGF17" s="727"/>
      <c r="CGG17" s="727"/>
      <c r="CGH17" s="727"/>
      <c r="CGJ17" s="729"/>
      <c r="CGK17" s="724"/>
      <c r="CGL17" s="725"/>
      <c r="CGM17" s="726"/>
      <c r="CGN17" s="726"/>
      <c r="CGO17" s="726"/>
      <c r="CGP17" s="727"/>
      <c r="CGQ17" s="727"/>
      <c r="CGR17" s="727"/>
      <c r="CGT17" s="729"/>
      <c r="CGU17" s="724"/>
      <c r="CGV17" s="725"/>
      <c r="CGW17" s="726"/>
      <c r="CGX17" s="726"/>
      <c r="CGY17" s="726"/>
      <c r="CGZ17" s="727"/>
      <c r="CHA17" s="727"/>
      <c r="CHB17" s="727"/>
      <c r="CHD17" s="729"/>
      <c r="CHE17" s="724"/>
      <c r="CHF17" s="725"/>
      <c r="CHG17" s="726"/>
      <c r="CHH17" s="726"/>
      <c r="CHI17" s="726"/>
      <c r="CHJ17" s="727"/>
      <c r="CHK17" s="727"/>
      <c r="CHL17" s="727"/>
      <c r="CHN17" s="729"/>
      <c r="CHO17" s="724"/>
      <c r="CHP17" s="725"/>
      <c r="CHQ17" s="726"/>
      <c r="CHR17" s="726"/>
      <c r="CHS17" s="726"/>
      <c r="CHT17" s="727"/>
      <c r="CHU17" s="727"/>
      <c r="CHV17" s="727"/>
      <c r="CHX17" s="729"/>
      <c r="CHY17" s="724"/>
      <c r="CHZ17" s="725"/>
      <c r="CIA17" s="726"/>
      <c r="CIB17" s="726"/>
      <c r="CIC17" s="726"/>
      <c r="CID17" s="727"/>
      <c r="CIE17" s="727"/>
      <c r="CIF17" s="727"/>
      <c r="CIH17" s="729"/>
      <c r="CII17" s="724"/>
      <c r="CIJ17" s="725"/>
      <c r="CIK17" s="726"/>
      <c r="CIL17" s="726"/>
      <c r="CIM17" s="726"/>
      <c r="CIN17" s="727"/>
      <c r="CIO17" s="727"/>
      <c r="CIP17" s="727"/>
      <c r="CIR17" s="729"/>
      <c r="CIS17" s="724"/>
      <c r="CIT17" s="725"/>
      <c r="CIU17" s="726"/>
      <c r="CIV17" s="726"/>
      <c r="CIW17" s="726"/>
      <c r="CIX17" s="727"/>
      <c r="CIY17" s="727"/>
      <c r="CIZ17" s="727"/>
      <c r="CJB17" s="729"/>
      <c r="CJC17" s="724"/>
      <c r="CJD17" s="725"/>
      <c r="CJE17" s="726"/>
      <c r="CJF17" s="726"/>
      <c r="CJG17" s="726"/>
      <c r="CJH17" s="727"/>
      <c r="CJI17" s="727"/>
      <c r="CJJ17" s="727"/>
      <c r="CJL17" s="729"/>
      <c r="CJM17" s="724"/>
      <c r="CJN17" s="725"/>
      <c r="CJO17" s="726"/>
      <c r="CJP17" s="726"/>
      <c r="CJQ17" s="726"/>
      <c r="CJR17" s="727"/>
      <c r="CJS17" s="727"/>
      <c r="CJT17" s="727"/>
      <c r="CJV17" s="729"/>
      <c r="CJW17" s="724"/>
      <c r="CJX17" s="725"/>
      <c r="CJY17" s="726"/>
      <c r="CJZ17" s="726"/>
      <c r="CKA17" s="726"/>
      <c r="CKB17" s="727"/>
      <c r="CKC17" s="727"/>
      <c r="CKD17" s="727"/>
      <c r="CKF17" s="729"/>
      <c r="CKG17" s="724"/>
      <c r="CKH17" s="725"/>
      <c r="CKI17" s="726"/>
      <c r="CKJ17" s="726"/>
      <c r="CKK17" s="726"/>
      <c r="CKL17" s="727"/>
      <c r="CKM17" s="727"/>
      <c r="CKN17" s="727"/>
      <c r="CKP17" s="729"/>
      <c r="CKQ17" s="724"/>
      <c r="CKR17" s="725"/>
      <c r="CKS17" s="726"/>
      <c r="CKT17" s="726"/>
      <c r="CKU17" s="726"/>
      <c r="CKV17" s="727"/>
      <c r="CKW17" s="727"/>
      <c r="CKX17" s="727"/>
      <c r="CKZ17" s="729"/>
      <c r="CLA17" s="724"/>
      <c r="CLB17" s="725"/>
      <c r="CLC17" s="726"/>
      <c r="CLD17" s="726"/>
      <c r="CLE17" s="726"/>
      <c r="CLF17" s="727"/>
      <c r="CLG17" s="727"/>
      <c r="CLH17" s="727"/>
      <c r="CLJ17" s="729"/>
      <c r="CLK17" s="724"/>
      <c r="CLL17" s="725"/>
      <c r="CLM17" s="726"/>
      <c r="CLN17" s="726"/>
      <c r="CLO17" s="726"/>
      <c r="CLP17" s="727"/>
      <c r="CLQ17" s="727"/>
      <c r="CLR17" s="727"/>
      <c r="CLT17" s="729"/>
      <c r="CLU17" s="724"/>
      <c r="CLV17" s="725"/>
      <c r="CLW17" s="726"/>
      <c r="CLX17" s="726"/>
      <c r="CLY17" s="726"/>
      <c r="CLZ17" s="727"/>
      <c r="CMA17" s="727"/>
      <c r="CMB17" s="727"/>
      <c r="CMD17" s="729"/>
      <c r="CME17" s="724"/>
      <c r="CMF17" s="725"/>
      <c r="CMG17" s="726"/>
      <c r="CMH17" s="726"/>
      <c r="CMI17" s="726"/>
      <c r="CMJ17" s="727"/>
      <c r="CMK17" s="727"/>
      <c r="CML17" s="727"/>
      <c r="CMN17" s="729"/>
      <c r="CMO17" s="724"/>
      <c r="CMP17" s="725"/>
      <c r="CMQ17" s="726"/>
      <c r="CMR17" s="726"/>
      <c r="CMS17" s="726"/>
      <c r="CMT17" s="727"/>
      <c r="CMU17" s="727"/>
      <c r="CMV17" s="727"/>
      <c r="CMX17" s="729"/>
      <c r="CMY17" s="724"/>
      <c r="CMZ17" s="725"/>
      <c r="CNA17" s="726"/>
      <c r="CNB17" s="726"/>
      <c r="CNC17" s="726"/>
      <c r="CND17" s="727"/>
      <c r="CNE17" s="727"/>
      <c r="CNF17" s="727"/>
      <c r="CNH17" s="729"/>
      <c r="CNI17" s="724"/>
      <c r="CNJ17" s="725"/>
      <c r="CNK17" s="726"/>
      <c r="CNL17" s="726"/>
      <c r="CNM17" s="726"/>
      <c r="CNN17" s="727"/>
      <c r="CNO17" s="727"/>
      <c r="CNP17" s="727"/>
      <c r="CNR17" s="729"/>
      <c r="CNS17" s="724"/>
      <c r="CNT17" s="725"/>
      <c r="CNU17" s="726"/>
      <c r="CNV17" s="726"/>
      <c r="CNW17" s="726"/>
      <c r="CNX17" s="727"/>
      <c r="CNY17" s="727"/>
      <c r="CNZ17" s="727"/>
      <c r="COB17" s="729"/>
      <c r="COC17" s="724"/>
      <c r="COD17" s="725"/>
      <c r="COE17" s="726"/>
      <c r="COF17" s="726"/>
      <c r="COG17" s="726"/>
      <c r="COH17" s="727"/>
      <c r="COI17" s="727"/>
      <c r="COJ17" s="727"/>
      <c r="COL17" s="729"/>
      <c r="COM17" s="724"/>
      <c r="CON17" s="725"/>
      <c r="COO17" s="726"/>
      <c r="COP17" s="726"/>
      <c r="COQ17" s="726"/>
      <c r="COR17" s="727"/>
      <c r="COS17" s="727"/>
      <c r="COT17" s="727"/>
      <c r="COV17" s="729"/>
      <c r="COW17" s="724"/>
      <c r="COX17" s="725"/>
      <c r="COY17" s="726"/>
      <c r="COZ17" s="726"/>
      <c r="CPA17" s="726"/>
      <c r="CPB17" s="727"/>
      <c r="CPC17" s="727"/>
      <c r="CPD17" s="727"/>
      <c r="CPF17" s="729"/>
      <c r="CPG17" s="724"/>
      <c r="CPH17" s="725"/>
      <c r="CPI17" s="726"/>
      <c r="CPJ17" s="726"/>
      <c r="CPK17" s="726"/>
      <c r="CPL17" s="727"/>
      <c r="CPM17" s="727"/>
      <c r="CPN17" s="727"/>
      <c r="CPP17" s="729"/>
      <c r="CPQ17" s="724"/>
      <c r="CPR17" s="725"/>
      <c r="CPS17" s="726"/>
      <c r="CPT17" s="726"/>
      <c r="CPU17" s="726"/>
      <c r="CPV17" s="727"/>
      <c r="CPW17" s="727"/>
      <c r="CPX17" s="727"/>
      <c r="CPZ17" s="729"/>
      <c r="CQA17" s="724"/>
      <c r="CQB17" s="725"/>
      <c r="CQC17" s="726"/>
      <c r="CQD17" s="726"/>
      <c r="CQE17" s="726"/>
      <c r="CQF17" s="727"/>
      <c r="CQG17" s="727"/>
      <c r="CQH17" s="727"/>
      <c r="CQJ17" s="729"/>
      <c r="CQK17" s="724"/>
      <c r="CQL17" s="725"/>
      <c r="CQM17" s="726"/>
      <c r="CQN17" s="726"/>
      <c r="CQO17" s="726"/>
      <c r="CQP17" s="727"/>
      <c r="CQQ17" s="727"/>
      <c r="CQR17" s="727"/>
      <c r="CQT17" s="729"/>
      <c r="CQU17" s="724"/>
      <c r="CQV17" s="725"/>
      <c r="CQW17" s="726"/>
      <c r="CQX17" s="726"/>
      <c r="CQY17" s="726"/>
      <c r="CQZ17" s="727"/>
      <c r="CRA17" s="727"/>
      <c r="CRB17" s="727"/>
      <c r="CRD17" s="729"/>
      <c r="CRE17" s="724"/>
      <c r="CRF17" s="725"/>
      <c r="CRG17" s="726"/>
      <c r="CRH17" s="726"/>
      <c r="CRI17" s="726"/>
      <c r="CRJ17" s="727"/>
      <c r="CRK17" s="727"/>
      <c r="CRL17" s="727"/>
      <c r="CRN17" s="729"/>
      <c r="CRO17" s="724"/>
      <c r="CRP17" s="725"/>
      <c r="CRQ17" s="726"/>
      <c r="CRR17" s="726"/>
      <c r="CRS17" s="726"/>
      <c r="CRT17" s="727"/>
      <c r="CRU17" s="727"/>
      <c r="CRV17" s="727"/>
      <c r="CRX17" s="729"/>
      <c r="CRY17" s="724"/>
      <c r="CRZ17" s="725"/>
      <c r="CSA17" s="726"/>
      <c r="CSB17" s="726"/>
      <c r="CSC17" s="726"/>
      <c r="CSD17" s="727"/>
      <c r="CSE17" s="727"/>
      <c r="CSF17" s="727"/>
      <c r="CSH17" s="729"/>
      <c r="CSI17" s="724"/>
      <c r="CSJ17" s="725"/>
      <c r="CSK17" s="726"/>
      <c r="CSL17" s="726"/>
      <c r="CSM17" s="726"/>
      <c r="CSN17" s="727"/>
      <c r="CSO17" s="727"/>
      <c r="CSP17" s="727"/>
      <c r="CSR17" s="729"/>
      <c r="CSS17" s="724"/>
      <c r="CST17" s="725"/>
      <c r="CSU17" s="726"/>
      <c r="CSV17" s="726"/>
      <c r="CSW17" s="726"/>
      <c r="CSX17" s="727"/>
      <c r="CSY17" s="727"/>
      <c r="CSZ17" s="727"/>
      <c r="CTB17" s="729"/>
      <c r="CTC17" s="724"/>
      <c r="CTD17" s="725"/>
      <c r="CTE17" s="726"/>
      <c r="CTF17" s="726"/>
      <c r="CTG17" s="726"/>
      <c r="CTH17" s="727"/>
      <c r="CTI17" s="727"/>
      <c r="CTJ17" s="727"/>
      <c r="CTL17" s="729"/>
      <c r="CTM17" s="724"/>
      <c r="CTN17" s="725"/>
      <c r="CTO17" s="726"/>
      <c r="CTP17" s="726"/>
      <c r="CTQ17" s="726"/>
      <c r="CTR17" s="727"/>
      <c r="CTS17" s="727"/>
      <c r="CTT17" s="727"/>
      <c r="CTV17" s="729"/>
      <c r="CTW17" s="724"/>
      <c r="CTX17" s="725"/>
      <c r="CTY17" s="726"/>
      <c r="CTZ17" s="726"/>
      <c r="CUA17" s="726"/>
      <c r="CUB17" s="727"/>
      <c r="CUC17" s="727"/>
      <c r="CUD17" s="727"/>
      <c r="CUF17" s="729"/>
      <c r="CUG17" s="724"/>
      <c r="CUH17" s="725"/>
      <c r="CUI17" s="726"/>
      <c r="CUJ17" s="726"/>
      <c r="CUK17" s="726"/>
      <c r="CUL17" s="727"/>
      <c r="CUM17" s="727"/>
      <c r="CUN17" s="727"/>
      <c r="CUP17" s="729"/>
      <c r="CUQ17" s="724"/>
      <c r="CUR17" s="725"/>
      <c r="CUS17" s="726"/>
      <c r="CUT17" s="726"/>
      <c r="CUU17" s="726"/>
      <c r="CUV17" s="727"/>
      <c r="CUW17" s="727"/>
      <c r="CUX17" s="727"/>
      <c r="CUZ17" s="729"/>
      <c r="CVA17" s="724"/>
      <c r="CVB17" s="725"/>
      <c r="CVC17" s="726"/>
      <c r="CVD17" s="726"/>
      <c r="CVE17" s="726"/>
      <c r="CVF17" s="727"/>
      <c r="CVG17" s="727"/>
      <c r="CVH17" s="727"/>
      <c r="CVJ17" s="729"/>
      <c r="CVK17" s="724"/>
      <c r="CVL17" s="725"/>
      <c r="CVM17" s="726"/>
      <c r="CVN17" s="726"/>
      <c r="CVO17" s="726"/>
      <c r="CVP17" s="727"/>
      <c r="CVQ17" s="727"/>
      <c r="CVR17" s="727"/>
      <c r="CVT17" s="729"/>
      <c r="CVU17" s="724"/>
      <c r="CVV17" s="725"/>
      <c r="CVW17" s="726"/>
      <c r="CVX17" s="726"/>
      <c r="CVY17" s="726"/>
      <c r="CVZ17" s="727"/>
      <c r="CWA17" s="727"/>
      <c r="CWB17" s="727"/>
      <c r="CWD17" s="729"/>
      <c r="CWE17" s="724"/>
      <c r="CWF17" s="725"/>
      <c r="CWG17" s="726"/>
      <c r="CWH17" s="726"/>
      <c r="CWI17" s="726"/>
      <c r="CWJ17" s="727"/>
      <c r="CWK17" s="727"/>
      <c r="CWL17" s="727"/>
      <c r="CWN17" s="729"/>
      <c r="CWO17" s="724"/>
      <c r="CWP17" s="725"/>
      <c r="CWQ17" s="726"/>
      <c r="CWR17" s="726"/>
      <c r="CWS17" s="726"/>
      <c r="CWT17" s="727"/>
      <c r="CWU17" s="727"/>
      <c r="CWV17" s="727"/>
      <c r="CWX17" s="729"/>
      <c r="CWY17" s="724"/>
      <c r="CWZ17" s="725"/>
      <c r="CXA17" s="726"/>
      <c r="CXB17" s="726"/>
      <c r="CXC17" s="726"/>
      <c r="CXD17" s="727"/>
      <c r="CXE17" s="727"/>
      <c r="CXF17" s="727"/>
      <c r="CXH17" s="729"/>
      <c r="CXI17" s="724"/>
      <c r="CXJ17" s="725"/>
      <c r="CXK17" s="726"/>
      <c r="CXL17" s="726"/>
      <c r="CXM17" s="726"/>
      <c r="CXN17" s="727"/>
      <c r="CXO17" s="727"/>
      <c r="CXP17" s="727"/>
      <c r="CXR17" s="729"/>
      <c r="CXS17" s="724"/>
      <c r="CXT17" s="725"/>
      <c r="CXU17" s="726"/>
      <c r="CXV17" s="726"/>
      <c r="CXW17" s="726"/>
      <c r="CXX17" s="727"/>
      <c r="CXY17" s="727"/>
      <c r="CXZ17" s="727"/>
      <c r="CYB17" s="729"/>
      <c r="CYC17" s="724"/>
      <c r="CYD17" s="725"/>
      <c r="CYE17" s="726"/>
      <c r="CYF17" s="726"/>
      <c r="CYG17" s="726"/>
      <c r="CYH17" s="727"/>
      <c r="CYI17" s="727"/>
      <c r="CYJ17" s="727"/>
      <c r="CYL17" s="729"/>
      <c r="CYM17" s="724"/>
      <c r="CYN17" s="725"/>
      <c r="CYO17" s="726"/>
      <c r="CYP17" s="726"/>
      <c r="CYQ17" s="726"/>
      <c r="CYR17" s="727"/>
      <c r="CYS17" s="727"/>
      <c r="CYT17" s="727"/>
      <c r="CYV17" s="729"/>
      <c r="CYW17" s="724"/>
      <c r="CYX17" s="725"/>
      <c r="CYY17" s="726"/>
      <c r="CYZ17" s="726"/>
      <c r="CZA17" s="726"/>
      <c r="CZB17" s="727"/>
      <c r="CZC17" s="727"/>
      <c r="CZD17" s="727"/>
      <c r="CZF17" s="729"/>
      <c r="CZG17" s="724"/>
      <c r="CZH17" s="725"/>
      <c r="CZI17" s="726"/>
      <c r="CZJ17" s="726"/>
      <c r="CZK17" s="726"/>
      <c r="CZL17" s="727"/>
      <c r="CZM17" s="727"/>
      <c r="CZN17" s="727"/>
      <c r="CZP17" s="729"/>
      <c r="CZQ17" s="724"/>
      <c r="CZR17" s="725"/>
      <c r="CZS17" s="726"/>
      <c r="CZT17" s="726"/>
      <c r="CZU17" s="726"/>
      <c r="CZV17" s="727"/>
      <c r="CZW17" s="727"/>
      <c r="CZX17" s="727"/>
      <c r="CZZ17" s="729"/>
      <c r="DAA17" s="724"/>
      <c r="DAB17" s="725"/>
      <c r="DAC17" s="726"/>
      <c r="DAD17" s="726"/>
      <c r="DAE17" s="726"/>
      <c r="DAF17" s="727"/>
      <c r="DAG17" s="727"/>
      <c r="DAH17" s="727"/>
      <c r="DAJ17" s="729"/>
      <c r="DAK17" s="724"/>
      <c r="DAL17" s="725"/>
      <c r="DAM17" s="726"/>
      <c r="DAN17" s="726"/>
      <c r="DAO17" s="726"/>
      <c r="DAP17" s="727"/>
      <c r="DAQ17" s="727"/>
      <c r="DAR17" s="727"/>
      <c r="DAT17" s="729"/>
      <c r="DAU17" s="724"/>
      <c r="DAV17" s="725"/>
      <c r="DAW17" s="726"/>
      <c r="DAX17" s="726"/>
      <c r="DAY17" s="726"/>
      <c r="DAZ17" s="727"/>
      <c r="DBA17" s="727"/>
      <c r="DBB17" s="727"/>
      <c r="DBD17" s="729"/>
      <c r="DBE17" s="724"/>
      <c r="DBF17" s="725"/>
      <c r="DBG17" s="726"/>
      <c r="DBH17" s="726"/>
      <c r="DBI17" s="726"/>
      <c r="DBJ17" s="727"/>
      <c r="DBK17" s="727"/>
      <c r="DBL17" s="727"/>
      <c r="DBN17" s="729"/>
      <c r="DBO17" s="724"/>
      <c r="DBP17" s="725"/>
      <c r="DBQ17" s="726"/>
      <c r="DBR17" s="726"/>
      <c r="DBS17" s="726"/>
      <c r="DBT17" s="727"/>
      <c r="DBU17" s="727"/>
      <c r="DBV17" s="727"/>
      <c r="DBX17" s="729"/>
      <c r="DBY17" s="724"/>
      <c r="DBZ17" s="725"/>
      <c r="DCA17" s="726"/>
      <c r="DCB17" s="726"/>
      <c r="DCC17" s="726"/>
      <c r="DCD17" s="727"/>
      <c r="DCE17" s="727"/>
      <c r="DCF17" s="727"/>
      <c r="DCH17" s="729"/>
      <c r="DCI17" s="724"/>
      <c r="DCJ17" s="725"/>
      <c r="DCK17" s="726"/>
      <c r="DCL17" s="726"/>
      <c r="DCM17" s="726"/>
      <c r="DCN17" s="727"/>
      <c r="DCO17" s="727"/>
      <c r="DCP17" s="727"/>
      <c r="DCR17" s="729"/>
      <c r="DCS17" s="724"/>
      <c r="DCT17" s="725"/>
      <c r="DCU17" s="726"/>
      <c r="DCV17" s="726"/>
      <c r="DCW17" s="726"/>
      <c r="DCX17" s="727"/>
      <c r="DCY17" s="727"/>
      <c r="DCZ17" s="727"/>
      <c r="DDB17" s="729"/>
      <c r="DDC17" s="724"/>
      <c r="DDD17" s="725"/>
      <c r="DDE17" s="726"/>
      <c r="DDF17" s="726"/>
      <c r="DDG17" s="726"/>
      <c r="DDH17" s="727"/>
      <c r="DDI17" s="727"/>
      <c r="DDJ17" s="727"/>
      <c r="DDL17" s="729"/>
      <c r="DDM17" s="724"/>
      <c r="DDN17" s="725"/>
      <c r="DDO17" s="726"/>
      <c r="DDP17" s="726"/>
      <c r="DDQ17" s="726"/>
      <c r="DDR17" s="727"/>
      <c r="DDS17" s="727"/>
      <c r="DDT17" s="727"/>
      <c r="DDV17" s="729"/>
      <c r="DDW17" s="724"/>
      <c r="DDX17" s="725"/>
      <c r="DDY17" s="726"/>
      <c r="DDZ17" s="726"/>
      <c r="DEA17" s="726"/>
      <c r="DEB17" s="727"/>
      <c r="DEC17" s="727"/>
      <c r="DED17" s="727"/>
      <c r="DEF17" s="729"/>
      <c r="DEG17" s="724"/>
      <c r="DEH17" s="725"/>
      <c r="DEI17" s="726"/>
      <c r="DEJ17" s="726"/>
      <c r="DEK17" s="726"/>
      <c r="DEL17" s="727"/>
      <c r="DEM17" s="727"/>
      <c r="DEN17" s="727"/>
      <c r="DEP17" s="729"/>
      <c r="DEQ17" s="724"/>
      <c r="DER17" s="725"/>
      <c r="DES17" s="726"/>
      <c r="DET17" s="726"/>
      <c r="DEU17" s="726"/>
      <c r="DEV17" s="727"/>
      <c r="DEW17" s="727"/>
      <c r="DEX17" s="727"/>
      <c r="DEZ17" s="729"/>
      <c r="DFA17" s="724"/>
      <c r="DFB17" s="725"/>
      <c r="DFC17" s="726"/>
      <c r="DFD17" s="726"/>
      <c r="DFE17" s="726"/>
      <c r="DFF17" s="727"/>
      <c r="DFG17" s="727"/>
      <c r="DFH17" s="727"/>
      <c r="DFJ17" s="729"/>
      <c r="DFK17" s="724"/>
      <c r="DFL17" s="725"/>
      <c r="DFM17" s="726"/>
      <c r="DFN17" s="726"/>
      <c r="DFO17" s="726"/>
      <c r="DFP17" s="727"/>
      <c r="DFQ17" s="727"/>
      <c r="DFR17" s="727"/>
      <c r="DFT17" s="729"/>
      <c r="DFU17" s="724"/>
      <c r="DFV17" s="725"/>
      <c r="DFW17" s="726"/>
      <c r="DFX17" s="726"/>
      <c r="DFY17" s="726"/>
      <c r="DFZ17" s="727"/>
      <c r="DGA17" s="727"/>
      <c r="DGB17" s="727"/>
      <c r="DGD17" s="729"/>
      <c r="DGE17" s="724"/>
      <c r="DGF17" s="725"/>
      <c r="DGG17" s="726"/>
      <c r="DGH17" s="726"/>
      <c r="DGI17" s="726"/>
      <c r="DGJ17" s="727"/>
      <c r="DGK17" s="727"/>
      <c r="DGL17" s="727"/>
      <c r="DGN17" s="729"/>
      <c r="DGO17" s="724"/>
      <c r="DGP17" s="725"/>
      <c r="DGQ17" s="726"/>
      <c r="DGR17" s="726"/>
      <c r="DGS17" s="726"/>
      <c r="DGT17" s="727"/>
      <c r="DGU17" s="727"/>
      <c r="DGV17" s="727"/>
      <c r="DGX17" s="729"/>
      <c r="DGY17" s="724"/>
      <c r="DGZ17" s="725"/>
      <c r="DHA17" s="726"/>
      <c r="DHB17" s="726"/>
      <c r="DHC17" s="726"/>
      <c r="DHD17" s="727"/>
      <c r="DHE17" s="727"/>
      <c r="DHF17" s="727"/>
      <c r="DHH17" s="729"/>
      <c r="DHI17" s="724"/>
      <c r="DHJ17" s="725"/>
      <c r="DHK17" s="726"/>
      <c r="DHL17" s="726"/>
      <c r="DHM17" s="726"/>
      <c r="DHN17" s="727"/>
      <c r="DHO17" s="727"/>
      <c r="DHP17" s="727"/>
      <c r="DHR17" s="729"/>
      <c r="DHS17" s="724"/>
      <c r="DHT17" s="725"/>
      <c r="DHU17" s="726"/>
      <c r="DHV17" s="726"/>
      <c r="DHW17" s="726"/>
      <c r="DHX17" s="727"/>
      <c r="DHY17" s="727"/>
      <c r="DHZ17" s="727"/>
      <c r="DIB17" s="729"/>
      <c r="DIC17" s="724"/>
      <c r="DID17" s="725"/>
      <c r="DIE17" s="726"/>
      <c r="DIF17" s="726"/>
      <c r="DIG17" s="726"/>
      <c r="DIH17" s="727"/>
      <c r="DII17" s="727"/>
      <c r="DIJ17" s="727"/>
      <c r="DIL17" s="729"/>
      <c r="DIM17" s="724"/>
      <c r="DIN17" s="725"/>
      <c r="DIO17" s="726"/>
      <c r="DIP17" s="726"/>
      <c r="DIQ17" s="726"/>
      <c r="DIR17" s="727"/>
      <c r="DIS17" s="727"/>
      <c r="DIT17" s="727"/>
      <c r="DIV17" s="729"/>
      <c r="DIW17" s="724"/>
      <c r="DIX17" s="725"/>
      <c r="DIY17" s="726"/>
      <c r="DIZ17" s="726"/>
      <c r="DJA17" s="726"/>
      <c r="DJB17" s="727"/>
      <c r="DJC17" s="727"/>
      <c r="DJD17" s="727"/>
      <c r="DJF17" s="729"/>
      <c r="DJG17" s="724"/>
      <c r="DJH17" s="725"/>
      <c r="DJI17" s="726"/>
      <c r="DJJ17" s="726"/>
      <c r="DJK17" s="726"/>
      <c r="DJL17" s="727"/>
      <c r="DJM17" s="727"/>
      <c r="DJN17" s="727"/>
      <c r="DJP17" s="729"/>
      <c r="DJQ17" s="724"/>
      <c r="DJR17" s="725"/>
      <c r="DJS17" s="726"/>
      <c r="DJT17" s="726"/>
      <c r="DJU17" s="726"/>
      <c r="DJV17" s="727"/>
      <c r="DJW17" s="727"/>
      <c r="DJX17" s="727"/>
      <c r="DJZ17" s="729"/>
      <c r="DKA17" s="724"/>
      <c r="DKB17" s="725"/>
      <c r="DKC17" s="726"/>
      <c r="DKD17" s="726"/>
      <c r="DKE17" s="726"/>
      <c r="DKF17" s="727"/>
      <c r="DKG17" s="727"/>
      <c r="DKH17" s="727"/>
      <c r="DKJ17" s="729"/>
      <c r="DKK17" s="724"/>
      <c r="DKL17" s="725"/>
      <c r="DKM17" s="726"/>
      <c r="DKN17" s="726"/>
      <c r="DKO17" s="726"/>
      <c r="DKP17" s="727"/>
      <c r="DKQ17" s="727"/>
      <c r="DKR17" s="727"/>
      <c r="DKT17" s="729"/>
      <c r="DKU17" s="724"/>
      <c r="DKV17" s="725"/>
      <c r="DKW17" s="726"/>
      <c r="DKX17" s="726"/>
      <c r="DKY17" s="726"/>
      <c r="DKZ17" s="727"/>
      <c r="DLA17" s="727"/>
      <c r="DLB17" s="727"/>
      <c r="DLD17" s="729"/>
      <c r="DLE17" s="724"/>
      <c r="DLF17" s="725"/>
      <c r="DLG17" s="726"/>
      <c r="DLH17" s="726"/>
      <c r="DLI17" s="726"/>
      <c r="DLJ17" s="727"/>
      <c r="DLK17" s="727"/>
      <c r="DLL17" s="727"/>
      <c r="DLN17" s="729"/>
      <c r="DLO17" s="724"/>
      <c r="DLP17" s="725"/>
      <c r="DLQ17" s="726"/>
      <c r="DLR17" s="726"/>
      <c r="DLS17" s="726"/>
      <c r="DLT17" s="727"/>
      <c r="DLU17" s="727"/>
      <c r="DLV17" s="727"/>
      <c r="DLX17" s="729"/>
      <c r="DLY17" s="724"/>
      <c r="DLZ17" s="725"/>
      <c r="DMA17" s="726"/>
      <c r="DMB17" s="726"/>
      <c r="DMC17" s="726"/>
      <c r="DMD17" s="727"/>
      <c r="DME17" s="727"/>
      <c r="DMF17" s="727"/>
      <c r="DMH17" s="729"/>
      <c r="DMI17" s="724"/>
      <c r="DMJ17" s="725"/>
      <c r="DMK17" s="726"/>
      <c r="DML17" s="726"/>
      <c r="DMM17" s="726"/>
      <c r="DMN17" s="727"/>
      <c r="DMO17" s="727"/>
      <c r="DMP17" s="727"/>
      <c r="DMR17" s="729"/>
      <c r="DMS17" s="724"/>
      <c r="DMT17" s="725"/>
      <c r="DMU17" s="726"/>
      <c r="DMV17" s="726"/>
      <c r="DMW17" s="726"/>
      <c r="DMX17" s="727"/>
      <c r="DMY17" s="727"/>
      <c r="DMZ17" s="727"/>
      <c r="DNB17" s="729"/>
      <c r="DNC17" s="724"/>
      <c r="DND17" s="725"/>
      <c r="DNE17" s="726"/>
      <c r="DNF17" s="726"/>
      <c r="DNG17" s="726"/>
      <c r="DNH17" s="727"/>
      <c r="DNI17" s="727"/>
      <c r="DNJ17" s="727"/>
      <c r="DNL17" s="729"/>
      <c r="DNM17" s="724"/>
      <c r="DNN17" s="725"/>
      <c r="DNO17" s="726"/>
      <c r="DNP17" s="726"/>
      <c r="DNQ17" s="726"/>
      <c r="DNR17" s="727"/>
      <c r="DNS17" s="727"/>
      <c r="DNT17" s="727"/>
      <c r="DNV17" s="729"/>
      <c r="DNW17" s="724"/>
      <c r="DNX17" s="725"/>
      <c r="DNY17" s="726"/>
      <c r="DNZ17" s="726"/>
      <c r="DOA17" s="726"/>
      <c r="DOB17" s="727"/>
      <c r="DOC17" s="727"/>
      <c r="DOD17" s="727"/>
      <c r="DOF17" s="729"/>
      <c r="DOG17" s="724"/>
      <c r="DOH17" s="725"/>
      <c r="DOI17" s="726"/>
      <c r="DOJ17" s="726"/>
      <c r="DOK17" s="726"/>
      <c r="DOL17" s="727"/>
      <c r="DOM17" s="727"/>
      <c r="DON17" s="727"/>
      <c r="DOP17" s="729"/>
      <c r="DOQ17" s="724"/>
      <c r="DOR17" s="725"/>
      <c r="DOS17" s="726"/>
      <c r="DOT17" s="726"/>
      <c r="DOU17" s="726"/>
      <c r="DOV17" s="727"/>
      <c r="DOW17" s="727"/>
      <c r="DOX17" s="727"/>
      <c r="DOZ17" s="729"/>
      <c r="DPA17" s="724"/>
      <c r="DPB17" s="725"/>
      <c r="DPC17" s="726"/>
      <c r="DPD17" s="726"/>
      <c r="DPE17" s="726"/>
      <c r="DPF17" s="727"/>
      <c r="DPG17" s="727"/>
      <c r="DPH17" s="727"/>
      <c r="DPJ17" s="729"/>
      <c r="DPK17" s="724"/>
      <c r="DPL17" s="725"/>
      <c r="DPM17" s="726"/>
      <c r="DPN17" s="726"/>
      <c r="DPO17" s="726"/>
      <c r="DPP17" s="727"/>
      <c r="DPQ17" s="727"/>
      <c r="DPR17" s="727"/>
      <c r="DPT17" s="729"/>
      <c r="DPU17" s="724"/>
      <c r="DPV17" s="725"/>
      <c r="DPW17" s="726"/>
      <c r="DPX17" s="726"/>
      <c r="DPY17" s="726"/>
      <c r="DPZ17" s="727"/>
      <c r="DQA17" s="727"/>
      <c r="DQB17" s="727"/>
      <c r="DQD17" s="729"/>
      <c r="DQE17" s="724"/>
      <c r="DQF17" s="725"/>
      <c r="DQG17" s="726"/>
      <c r="DQH17" s="726"/>
      <c r="DQI17" s="726"/>
      <c r="DQJ17" s="727"/>
      <c r="DQK17" s="727"/>
      <c r="DQL17" s="727"/>
      <c r="DQN17" s="729"/>
      <c r="DQO17" s="724"/>
      <c r="DQP17" s="725"/>
      <c r="DQQ17" s="726"/>
      <c r="DQR17" s="726"/>
      <c r="DQS17" s="726"/>
      <c r="DQT17" s="727"/>
      <c r="DQU17" s="727"/>
      <c r="DQV17" s="727"/>
      <c r="DQX17" s="729"/>
      <c r="DQY17" s="724"/>
      <c r="DQZ17" s="725"/>
      <c r="DRA17" s="726"/>
      <c r="DRB17" s="726"/>
      <c r="DRC17" s="726"/>
      <c r="DRD17" s="727"/>
      <c r="DRE17" s="727"/>
      <c r="DRF17" s="727"/>
      <c r="DRH17" s="729"/>
      <c r="DRI17" s="724"/>
      <c r="DRJ17" s="725"/>
      <c r="DRK17" s="726"/>
      <c r="DRL17" s="726"/>
      <c r="DRM17" s="726"/>
      <c r="DRN17" s="727"/>
      <c r="DRO17" s="727"/>
      <c r="DRP17" s="727"/>
      <c r="DRR17" s="729"/>
      <c r="DRS17" s="724"/>
      <c r="DRT17" s="725"/>
      <c r="DRU17" s="726"/>
      <c r="DRV17" s="726"/>
      <c r="DRW17" s="726"/>
      <c r="DRX17" s="727"/>
      <c r="DRY17" s="727"/>
      <c r="DRZ17" s="727"/>
      <c r="DSB17" s="729"/>
      <c r="DSC17" s="724"/>
      <c r="DSD17" s="725"/>
      <c r="DSE17" s="726"/>
      <c r="DSF17" s="726"/>
      <c r="DSG17" s="726"/>
      <c r="DSH17" s="727"/>
      <c r="DSI17" s="727"/>
      <c r="DSJ17" s="727"/>
      <c r="DSL17" s="729"/>
      <c r="DSM17" s="724"/>
      <c r="DSN17" s="725"/>
      <c r="DSO17" s="726"/>
      <c r="DSP17" s="726"/>
      <c r="DSQ17" s="726"/>
      <c r="DSR17" s="727"/>
      <c r="DSS17" s="727"/>
      <c r="DST17" s="727"/>
      <c r="DSV17" s="729"/>
      <c r="DSW17" s="724"/>
      <c r="DSX17" s="725"/>
      <c r="DSY17" s="726"/>
      <c r="DSZ17" s="726"/>
      <c r="DTA17" s="726"/>
      <c r="DTB17" s="727"/>
      <c r="DTC17" s="727"/>
      <c r="DTD17" s="727"/>
      <c r="DTF17" s="729"/>
      <c r="DTG17" s="724"/>
      <c r="DTH17" s="725"/>
      <c r="DTI17" s="726"/>
      <c r="DTJ17" s="726"/>
      <c r="DTK17" s="726"/>
      <c r="DTL17" s="727"/>
      <c r="DTM17" s="727"/>
      <c r="DTN17" s="727"/>
      <c r="DTP17" s="729"/>
      <c r="DTQ17" s="724"/>
      <c r="DTR17" s="725"/>
      <c r="DTS17" s="726"/>
      <c r="DTT17" s="726"/>
      <c r="DTU17" s="726"/>
      <c r="DTV17" s="727"/>
      <c r="DTW17" s="727"/>
      <c r="DTX17" s="727"/>
      <c r="DTZ17" s="729"/>
      <c r="DUA17" s="724"/>
      <c r="DUB17" s="725"/>
      <c r="DUC17" s="726"/>
      <c r="DUD17" s="726"/>
      <c r="DUE17" s="726"/>
      <c r="DUF17" s="727"/>
      <c r="DUG17" s="727"/>
      <c r="DUH17" s="727"/>
      <c r="DUJ17" s="729"/>
      <c r="DUK17" s="724"/>
      <c r="DUL17" s="725"/>
      <c r="DUM17" s="726"/>
      <c r="DUN17" s="726"/>
      <c r="DUO17" s="726"/>
      <c r="DUP17" s="727"/>
      <c r="DUQ17" s="727"/>
      <c r="DUR17" s="727"/>
      <c r="DUT17" s="729"/>
      <c r="DUU17" s="724"/>
      <c r="DUV17" s="725"/>
      <c r="DUW17" s="726"/>
      <c r="DUX17" s="726"/>
      <c r="DUY17" s="726"/>
      <c r="DUZ17" s="727"/>
      <c r="DVA17" s="727"/>
      <c r="DVB17" s="727"/>
      <c r="DVD17" s="729"/>
      <c r="DVE17" s="724"/>
      <c r="DVF17" s="725"/>
      <c r="DVG17" s="726"/>
      <c r="DVH17" s="726"/>
      <c r="DVI17" s="726"/>
      <c r="DVJ17" s="727"/>
      <c r="DVK17" s="727"/>
      <c r="DVL17" s="727"/>
      <c r="DVN17" s="729"/>
      <c r="DVO17" s="724"/>
      <c r="DVP17" s="725"/>
      <c r="DVQ17" s="726"/>
      <c r="DVR17" s="726"/>
      <c r="DVS17" s="726"/>
      <c r="DVT17" s="727"/>
      <c r="DVU17" s="727"/>
      <c r="DVV17" s="727"/>
      <c r="DVX17" s="729"/>
      <c r="DVY17" s="724"/>
      <c r="DVZ17" s="725"/>
      <c r="DWA17" s="726"/>
      <c r="DWB17" s="726"/>
      <c r="DWC17" s="726"/>
      <c r="DWD17" s="727"/>
      <c r="DWE17" s="727"/>
      <c r="DWF17" s="727"/>
      <c r="DWH17" s="729"/>
      <c r="DWI17" s="724"/>
      <c r="DWJ17" s="725"/>
      <c r="DWK17" s="726"/>
      <c r="DWL17" s="726"/>
      <c r="DWM17" s="726"/>
      <c r="DWN17" s="727"/>
      <c r="DWO17" s="727"/>
      <c r="DWP17" s="727"/>
      <c r="DWR17" s="729"/>
      <c r="DWS17" s="724"/>
      <c r="DWT17" s="725"/>
      <c r="DWU17" s="726"/>
      <c r="DWV17" s="726"/>
      <c r="DWW17" s="726"/>
      <c r="DWX17" s="727"/>
      <c r="DWY17" s="727"/>
      <c r="DWZ17" s="727"/>
      <c r="DXB17" s="729"/>
      <c r="DXC17" s="724"/>
      <c r="DXD17" s="725"/>
      <c r="DXE17" s="726"/>
      <c r="DXF17" s="726"/>
      <c r="DXG17" s="726"/>
      <c r="DXH17" s="727"/>
      <c r="DXI17" s="727"/>
      <c r="DXJ17" s="727"/>
      <c r="DXL17" s="729"/>
      <c r="DXM17" s="724"/>
      <c r="DXN17" s="725"/>
      <c r="DXO17" s="726"/>
      <c r="DXP17" s="726"/>
      <c r="DXQ17" s="726"/>
      <c r="DXR17" s="727"/>
      <c r="DXS17" s="727"/>
      <c r="DXT17" s="727"/>
      <c r="DXV17" s="729"/>
      <c r="DXW17" s="724"/>
      <c r="DXX17" s="725"/>
      <c r="DXY17" s="726"/>
      <c r="DXZ17" s="726"/>
      <c r="DYA17" s="726"/>
      <c r="DYB17" s="727"/>
      <c r="DYC17" s="727"/>
      <c r="DYD17" s="727"/>
      <c r="DYF17" s="729"/>
      <c r="DYG17" s="724"/>
      <c r="DYH17" s="725"/>
      <c r="DYI17" s="726"/>
      <c r="DYJ17" s="726"/>
      <c r="DYK17" s="726"/>
      <c r="DYL17" s="727"/>
      <c r="DYM17" s="727"/>
      <c r="DYN17" s="727"/>
      <c r="DYP17" s="729"/>
      <c r="DYQ17" s="724"/>
      <c r="DYR17" s="725"/>
      <c r="DYS17" s="726"/>
      <c r="DYT17" s="726"/>
      <c r="DYU17" s="726"/>
      <c r="DYV17" s="727"/>
      <c r="DYW17" s="727"/>
      <c r="DYX17" s="727"/>
      <c r="DYZ17" s="729"/>
      <c r="DZA17" s="724"/>
      <c r="DZB17" s="725"/>
      <c r="DZC17" s="726"/>
      <c r="DZD17" s="726"/>
      <c r="DZE17" s="726"/>
      <c r="DZF17" s="727"/>
      <c r="DZG17" s="727"/>
      <c r="DZH17" s="727"/>
      <c r="DZJ17" s="729"/>
      <c r="DZK17" s="724"/>
      <c r="DZL17" s="725"/>
      <c r="DZM17" s="726"/>
      <c r="DZN17" s="726"/>
      <c r="DZO17" s="726"/>
      <c r="DZP17" s="727"/>
      <c r="DZQ17" s="727"/>
      <c r="DZR17" s="727"/>
      <c r="DZT17" s="729"/>
      <c r="DZU17" s="724"/>
      <c r="DZV17" s="725"/>
      <c r="DZW17" s="726"/>
      <c r="DZX17" s="726"/>
      <c r="DZY17" s="726"/>
      <c r="DZZ17" s="727"/>
      <c r="EAA17" s="727"/>
      <c r="EAB17" s="727"/>
      <c r="EAD17" s="729"/>
      <c r="EAE17" s="724"/>
      <c r="EAF17" s="725"/>
      <c r="EAG17" s="726"/>
      <c r="EAH17" s="726"/>
      <c r="EAI17" s="726"/>
      <c r="EAJ17" s="727"/>
      <c r="EAK17" s="727"/>
      <c r="EAL17" s="727"/>
      <c r="EAN17" s="729"/>
      <c r="EAO17" s="724"/>
      <c r="EAP17" s="725"/>
      <c r="EAQ17" s="726"/>
      <c r="EAR17" s="726"/>
      <c r="EAS17" s="726"/>
      <c r="EAT17" s="727"/>
      <c r="EAU17" s="727"/>
      <c r="EAV17" s="727"/>
      <c r="EAX17" s="729"/>
      <c r="EAY17" s="724"/>
      <c r="EAZ17" s="725"/>
      <c r="EBA17" s="726"/>
      <c r="EBB17" s="726"/>
      <c r="EBC17" s="726"/>
      <c r="EBD17" s="727"/>
      <c r="EBE17" s="727"/>
      <c r="EBF17" s="727"/>
      <c r="EBH17" s="729"/>
      <c r="EBI17" s="724"/>
      <c r="EBJ17" s="725"/>
      <c r="EBK17" s="726"/>
      <c r="EBL17" s="726"/>
      <c r="EBM17" s="726"/>
      <c r="EBN17" s="727"/>
      <c r="EBO17" s="727"/>
      <c r="EBP17" s="727"/>
      <c r="EBR17" s="729"/>
      <c r="EBS17" s="724"/>
      <c r="EBT17" s="725"/>
      <c r="EBU17" s="726"/>
      <c r="EBV17" s="726"/>
      <c r="EBW17" s="726"/>
      <c r="EBX17" s="727"/>
      <c r="EBY17" s="727"/>
      <c r="EBZ17" s="727"/>
      <c r="ECB17" s="729"/>
      <c r="ECC17" s="724"/>
      <c r="ECD17" s="725"/>
      <c r="ECE17" s="726"/>
      <c r="ECF17" s="726"/>
      <c r="ECG17" s="726"/>
      <c r="ECH17" s="727"/>
      <c r="ECI17" s="727"/>
      <c r="ECJ17" s="727"/>
      <c r="ECL17" s="729"/>
      <c r="ECM17" s="724"/>
      <c r="ECN17" s="725"/>
      <c r="ECO17" s="726"/>
      <c r="ECP17" s="726"/>
      <c r="ECQ17" s="726"/>
      <c r="ECR17" s="727"/>
      <c r="ECS17" s="727"/>
      <c r="ECT17" s="727"/>
      <c r="ECV17" s="729"/>
      <c r="ECW17" s="724"/>
      <c r="ECX17" s="725"/>
      <c r="ECY17" s="726"/>
      <c r="ECZ17" s="726"/>
      <c r="EDA17" s="726"/>
      <c r="EDB17" s="727"/>
      <c r="EDC17" s="727"/>
      <c r="EDD17" s="727"/>
      <c r="EDF17" s="729"/>
      <c r="EDG17" s="724"/>
      <c r="EDH17" s="725"/>
      <c r="EDI17" s="726"/>
      <c r="EDJ17" s="726"/>
      <c r="EDK17" s="726"/>
      <c r="EDL17" s="727"/>
      <c r="EDM17" s="727"/>
      <c r="EDN17" s="727"/>
      <c r="EDP17" s="729"/>
      <c r="EDQ17" s="724"/>
      <c r="EDR17" s="725"/>
      <c r="EDS17" s="726"/>
      <c r="EDT17" s="726"/>
      <c r="EDU17" s="726"/>
      <c r="EDV17" s="727"/>
      <c r="EDW17" s="727"/>
      <c r="EDX17" s="727"/>
      <c r="EDZ17" s="729"/>
      <c r="EEA17" s="724"/>
      <c r="EEB17" s="725"/>
      <c r="EEC17" s="726"/>
      <c r="EED17" s="726"/>
      <c r="EEE17" s="726"/>
      <c r="EEF17" s="727"/>
      <c r="EEG17" s="727"/>
      <c r="EEH17" s="727"/>
      <c r="EEJ17" s="729"/>
      <c r="EEK17" s="724"/>
      <c r="EEL17" s="725"/>
      <c r="EEM17" s="726"/>
      <c r="EEN17" s="726"/>
      <c r="EEO17" s="726"/>
      <c r="EEP17" s="727"/>
      <c r="EEQ17" s="727"/>
      <c r="EER17" s="727"/>
      <c r="EET17" s="729"/>
      <c r="EEU17" s="724"/>
      <c r="EEV17" s="725"/>
      <c r="EEW17" s="726"/>
      <c r="EEX17" s="726"/>
      <c r="EEY17" s="726"/>
      <c r="EEZ17" s="727"/>
      <c r="EFA17" s="727"/>
      <c r="EFB17" s="727"/>
      <c r="EFD17" s="729"/>
      <c r="EFE17" s="724"/>
      <c r="EFF17" s="725"/>
      <c r="EFG17" s="726"/>
      <c r="EFH17" s="726"/>
      <c r="EFI17" s="726"/>
      <c r="EFJ17" s="727"/>
      <c r="EFK17" s="727"/>
      <c r="EFL17" s="727"/>
      <c r="EFN17" s="729"/>
      <c r="EFO17" s="724"/>
      <c r="EFP17" s="725"/>
      <c r="EFQ17" s="726"/>
      <c r="EFR17" s="726"/>
      <c r="EFS17" s="726"/>
      <c r="EFT17" s="727"/>
      <c r="EFU17" s="727"/>
      <c r="EFV17" s="727"/>
      <c r="EFX17" s="729"/>
      <c r="EFY17" s="724"/>
      <c r="EFZ17" s="725"/>
      <c r="EGA17" s="726"/>
      <c r="EGB17" s="726"/>
      <c r="EGC17" s="726"/>
      <c r="EGD17" s="727"/>
      <c r="EGE17" s="727"/>
      <c r="EGF17" s="727"/>
      <c r="EGH17" s="729"/>
      <c r="EGI17" s="724"/>
      <c r="EGJ17" s="725"/>
      <c r="EGK17" s="726"/>
      <c r="EGL17" s="726"/>
      <c r="EGM17" s="726"/>
      <c r="EGN17" s="727"/>
      <c r="EGO17" s="727"/>
      <c r="EGP17" s="727"/>
      <c r="EGR17" s="729"/>
      <c r="EGS17" s="724"/>
      <c r="EGT17" s="725"/>
      <c r="EGU17" s="726"/>
      <c r="EGV17" s="726"/>
      <c r="EGW17" s="726"/>
      <c r="EGX17" s="727"/>
      <c r="EGY17" s="727"/>
      <c r="EGZ17" s="727"/>
      <c r="EHB17" s="729"/>
      <c r="EHC17" s="724"/>
      <c r="EHD17" s="725"/>
      <c r="EHE17" s="726"/>
      <c r="EHF17" s="726"/>
      <c r="EHG17" s="726"/>
      <c r="EHH17" s="727"/>
      <c r="EHI17" s="727"/>
      <c r="EHJ17" s="727"/>
      <c r="EHL17" s="729"/>
      <c r="EHM17" s="724"/>
      <c r="EHN17" s="725"/>
      <c r="EHO17" s="726"/>
      <c r="EHP17" s="726"/>
      <c r="EHQ17" s="726"/>
      <c r="EHR17" s="727"/>
      <c r="EHS17" s="727"/>
      <c r="EHT17" s="727"/>
      <c r="EHV17" s="729"/>
      <c r="EHW17" s="724"/>
      <c r="EHX17" s="725"/>
      <c r="EHY17" s="726"/>
      <c r="EHZ17" s="726"/>
      <c r="EIA17" s="726"/>
      <c r="EIB17" s="727"/>
      <c r="EIC17" s="727"/>
      <c r="EID17" s="727"/>
      <c r="EIF17" s="729"/>
      <c r="EIG17" s="724"/>
      <c r="EIH17" s="725"/>
      <c r="EII17" s="726"/>
      <c r="EIJ17" s="726"/>
      <c r="EIK17" s="726"/>
      <c r="EIL17" s="727"/>
      <c r="EIM17" s="727"/>
      <c r="EIN17" s="727"/>
      <c r="EIP17" s="729"/>
      <c r="EIQ17" s="724"/>
      <c r="EIR17" s="725"/>
      <c r="EIS17" s="726"/>
      <c r="EIT17" s="726"/>
      <c r="EIU17" s="726"/>
      <c r="EIV17" s="727"/>
      <c r="EIW17" s="727"/>
      <c r="EIX17" s="727"/>
      <c r="EIZ17" s="729"/>
      <c r="EJA17" s="724"/>
      <c r="EJB17" s="725"/>
      <c r="EJC17" s="726"/>
      <c r="EJD17" s="726"/>
      <c r="EJE17" s="726"/>
      <c r="EJF17" s="727"/>
      <c r="EJG17" s="727"/>
      <c r="EJH17" s="727"/>
      <c r="EJJ17" s="729"/>
      <c r="EJK17" s="724"/>
      <c r="EJL17" s="725"/>
      <c r="EJM17" s="726"/>
      <c r="EJN17" s="726"/>
      <c r="EJO17" s="726"/>
      <c r="EJP17" s="727"/>
      <c r="EJQ17" s="727"/>
      <c r="EJR17" s="727"/>
      <c r="EJT17" s="729"/>
      <c r="EJU17" s="724"/>
      <c r="EJV17" s="725"/>
      <c r="EJW17" s="726"/>
      <c r="EJX17" s="726"/>
      <c r="EJY17" s="726"/>
      <c r="EJZ17" s="727"/>
      <c r="EKA17" s="727"/>
      <c r="EKB17" s="727"/>
      <c r="EKD17" s="729"/>
      <c r="EKE17" s="724"/>
      <c r="EKF17" s="725"/>
      <c r="EKG17" s="726"/>
      <c r="EKH17" s="726"/>
      <c r="EKI17" s="726"/>
      <c r="EKJ17" s="727"/>
      <c r="EKK17" s="727"/>
      <c r="EKL17" s="727"/>
      <c r="EKN17" s="729"/>
      <c r="EKO17" s="724"/>
      <c r="EKP17" s="725"/>
      <c r="EKQ17" s="726"/>
      <c r="EKR17" s="726"/>
      <c r="EKS17" s="726"/>
      <c r="EKT17" s="727"/>
      <c r="EKU17" s="727"/>
      <c r="EKV17" s="727"/>
      <c r="EKX17" s="729"/>
      <c r="EKY17" s="724"/>
      <c r="EKZ17" s="725"/>
      <c r="ELA17" s="726"/>
      <c r="ELB17" s="726"/>
      <c r="ELC17" s="726"/>
      <c r="ELD17" s="727"/>
      <c r="ELE17" s="727"/>
      <c r="ELF17" s="727"/>
      <c r="ELH17" s="729"/>
      <c r="ELI17" s="724"/>
      <c r="ELJ17" s="725"/>
      <c r="ELK17" s="726"/>
      <c r="ELL17" s="726"/>
      <c r="ELM17" s="726"/>
      <c r="ELN17" s="727"/>
      <c r="ELO17" s="727"/>
      <c r="ELP17" s="727"/>
      <c r="ELR17" s="729"/>
      <c r="ELS17" s="724"/>
      <c r="ELT17" s="725"/>
      <c r="ELU17" s="726"/>
      <c r="ELV17" s="726"/>
      <c r="ELW17" s="726"/>
      <c r="ELX17" s="727"/>
      <c r="ELY17" s="727"/>
      <c r="ELZ17" s="727"/>
      <c r="EMB17" s="729"/>
      <c r="EMC17" s="724"/>
      <c r="EMD17" s="725"/>
      <c r="EME17" s="726"/>
      <c r="EMF17" s="726"/>
      <c r="EMG17" s="726"/>
      <c r="EMH17" s="727"/>
      <c r="EMI17" s="727"/>
      <c r="EMJ17" s="727"/>
      <c r="EML17" s="729"/>
      <c r="EMM17" s="724"/>
      <c r="EMN17" s="725"/>
      <c r="EMO17" s="726"/>
      <c r="EMP17" s="726"/>
      <c r="EMQ17" s="726"/>
      <c r="EMR17" s="727"/>
      <c r="EMS17" s="727"/>
      <c r="EMT17" s="727"/>
      <c r="EMV17" s="729"/>
      <c r="EMW17" s="724"/>
      <c r="EMX17" s="725"/>
      <c r="EMY17" s="726"/>
      <c r="EMZ17" s="726"/>
      <c r="ENA17" s="726"/>
      <c r="ENB17" s="727"/>
      <c r="ENC17" s="727"/>
      <c r="END17" s="727"/>
      <c r="ENF17" s="729"/>
      <c r="ENG17" s="724"/>
      <c r="ENH17" s="725"/>
      <c r="ENI17" s="726"/>
      <c r="ENJ17" s="726"/>
      <c r="ENK17" s="726"/>
      <c r="ENL17" s="727"/>
      <c r="ENM17" s="727"/>
      <c r="ENN17" s="727"/>
      <c r="ENP17" s="729"/>
      <c r="ENQ17" s="724"/>
      <c r="ENR17" s="725"/>
      <c r="ENS17" s="726"/>
      <c r="ENT17" s="726"/>
      <c r="ENU17" s="726"/>
      <c r="ENV17" s="727"/>
      <c r="ENW17" s="727"/>
      <c r="ENX17" s="727"/>
      <c r="ENZ17" s="729"/>
      <c r="EOA17" s="724"/>
      <c r="EOB17" s="725"/>
      <c r="EOC17" s="726"/>
      <c r="EOD17" s="726"/>
      <c r="EOE17" s="726"/>
      <c r="EOF17" s="727"/>
      <c r="EOG17" s="727"/>
      <c r="EOH17" s="727"/>
      <c r="EOJ17" s="729"/>
      <c r="EOK17" s="724"/>
      <c r="EOL17" s="725"/>
      <c r="EOM17" s="726"/>
      <c r="EON17" s="726"/>
      <c r="EOO17" s="726"/>
      <c r="EOP17" s="727"/>
      <c r="EOQ17" s="727"/>
      <c r="EOR17" s="727"/>
      <c r="EOT17" s="729"/>
      <c r="EOU17" s="724"/>
      <c r="EOV17" s="725"/>
      <c r="EOW17" s="726"/>
      <c r="EOX17" s="726"/>
      <c r="EOY17" s="726"/>
      <c r="EOZ17" s="727"/>
      <c r="EPA17" s="727"/>
      <c r="EPB17" s="727"/>
      <c r="EPD17" s="729"/>
      <c r="EPE17" s="724"/>
      <c r="EPF17" s="725"/>
      <c r="EPG17" s="726"/>
      <c r="EPH17" s="726"/>
      <c r="EPI17" s="726"/>
      <c r="EPJ17" s="727"/>
      <c r="EPK17" s="727"/>
      <c r="EPL17" s="727"/>
      <c r="EPN17" s="729"/>
      <c r="EPO17" s="724"/>
      <c r="EPP17" s="725"/>
      <c r="EPQ17" s="726"/>
      <c r="EPR17" s="726"/>
      <c r="EPS17" s="726"/>
      <c r="EPT17" s="727"/>
      <c r="EPU17" s="727"/>
      <c r="EPV17" s="727"/>
      <c r="EPX17" s="729"/>
      <c r="EPY17" s="724"/>
      <c r="EPZ17" s="725"/>
      <c r="EQA17" s="726"/>
      <c r="EQB17" s="726"/>
      <c r="EQC17" s="726"/>
      <c r="EQD17" s="727"/>
      <c r="EQE17" s="727"/>
      <c r="EQF17" s="727"/>
      <c r="EQH17" s="729"/>
      <c r="EQI17" s="724"/>
      <c r="EQJ17" s="725"/>
      <c r="EQK17" s="726"/>
      <c r="EQL17" s="726"/>
      <c r="EQM17" s="726"/>
      <c r="EQN17" s="727"/>
      <c r="EQO17" s="727"/>
      <c r="EQP17" s="727"/>
      <c r="EQR17" s="729"/>
      <c r="EQS17" s="724"/>
      <c r="EQT17" s="725"/>
      <c r="EQU17" s="726"/>
      <c r="EQV17" s="726"/>
      <c r="EQW17" s="726"/>
      <c r="EQX17" s="727"/>
      <c r="EQY17" s="727"/>
      <c r="EQZ17" s="727"/>
      <c r="ERB17" s="729"/>
      <c r="ERC17" s="724"/>
      <c r="ERD17" s="725"/>
      <c r="ERE17" s="726"/>
      <c r="ERF17" s="726"/>
      <c r="ERG17" s="726"/>
      <c r="ERH17" s="727"/>
      <c r="ERI17" s="727"/>
      <c r="ERJ17" s="727"/>
      <c r="ERL17" s="729"/>
      <c r="ERM17" s="724"/>
      <c r="ERN17" s="725"/>
      <c r="ERO17" s="726"/>
      <c r="ERP17" s="726"/>
      <c r="ERQ17" s="726"/>
      <c r="ERR17" s="727"/>
      <c r="ERS17" s="727"/>
      <c r="ERT17" s="727"/>
      <c r="ERV17" s="729"/>
      <c r="ERW17" s="724"/>
      <c r="ERX17" s="725"/>
      <c r="ERY17" s="726"/>
      <c r="ERZ17" s="726"/>
      <c r="ESA17" s="726"/>
      <c r="ESB17" s="727"/>
      <c r="ESC17" s="727"/>
      <c r="ESD17" s="727"/>
      <c r="ESF17" s="729"/>
      <c r="ESG17" s="724"/>
      <c r="ESH17" s="725"/>
      <c r="ESI17" s="726"/>
      <c r="ESJ17" s="726"/>
      <c r="ESK17" s="726"/>
      <c r="ESL17" s="727"/>
      <c r="ESM17" s="727"/>
      <c r="ESN17" s="727"/>
      <c r="ESP17" s="729"/>
      <c r="ESQ17" s="724"/>
      <c r="ESR17" s="725"/>
      <c r="ESS17" s="726"/>
      <c r="EST17" s="726"/>
      <c r="ESU17" s="726"/>
      <c r="ESV17" s="727"/>
      <c r="ESW17" s="727"/>
      <c r="ESX17" s="727"/>
      <c r="ESZ17" s="729"/>
      <c r="ETA17" s="724"/>
      <c r="ETB17" s="725"/>
      <c r="ETC17" s="726"/>
      <c r="ETD17" s="726"/>
      <c r="ETE17" s="726"/>
      <c r="ETF17" s="727"/>
      <c r="ETG17" s="727"/>
      <c r="ETH17" s="727"/>
      <c r="ETJ17" s="729"/>
      <c r="ETK17" s="724"/>
      <c r="ETL17" s="725"/>
      <c r="ETM17" s="726"/>
      <c r="ETN17" s="726"/>
      <c r="ETO17" s="726"/>
      <c r="ETP17" s="727"/>
      <c r="ETQ17" s="727"/>
      <c r="ETR17" s="727"/>
      <c r="ETT17" s="729"/>
      <c r="ETU17" s="724"/>
      <c r="ETV17" s="725"/>
      <c r="ETW17" s="726"/>
      <c r="ETX17" s="726"/>
      <c r="ETY17" s="726"/>
      <c r="ETZ17" s="727"/>
      <c r="EUA17" s="727"/>
      <c r="EUB17" s="727"/>
      <c r="EUD17" s="729"/>
      <c r="EUE17" s="724"/>
      <c r="EUF17" s="725"/>
      <c r="EUG17" s="726"/>
      <c r="EUH17" s="726"/>
      <c r="EUI17" s="726"/>
      <c r="EUJ17" s="727"/>
      <c r="EUK17" s="727"/>
      <c r="EUL17" s="727"/>
      <c r="EUN17" s="729"/>
      <c r="EUO17" s="724"/>
      <c r="EUP17" s="725"/>
      <c r="EUQ17" s="726"/>
      <c r="EUR17" s="726"/>
      <c r="EUS17" s="726"/>
      <c r="EUT17" s="727"/>
      <c r="EUU17" s="727"/>
      <c r="EUV17" s="727"/>
      <c r="EUX17" s="729"/>
      <c r="EUY17" s="724"/>
      <c r="EUZ17" s="725"/>
      <c r="EVA17" s="726"/>
      <c r="EVB17" s="726"/>
      <c r="EVC17" s="726"/>
      <c r="EVD17" s="727"/>
      <c r="EVE17" s="727"/>
      <c r="EVF17" s="727"/>
      <c r="EVH17" s="729"/>
      <c r="EVI17" s="724"/>
      <c r="EVJ17" s="725"/>
      <c r="EVK17" s="726"/>
      <c r="EVL17" s="726"/>
      <c r="EVM17" s="726"/>
      <c r="EVN17" s="727"/>
      <c r="EVO17" s="727"/>
      <c r="EVP17" s="727"/>
      <c r="EVR17" s="729"/>
      <c r="EVS17" s="724"/>
      <c r="EVT17" s="725"/>
      <c r="EVU17" s="726"/>
      <c r="EVV17" s="726"/>
      <c r="EVW17" s="726"/>
      <c r="EVX17" s="727"/>
      <c r="EVY17" s="727"/>
      <c r="EVZ17" s="727"/>
      <c r="EWB17" s="729"/>
      <c r="EWC17" s="724"/>
      <c r="EWD17" s="725"/>
      <c r="EWE17" s="726"/>
      <c r="EWF17" s="726"/>
      <c r="EWG17" s="726"/>
      <c r="EWH17" s="727"/>
      <c r="EWI17" s="727"/>
      <c r="EWJ17" s="727"/>
      <c r="EWL17" s="729"/>
      <c r="EWM17" s="724"/>
      <c r="EWN17" s="725"/>
      <c r="EWO17" s="726"/>
      <c r="EWP17" s="726"/>
      <c r="EWQ17" s="726"/>
      <c r="EWR17" s="727"/>
      <c r="EWS17" s="727"/>
      <c r="EWT17" s="727"/>
      <c r="EWV17" s="729"/>
      <c r="EWW17" s="724"/>
      <c r="EWX17" s="725"/>
      <c r="EWY17" s="726"/>
      <c r="EWZ17" s="726"/>
      <c r="EXA17" s="726"/>
      <c r="EXB17" s="727"/>
      <c r="EXC17" s="727"/>
      <c r="EXD17" s="727"/>
      <c r="EXF17" s="729"/>
      <c r="EXG17" s="724"/>
      <c r="EXH17" s="725"/>
      <c r="EXI17" s="726"/>
      <c r="EXJ17" s="726"/>
      <c r="EXK17" s="726"/>
      <c r="EXL17" s="727"/>
      <c r="EXM17" s="727"/>
      <c r="EXN17" s="727"/>
      <c r="EXP17" s="729"/>
      <c r="EXQ17" s="724"/>
      <c r="EXR17" s="725"/>
      <c r="EXS17" s="726"/>
      <c r="EXT17" s="726"/>
      <c r="EXU17" s="726"/>
      <c r="EXV17" s="727"/>
      <c r="EXW17" s="727"/>
      <c r="EXX17" s="727"/>
      <c r="EXZ17" s="729"/>
      <c r="EYA17" s="724"/>
      <c r="EYB17" s="725"/>
      <c r="EYC17" s="726"/>
      <c r="EYD17" s="726"/>
      <c r="EYE17" s="726"/>
      <c r="EYF17" s="727"/>
      <c r="EYG17" s="727"/>
      <c r="EYH17" s="727"/>
      <c r="EYJ17" s="729"/>
      <c r="EYK17" s="724"/>
      <c r="EYL17" s="725"/>
      <c r="EYM17" s="726"/>
      <c r="EYN17" s="726"/>
      <c r="EYO17" s="726"/>
      <c r="EYP17" s="727"/>
      <c r="EYQ17" s="727"/>
      <c r="EYR17" s="727"/>
      <c r="EYT17" s="729"/>
      <c r="EYU17" s="724"/>
      <c r="EYV17" s="725"/>
      <c r="EYW17" s="726"/>
      <c r="EYX17" s="726"/>
      <c r="EYY17" s="726"/>
      <c r="EYZ17" s="727"/>
      <c r="EZA17" s="727"/>
      <c r="EZB17" s="727"/>
      <c r="EZD17" s="729"/>
      <c r="EZE17" s="724"/>
      <c r="EZF17" s="725"/>
      <c r="EZG17" s="726"/>
      <c r="EZH17" s="726"/>
      <c r="EZI17" s="726"/>
      <c r="EZJ17" s="727"/>
      <c r="EZK17" s="727"/>
      <c r="EZL17" s="727"/>
      <c r="EZN17" s="729"/>
      <c r="EZO17" s="724"/>
      <c r="EZP17" s="725"/>
      <c r="EZQ17" s="726"/>
      <c r="EZR17" s="726"/>
      <c r="EZS17" s="726"/>
      <c r="EZT17" s="727"/>
      <c r="EZU17" s="727"/>
      <c r="EZV17" s="727"/>
      <c r="EZX17" s="729"/>
      <c r="EZY17" s="724"/>
      <c r="EZZ17" s="725"/>
      <c r="FAA17" s="726"/>
      <c r="FAB17" s="726"/>
      <c r="FAC17" s="726"/>
      <c r="FAD17" s="727"/>
      <c r="FAE17" s="727"/>
      <c r="FAF17" s="727"/>
      <c r="FAH17" s="729"/>
      <c r="FAI17" s="724"/>
      <c r="FAJ17" s="725"/>
      <c r="FAK17" s="726"/>
      <c r="FAL17" s="726"/>
      <c r="FAM17" s="726"/>
      <c r="FAN17" s="727"/>
      <c r="FAO17" s="727"/>
      <c r="FAP17" s="727"/>
      <c r="FAR17" s="729"/>
      <c r="FAS17" s="724"/>
      <c r="FAT17" s="725"/>
      <c r="FAU17" s="726"/>
      <c r="FAV17" s="726"/>
      <c r="FAW17" s="726"/>
      <c r="FAX17" s="727"/>
      <c r="FAY17" s="727"/>
      <c r="FAZ17" s="727"/>
      <c r="FBB17" s="729"/>
      <c r="FBC17" s="724"/>
      <c r="FBD17" s="725"/>
      <c r="FBE17" s="726"/>
      <c r="FBF17" s="726"/>
      <c r="FBG17" s="726"/>
      <c r="FBH17" s="727"/>
      <c r="FBI17" s="727"/>
      <c r="FBJ17" s="727"/>
      <c r="FBL17" s="729"/>
      <c r="FBM17" s="724"/>
      <c r="FBN17" s="725"/>
      <c r="FBO17" s="726"/>
      <c r="FBP17" s="726"/>
      <c r="FBQ17" s="726"/>
      <c r="FBR17" s="727"/>
      <c r="FBS17" s="727"/>
      <c r="FBT17" s="727"/>
      <c r="FBV17" s="729"/>
      <c r="FBW17" s="724"/>
      <c r="FBX17" s="725"/>
      <c r="FBY17" s="726"/>
      <c r="FBZ17" s="726"/>
      <c r="FCA17" s="726"/>
      <c r="FCB17" s="727"/>
      <c r="FCC17" s="727"/>
      <c r="FCD17" s="727"/>
      <c r="FCF17" s="729"/>
      <c r="FCG17" s="724"/>
      <c r="FCH17" s="725"/>
      <c r="FCI17" s="726"/>
      <c r="FCJ17" s="726"/>
      <c r="FCK17" s="726"/>
      <c r="FCL17" s="727"/>
      <c r="FCM17" s="727"/>
      <c r="FCN17" s="727"/>
      <c r="FCP17" s="729"/>
      <c r="FCQ17" s="724"/>
      <c r="FCR17" s="725"/>
      <c r="FCS17" s="726"/>
      <c r="FCT17" s="726"/>
      <c r="FCU17" s="726"/>
      <c r="FCV17" s="727"/>
      <c r="FCW17" s="727"/>
      <c r="FCX17" s="727"/>
      <c r="FCZ17" s="729"/>
      <c r="FDA17" s="724"/>
      <c r="FDB17" s="725"/>
      <c r="FDC17" s="726"/>
      <c r="FDD17" s="726"/>
      <c r="FDE17" s="726"/>
      <c r="FDF17" s="727"/>
      <c r="FDG17" s="727"/>
      <c r="FDH17" s="727"/>
      <c r="FDJ17" s="729"/>
      <c r="FDK17" s="724"/>
      <c r="FDL17" s="725"/>
      <c r="FDM17" s="726"/>
      <c r="FDN17" s="726"/>
      <c r="FDO17" s="726"/>
      <c r="FDP17" s="727"/>
      <c r="FDQ17" s="727"/>
      <c r="FDR17" s="727"/>
      <c r="FDT17" s="729"/>
      <c r="FDU17" s="724"/>
      <c r="FDV17" s="725"/>
      <c r="FDW17" s="726"/>
      <c r="FDX17" s="726"/>
      <c r="FDY17" s="726"/>
      <c r="FDZ17" s="727"/>
      <c r="FEA17" s="727"/>
      <c r="FEB17" s="727"/>
      <c r="FED17" s="729"/>
      <c r="FEE17" s="724"/>
      <c r="FEF17" s="725"/>
      <c r="FEG17" s="726"/>
      <c r="FEH17" s="726"/>
      <c r="FEI17" s="726"/>
      <c r="FEJ17" s="727"/>
      <c r="FEK17" s="727"/>
      <c r="FEL17" s="727"/>
      <c r="FEN17" s="729"/>
      <c r="FEO17" s="724"/>
      <c r="FEP17" s="725"/>
      <c r="FEQ17" s="726"/>
      <c r="FER17" s="726"/>
      <c r="FES17" s="726"/>
      <c r="FET17" s="727"/>
      <c r="FEU17" s="727"/>
      <c r="FEV17" s="727"/>
      <c r="FEX17" s="729"/>
      <c r="FEY17" s="724"/>
      <c r="FEZ17" s="725"/>
      <c r="FFA17" s="726"/>
      <c r="FFB17" s="726"/>
      <c r="FFC17" s="726"/>
      <c r="FFD17" s="727"/>
      <c r="FFE17" s="727"/>
      <c r="FFF17" s="727"/>
      <c r="FFH17" s="729"/>
      <c r="FFI17" s="724"/>
      <c r="FFJ17" s="725"/>
      <c r="FFK17" s="726"/>
      <c r="FFL17" s="726"/>
      <c r="FFM17" s="726"/>
      <c r="FFN17" s="727"/>
      <c r="FFO17" s="727"/>
      <c r="FFP17" s="727"/>
      <c r="FFR17" s="729"/>
      <c r="FFS17" s="724"/>
      <c r="FFT17" s="725"/>
      <c r="FFU17" s="726"/>
      <c r="FFV17" s="726"/>
      <c r="FFW17" s="726"/>
      <c r="FFX17" s="727"/>
      <c r="FFY17" s="727"/>
      <c r="FFZ17" s="727"/>
      <c r="FGB17" s="729"/>
      <c r="FGC17" s="724"/>
      <c r="FGD17" s="725"/>
      <c r="FGE17" s="726"/>
      <c r="FGF17" s="726"/>
      <c r="FGG17" s="726"/>
      <c r="FGH17" s="727"/>
      <c r="FGI17" s="727"/>
      <c r="FGJ17" s="727"/>
      <c r="FGL17" s="729"/>
      <c r="FGM17" s="724"/>
      <c r="FGN17" s="725"/>
      <c r="FGO17" s="726"/>
      <c r="FGP17" s="726"/>
      <c r="FGQ17" s="726"/>
      <c r="FGR17" s="727"/>
      <c r="FGS17" s="727"/>
      <c r="FGT17" s="727"/>
      <c r="FGV17" s="729"/>
      <c r="FGW17" s="724"/>
      <c r="FGX17" s="725"/>
      <c r="FGY17" s="726"/>
      <c r="FGZ17" s="726"/>
      <c r="FHA17" s="726"/>
      <c r="FHB17" s="727"/>
      <c r="FHC17" s="727"/>
      <c r="FHD17" s="727"/>
      <c r="FHF17" s="729"/>
      <c r="FHG17" s="724"/>
      <c r="FHH17" s="725"/>
      <c r="FHI17" s="726"/>
      <c r="FHJ17" s="726"/>
      <c r="FHK17" s="726"/>
      <c r="FHL17" s="727"/>
      <c r="FHM17" s="727"/>
      <c r="FHN17" s="727"/>
      <c r="FHP17" s="729"/>
      <c r="FHQ17" s="724"/>
      <c r="FHR17" s="725"/>
      <c r="FHS17" s="726"/>
      <c r="FHT17" s="726"/>
      <c r="FHU17" s="726"/>
      <c r="FHV17" s="727"/>
      <c r="FHW17" s="727"/>
      <c r="FHX17" s="727"/>
      <c r="FHZ17" s="729"/>
      <c r="FIA17" s="724"/>
      <c r="FIB17" s="725"/>
      <c r="FIC17" s="726"/>
      <c r="FID17" s="726"/>
      <c r="FIE17" s="726"/>
      <c r="FIF17" s="727"/>
      <c r="FIG17" s="727"/>
      <c r="FIH17" s="727"/>
      <c r="FIJ17" s="729"/>
      <c r="FIK17" s="724"/>
      <c r="FIL17" s="725"/>
      <c r="FIM17" s="726"/>
      <c r="FIN17" s="726"/>
      <c r="FIO17" s="726"/>
      <c r="FIP17" s="727"/>
      <c r="FIQ17" s="727"/>
      <c r="FIR17" s="727"/>
      <c r="FIT17" s="729"/>
      <c r="FIU17" s="724"/>
      <c r="FIV17" s="725"/>
      <c r="FIW17" s="726"/>
      <c r="FIX17" s="726"/>
      <c r="FIY17" s="726"/>
      <c r="FIZ17" s="727"/>
      <c r="FJA17" s="727"/>
      <c r="FJB17" s="727"/>
      <c r="FJD17" s="729"/>
      <c r="FJE17" s="724"/>
      <c r="FJF17" s="725"/>
      <c r="FJG17" s="726"/>
      <c r="FJH17" s="726"/>
      <c r="FJI17" s="726"/>
      <c r="FJJ17" s="727"/>
      <c r="FJK17" s="727"/>
      <c r="FJL17" s="727"/>
      <c r="FJN17" s="729"/>
      <c r="FJO17" s="724"/>
      <c r="FJP17" s="725"/>
      <c r="FJQ17" s="726"/>
      <c r="FJR17" s="726"/>
      <c r="FJS17" s="726"/>
      <c r="FJT17" s="727"/>
      <c r="FJU17" s="727"/>
      <c r="FJV17" s="727"/>
      <c r="FJX17" s="729"/>
      <c r="FJY17" s="724"/>
      <c r="FJZ17" s="725"/>
      <c r="FKA17" s="726"/>
      <c r="FKB17" s="726"/>
      <c r="FKC17" s="726"/>
      <c r="FKD17" s="727"/>
      <c r="FKE17" s="727"/>
      <c r="FKF17" s="727"/>
      <c r="FKH17" s="729"/>
      <c r="FKI17" s="724"/>
      <c r="FKJ17" s="725"/>
      <c r="FKK17" s="726"/>
      <c r="FKL17" s="726"/>
      <c r="FKM17" s="726"/>
      <c r="FKN17" s="727"/>
      <c r="FKO17" s="727"/>
      <c r="FKP17" s="727"/>
      <c r="FKR17" s="729"/>
      <c r="FKS17" s="724"/>
      <c r="FKT17" s="725"/>
      <c r="FKU17" s="726"/>
      <c r="FKV17" s="726"/>
      <c r="FKW17" s="726"/>
      <c r="FKX17" s="727"/>
      <c r="FKY17" s="727"/>
      <c r="FKZ17" s="727"/>
      <c r="FLB17" s="729"/>
      <c r="FLC17" s="724"/>
      <c r="FLD17" s="725"/>
      <c r="FLE17" s="726"/>
      <c r="FLF17" s="726"/>
      <c r="FLG17" s="726"/>
      <c r="FLH17" s="727"/>
      <c r="FLI17" s="727"/>
      <c r="FLJ17" s="727"/>
      <c r="FLL17" s="729"/>
      <c r="FLM17" s="724"/>
      <c r="FLN17" s="725"/>
      <c r="FLO17" s="726"/>
      <c r="FLP17" s="726"/>
      <c r="FLQ17" s="726"/>
      <c r="FLR17" s="727"/>
      <c r="FLS17" s="727"/>
      <c r="FLT17" s="727"/>
      <c r="FLV17" s="729"/>
      <c r="FLW17" s="724"/>
      <c r="FLX17" s="725"/>
      <c r="FLY17" s="726"/>
      <c r="FLZ17" s="726"/>
      <c r="FMA17" s="726"/>
      <c r="FMB17" s="727"/>
      <c r="FMC17" s="727"/>
      <c r="FMD17" s="727"/>
      <c r="FMF17" s="729"/>
      <c r="FMG17" s="724"/>
      <c r="FMH17" s="725"/>
      <c r="FMI17" s="726"/>
      <c r="FMJ17" s="726"/>
      <c r="FMK17" s="726"/>
      <c r="FML17" s="727"/>
      <c r="FMM17" s="727"/>
      <c r="FMN17" s="727"/>
      <c r="FMP17" s="729"/>
      <c r="FMQ17" s="724"/>
      <c r="FMR17" s="725"/>
      <c r="FMS17" s="726"/>
      <c r="FMT17" s="726"/>
      <c r="FMU17" s="726"/>
      <c r="FMV17" s="727"/>
      <c r="FMW17" s="727"/>
      <c r="FMX17" s="727"/>
      <c r="FMZ17" s="729"/>
      <c r="FNA17" s="724"/>
      <c r="FNB17" s="725"/>
      <c r="FNC17" s="726"/>
      <c r="FND17" s="726"/>
      <c r="FNE17" s="726"/>
      <c r="FNF17" s="727"/>
      <c r="FNG17" s="727"/>
      <c r="FNH17" s="727"/>
      <c r="FNJ17" s="729"/>
      <c r="FNK17" s="724"/>
      <c r="FNL17" s="725"/>
      <c r="FNM17" s="726"/>
      <c r="FNN17" s="726"/>
      <c r="FNO17" s="726"/>
      <c r="FNP17" s="727"/>
      <c r="FNQ17" s="727"/>
      <c r="FNR17" s="727"/>
      <c r="FNT17" s="729"/>
      <c r="FNU17" s="724"/>
      <c r="FNV17" s="725"/>
      <c r="FNW17" s="726"/>
      <c r="FNX17" s="726"/>
      <c r="FNY17" s="726"/>
      <c r="FNZ17" s="727"/>
      <c r="FOA17" s="727"/>
      <c r="FOB17" s="727"/>
      <c r="FOD17" s="729"/>
      <c r="FOE17" s="724"/>
      <c r="FOF17" s="725"/>
      <c r="FOG17" s="726"/>
      <c r="FOH17" s="726"/>
      <c r="FOI17" s="726"/>
      <c r="FOJ17" s="727"/>
      <c r="FOK17" s="727"/>
      <c r="FOL17" s="727"/>
      <c r="FON17" s="729"/>
      <c r="FOO17" s="724"/>
      <c r="FOP17" s="725"/>
      <c r="FOQ17" s="726"/>
      <c r="FOR17" s="726"/>
      <c r="FOS17" s="726"/>
      <c r="FOT17" s="727"/>
      <c r="FOU17" s="727"/>
      <c r="FOV17" s="727"/>
      <c r="FOX17" s="729"/>
      <c r="FOY17" s="724"/>
      <c r="FOZ17" s="725"/>
      <c r="FPA17" s="726"/>
      <c r="FPB17" s="726"/>
      <c r="FPC17" s="726"/>
      <c r="FPD17" s="727"/>
      <c r="FPE17" s="727"/>
      <c r="FPF17" s="727"/>
      <c r="FPH17" s="729"/>
      <c r="FPI17" s="724"/>
      <c r="FPJ17" s="725"/>
      <c r="FPK17" s="726"/>
      <c r="FPL17" s="726"/>
      <c r="FPM17" s="726"/>
      <c r="FPN17" s="727"/>
      <c r="FPO17" s="727"/>
      <c r="FPP17" s="727"/>
      <c r="FPR17" s="729"/>
      <c r="FPS17" s="724"/>
      <c r="FPT17" s="725"/>
      <c r="FPU17" s="726"/>
      <c r="FPV17" s="726"/>
      <c r="FPW17" s="726"/>
      <c r="FPX17" s="727"/>
      <c r="FPY17" s="727"/>
      <c r="FPZ17" s="727"/>
      <c r="FQB17" s="729"/>
      <c r="FQC17" s="724"/>
      <c r="FQD17" s="725"/>
      <c r="FQE17" s="726"/>
      <c r="FQF17" s="726"/>
      <c r="FQG17" s="726"/>
      <c r="FQH17" s="727"/>
      <c r="FQI17" s="727"/>
      <c r="FQJ17" s="727"/>
      <c r="FQL17" s="729"/>
      <c r="FQM17" s="724"/>
      <c r="FQN17" s="725"/>
      <c r="FQO17" s="726"/>
      <c r="FQP17" s="726"/>
      <c r="FQQ17" s="726"/>
      <c r="FQR17" s="727"/>
      <c r="FQS17" s="727"/>
      <c r="FQT17" s="727"/>
      <c r="FQV17" s="729"/>
      <c r="FQW17" s="724"/>
      <c r="FQX17" s="725"/>
      <c r="FQY17" s="726"/>
      <c r="FQZ17" s="726"/>
      <c r="FRA17" s="726"/>
      <c r="FRB17" s="727"/>
      <c r="FRC17" s="727"/>
      <c r="FRD17" s="727"/>
      <c r="FRF17" s="729"/>
      <c r="FRG17" s="724"/>
      <c r="FRH17" s="725"/>
      <c r="FRI17" s="726"/>
      <c r="FRJ17" s="726"/>
      <c r="FRK17" s="726"/>
      <c r="FRL17" s="727"/>
      <c r="FRM17" s="727"/>
      <c r="FRN17" s="727"/>
      <c r="FRP17" s="729"/>
      <c r="FRQ17" s="724"/>
      <c r="FRR17" s="725"/>
      <c r="FRS17" s="726"/>
      <c r="FRT17" s="726"/>
      <c r="FRU17" s="726"/>
      <c r="FRV17" s="727"/>
      <c r="FRW17" s="727"/>
      <c r="FRX17" s="727"/>
      <c r="FRZ17" s="729"/>
      <c r="FSA17" s="724"/>
      <c r="FSB17" s="725"/>
      <c r="FSC17" s="726"/>
      <c r="FSD17" s="726"/>
      <c r="FSE17" s="726"/>
      <c r="FSF17" s="727"/>
      <c r="FSG17" s="727"/>
      <c r="FSH17" s="727"/>
      <c r="FSJ17" s="729"/>
      <c r="FSK17" s="724"/>
      <c r="FSL17" s="725"/>
      <c r="FSM17" s="726"/>
      <c r="FSN17" s="726"/>
      <c r="FSO17" s="726"/>
      <c r="FSP17" s="727"/>
      <c r="FSQ17" s="727"/>
      <c r="FSR17" s="727"/>
      <c r="FST17" s="729"/>
      <c r="FSU17" s="724"/>
      <c r="FSV17" s="725"/>
      <c r="FSW17" s="726"/>
      <c r="FSX17" s="726"/>
      <c r="FSY17" s="726"/>
      <c r="FSZ17" s="727"/>
      <c r="FTA17" s="727"/>
      <c r="FTB17" s="727"/>
      <c r="FTD17" s="729"/>
      <c r="FTE17" s="724"/>
      <c r="FTF17" s="725"/>
      <c r="FTG17" s="726"/>
      <c r="FTH17" s="726"/>
      <c r="FTI17" s="726"/>
      <c r="FTJ17" s="727"/>
      <c r="FTK17" s="727"/>
      <c r="FTL17" s="727"/>
      <c r="FTN17" s="729"/>
      <c r="FTO17" s="724"/>
      <c r="FTP17" s="725"/>
      <c r="FTQ17" s="726"/>
      <c r="FTR17" s="726"/>
      <c r="FTS17" s="726"/>
      <c r="FTT17" s="727"/>
      <c r="FTU17" s="727"/>
      <c r="FTV17" s="727"/>
      <c r="FTX17" s="729"/>
      <c r="FTY17" s="724"/>
      <c r="FTZ17" s="725"/>
      <c r="FUA17" s="726"/>
      <c r="FUB17" s="726"/>
      <c r="FUC17" s="726"/>
      <c r="FUD17" s="727"/>
      <c r="FUE17" s="727"/>
      <c r="FUF17" s="727"/>
      <c r="FUH17" s="729"/>
      <c r="FUI17" s="724"/>
      <c r="FUJ17" s="725"/>
      <c r="FUK17" s="726"/>
      <c r="FUL17" s="726"/>
      <c r="FUM17" s="726"/>
      <c r="FUN17" s="727"/>
      <c r="FUO17" s="727"/>
      <c r="FUP17" s="727"/>
      <c r="FUR17" s="729"/>
      <c r="FUS17" s="724"/>
      <c r="FUT17" s="725"/>
      <c r="FUU17" s="726"/>
      <c r="FUV17" s="726"/>
      <c r="FUW17" s="726"/>
      <c r="FUX17" s="727"/>
      <c r="FUY17" s="727"/>
      <c r="FUZ17" s="727"/>
      <c r="FVB17" s="729"/>
      <c r="FVC17" s="724"/>
      <c r="FVD17" s="725"/>
      <c r="FVE17" s="726"/>
      <c r="FVF17" s="726"/>
      <c r="FVG17" s="726"/>
      <c r="FVH17" s="727"/>
      <c r="FVI17" s="727"/>
      <c r="FVJ17" s="727"/>
      <c r="FVL17" s="729"/>
      <c r="FVM17" s="724"/>
      <c r="FVN17" s="725"/>
      <c r="FVO17" s="726"/>
      <c r="FVP17" s="726"/>
      <c r="FVQ17" s="726"/>
      <c r="FVR17" s="727"/>
      <c r="FVS17" s="727"/>
      <c r="FVT17" s="727"/>
      <c r="FVV17" s="729"/>
      <c r="FVW17" s="724"/>
      <c r="FVX17" s="725"/>
      <c r="FVY17" s="726"/>
      <c r="FVZ17" s="726"/>
      <c r="FWA17" s="726"/>
      <c r="FWB17" s="727"/>
      <c r="FWC17" s="727"/>
      <c r="FWD17" s="727"/>
      <c r="FWF17" s="729"/>
      <c r="FWG17" s="724"/>
      <c r="FWH17" s="725"/>
      <c r="FWI17" s="726"/>
      <c r="FWJ17" s="726"/>
      <c r="FWK17" s="726"/>
      <c r="FWL17" s="727"/>
      <c r="FWM17" s="727"/>
      <c r="FWN17" s="727"/>
      <c r="FWP17" s="729"/>
      <c r="FWQ17" s="724"/>
      <c r="FWR17" s="725"/>
      <c r="FWS17" s="726"/>
      <c r="FWT17" s="726"/>
      <c r="FWU17" s="726"/>
      <c r="FWV17" s="727"/>
      <c r="FWW17" s="727"/>
      <c r="FWX17" s="727"/>
      <c r="FWZ17" s="729"/>
      <c r="FXA17" s="724"/>
      <c r="FXB17" s="725"/>
      <c r="FXC17" s="726"/>
      <c r="FXD17" s="726"/>
      <c r="FXE17" s="726"/>
      <c r="FXF17" s="727"/>
      <c r="FXG17" s="727"/>
      <c r="FXH17" s="727"/>
      <c r="FXJ17" s="729"/>
      <c r="FXK17" s="724"/>
      <c r="FXL17" s="725"/>
      <c r="FXM17" s="726"/>
      <c r="FXN17" s="726"/>
      <c r="FXO17" s="726"/>
      <c r="FXP17" s="727"/>
      <c r="FXQ17" s="727"/>
      <c r="FXR17" s="727"/>
      <c r="FXT17" s="729"/>
      <c r="FXU17" s="724"/>
      <c r="FXV17" s="725"/>
      <c r="FXW17" s="726"/>
      <c r="FXX17" s="726"/>
      <c r="FXY17" s="726"/>
      <c r="FXZ17" s="727"/>
      <c r="FYA17" s="727"/>
      <c r="FYB17" s="727"/>
      <c r="FYD17" s="729"/>
      <c r="FYE17" s="724"/>
      <c r="FYF17" s="725"/>
      <c r="FYG17" s="726"/>
      <c r="FYH17" s="726"/>
      <c r="FYI17" s="726"/>
      <c r="FYJ17" s="727"/>
      <c r="FYK17" s="727"/>
      <c r="FYL17" s="727"/>
      <c r="FYN17" s="729"/>
      <c r="FYO17" s="724"/>
      <c r="FYP17" s="725"/>
      <c r="FYQ17" s="726"/>
      <c r="FYR17" s="726"/>
      <c r="FYS17" s="726"/>
      <c r="FYT17" s="727"/>
      <c r="FYU17" s="727"/>
      <c r="FYV17" s="727"/>
      <c r="FYX17" s="729"/>
      <c r="FYY17" s="724"/>
      <c r="FYZ17" s="725"/>
      <c r="FZA17" s="726"/>
      <c r="FZB17" s="726"/>
      <c r="FZC17" s="726"/>
      <c r="FZD17" s="727"/>
      <c r="FZE17" s="727"/>
      <c r="FZF17" s="727"/>
      <c r="FZH17" s="729"/>
      <c r="FZI17" s="724"/>
      <c r="FZJ17" s="725"/>
      <c r="FZK17" s="726"/>
      <c r="FZL17" s="726"/>
      <c r="FZM17" s="726"/>
      <c r="FZN17" s="727"/>
      <c r="FZO17" s="727"/>
      <c r="FZP17" s="727"/>
      <c r="FZR17" s="729"/>
      <c r="FZS17" s="724"/>
      <c r="FZT17" s="725"/>
      <c r="FZU17" s="726"/>
      <c r="FZV17" s="726"/>
      <c r="FZW17" s="726"/>
      <c r="FZX17" s="727"/>
      <c r="FZY17" s="727"/>
      <c r="FZZ17" s="727"/>
      <c r="GAB17" s="729"/>
      <c r="GAC17" s="724"/>
      <c r="GAD17" s="725"/>
      <c r="GAE17" s="726"/>
      <c r="GAF17" s="726"/>
      <c r="GAG17" s="726"/>
      <c r="GAH17" s="727"/>
      <c r="GAI17" s="727"/>
      <c r="GAJ17" s="727"/>
      <c r="GAL17" s="729"/>
      <c r="GAM17" s="724"/>
      <c r="GAN17" s="725"/>
      <c r="GAO17" s="726"/>
      <c r="GAP17" s="726"/>
      <c r="GAQ17" s="726"/>
      <c r="GAR17" s="727"/>
      <c r="GAS17" s="727"/>
      <c r="GAT17" s="727"/>
      <c r="GAV17" s="729"/>
      <c r="GAW17" s="724"/>
      <c r="GAX17" s="725"/>
      <c r="GAY17" s="726"/>
      <c r="GAZ17" s="726"/>
      <c r="GBA17" s="726"/>
      <c r="GBB17" s="727"/>
      <c r="GBC17" s="727"/>
      <c r="GBD17" s="727"/>
      <c r="GBF17" s="729"/>
      <c r="GBG17" s="724"/>
      <c r="GBH17" s="725"/>
      <c r="GBI17" s="726"/>
      <c r="GBJ17" s="726"/>
      <c r="GBK17" s="726"/>
      <c r="GBL17" s="727"/>
      <c r="GBM17" s="727"/>
      <c r="GBN17" s="727"/>
      <c r="GBP17" s="729"/>
      <c r="GBQ17" s="724"/>
      <c r="GBR17" s="725"/>
      <c r="GBS17" s="726"/>
      <c r="GBT17" s="726"/>
      <c r="GBU17" s="726"/>
      <c r="GBV17" s="727"/>
      <c r="GBW17" s="727"/>
      <c r="GBX17" s="727"/>
      <c r="GBZ17" s="729"/>
      <c r="GCA17" s="724"/>
      <c r="GCB17" s="725"/>
      <c r="GCC17" s="726"/>
      <c r="GCD17" s="726"/>
      <c r="GCE17" s="726"/>
      <c r="GCF17" s="727"/>
      <c r="GCG17" s="727"/>
      <c r="GCH17" s="727"/>
      <c r="GCJ17" s="729"/>
      <c r="GCK17" s="724"/>
      <c r="GCL17" s="725"/>
      <c r="GCM17" s="726"/>
      <c r="GCN17" s="726"/>
      <c r="GCO17" s="726"/>
      <c r="GCP17" s="727"/>
      <c r="GCQ17" s="727"/>
      <c r="GCR17" s="727"/>
      <c r="GCT17" s="729"/>
      <c r="GCU17" s="724"/>
      <c r="GCV17" s="725"/>
      <c r="GCW17" s="726"/>
      <c r="GCX17" s="726"/>
      <c r="GCY17" s="726"/>
      <c r="GCZ17" s="727"/>
      <c r="GDA17" s="727"/>
      <c r="GDB17" s="727"/>
      <c r="GDD17" s="729"/>
      <c r="GDE17" s="724"/>
      <c r="GDF17" s="725"/>
      <c r="GDG17" s="726"/>
      <c r="GDH17" s="726"/>
      <c r="GDI17" s="726"/>
      <c r="GDJ17" s="727"/>
      <c r="GDK17" s="727"/>
      <c r="GDL17" s="727"/>
      <c r="GDN17" s="729"/>
      <c r="GDO17" s="724"/>
      <c r="GDP17" s="725"/>
      <c r="GDQ17" s="726"/>
      <c r="GDR17" s="726"/>
      <c r="GDS17" s="726"/>
      <c r="GDT17" s="727"/>
      <c r="GDU17" s="727"/>
      <c r="GDV17" s="727"/>
      <c r="GDX17" s="729"/>
      <c r="GDY17" s="724"/>
      <c r="GDZ17" s="725"/>
      <c r="GEA17" s="726"/>
      <c r="GEB17" s="726"/>
      <c r="GEC17" s="726"/>
      <c r="GED17" s="727"/>
      <c r="GEE17" s="727"/>
      <c r="GEF17" s="727"/>
      <c r="GEH17" s="729"/>
      <c r="GEI17" s="724"/>
      <c r="GEJ17" s="725"/>
      <c r="GEK17" s="726"/>
      <c r="GEL17" s="726"/>
      <c r="GEM17" s="726"/>
      <c r="GEN17" s="727"/>
      <c r="GEO17" s="727"/>
      <c r="GEP17" s="727"/>
      <c r="GER17" s="729"/>
      <c r="GES17" s="724"/>
      <c r="GET17" s="725"/>
      <c r="GEU17" s="726"/>
      <c r="GEV17" s="726"/>
      <c r="GEW17" s="726"/>
      <c r="GEX17" s="727"/>
      <c r="GEY17" s="727"/>
      <c r="GEZ17" s="727"/>
      <c r="GFB17" s="729"/>
      <c r="GFC17" s="724"/>
      <c r="GFD17" s="725"/>
      <c r="GFE17" s="726"/>
      <c r="GFF17" s="726"/>
      <c r="GFG17" s="726"/>
      <c r="GFH17" s="727"/>
      <c r="GFI17" s="727"/>
      <c r="GFJ17" s="727"/>
      <c r="GFL17" s="729"/>
      <c r="GFM17" s="724"/>
      <c r="GFN17" s="725"/>
      <c r="GFO17" s="726"/>
      <c r="GFP17" s="726"/>
      <c r="GFQ17" s="726"/>
      <c r="GFR17" s="727"/>
      <c r="GFS17" s="727"/>
      <c r="GFT17" s="727"/>
      <c r="GFV17" s="729"/>
      <c r="GFW17" s="724"/>
      <c r="GFX17" s="725"/>
      <c r="GFY17" s="726"/>
      <c r="GFZ17" s="726"/>
      <c r="GGA17" s="726"/>
      <c r="GGB17" s="727"/>
      <c r="GGC17" s="727"/>
      <c r="GGD17" s="727"/>
      <c r="GGF17" s="729"/>
      <c r="GGG17" s="724"/>
      <c r="GGH17" s="725"/>
      <c r="GGI17" s="726"/>
      <c r="GGJ17" s="726"/>
      <c r="GGK17" s="726"/>
      <c r="GGL17" s="727"/>
      <c r="GGM17" s="727"/>
      <c r="GGN17" s="727"/>
      <c r="GGP17" s="729"/>
      <c r="GGQ17" s="724"/>
      <c r="GGR17" s="725"/>
      <c r="GGS17" s="726"/>
      <c r="GGT17" s="726"/>
      <c r="GGU17" s="726"/>
      <c r="GGV17" s="727"/>
      <c r="GGW17" s="727"/>
      <c r="GGX17" s="727"/>
      <c r="GGZ17" s="729"/>
      <c r="GHA17" s="724"/>
      <c r="GHB17" s="725"/>
      <c r="GHC17" s="726"/>
      <c r="GHD17" s="726"/>
      <c r="GHE17" s="726"/>
      <c r="GHF17" s="727"/>
      <c r="GHG17" s="727"/>
      <c r="GHH17" s="727"/>
      <c r="GHJ17" s="729"/>
      <c r="GHK17" s="724"/>
      <c r="GHL17" s="725"/>
      <c r="GHM17" s="726"/>
      <c r="GHN17" s="726"/>
      <c r="GHO17" s="726"/>
      <c r="GHP17" s="727"/>
      <c r="GHQ17" s="727"/>
      <c r="GHR17" s="727"/>
      <c r="GHT17" s="729"/>
      <c r="GHU17" s="724"/>
      <c r="GHV17" s="725"/>
      <c r="GHW17" s="726"/>
      <c r="GHX17" s="726"/>
      <c r="GHY17" s="726"/>
      <c r="GHZ17" s="727"/>
      <c r="GIA17" s="727"/>
      <c r="GIB17" s="727"/>
      <c r="GID17" s="729"/>
      <c r="GIE17" s="724"/>
      <c r="GIF17" s="725"/>
      <c r="GIG17" s="726"/>
      <c r="GIH17" s="726"/>
      <c r="GII17" s="726"/>
      <c r="GIJ17" s="727"/>
      <c r="GIK17" s="727"/>
      <c r="GIL17" s="727"/>
      <c r="GIN17" s="729"/>
      <c r="GIO17" s="724"/>
      <c r="GIP17" s="725"/>
      <c r="GIQ17" s="726"/>
      <c r="GIR17" s="726"/>
      <c r="GIS17" s="726"/>
      <c r="GIT17" s="727"/>
      <c r="GIU17" s="727"/>
      <c r="GIV17" s="727"/>
      <c r="GIX17" s="729"/>
      <c r="GIY17" s="724"/>
      <c r="GIZ17" s="725"/>
      <c r="GJA17" s="726"/>
      <c r="GJB17" s="726"/>
      <c r="GJC17" s="726"/>
      <c r="GJD17" s="727"/>
      <c r="GJE17" s="727"/>
      <c r="GJF17" s="727"/>
      <c r="GJH17" s="729"/>
      <c r="GJI17" s="724"/>
      <c r="GJJ17" s="725"/>
      <c r="GJK17" s="726"/>
      <c r="GJL17" s="726"/>
      <c r="GJM17" s="726"/>
      <c r="GJN17" s="727"/>
      <c r="GJO17" s="727"/>
      <c r="GJP17" s="727"/>
      <c r="GJR17" s="729"/>
      <c r="GJS17" s="724"/>
      <c r="GJT17" s="725"/>
      <c r="GJU17" s="726"/>
      <c r="GJV17" s="726"/>
      <c r="GJW17" s="726"/>
      <c r="GJX17" s="727"/>
      <c r="GJY17" s="727"/>
      <c r="GJZ17" s="727"/>
      <c r="GKB17" s="729"/>
      <c r="GKC17" s="724"/>
      <c r="GKD17" s="725"/>
      <c r="GKE17" s="726"/>
      <c r="GKF17" s="726"/>
      <c r="GKG17" s="726"/>
      <c r="GKH17" s="727"/>
      <c r="GKI17" s="727"/>
      <c r="GKJ17" s="727"/>
      <c r="GKL17" s="729"/>
      <c r="GKM17" s="724"/>
      <c r="GKN17" s="725"/>
      <c r="GKO17" s="726"/>
      <c r="GKP17" s="726"/>
      <c r="GKQ17" s="726"/>
      <c r="GKR17" s="727"/>
      <c r="GKS17" s="727"/>
      <c r="GKT17" s="727"/>
      <c r="GKV17" s="729"/>
      <c r="GKW17" s="724"/>
      <c r="GKX17" s="725"/>
      <c r="GKY17" s="726"/>
      <c r="GKZ17" s="726"/>
      <c r="GLA17" s="726"/>
      <c r="GLB17" s="727"/>
      <c r="GLC17" s="727"/>
      <c r="GLD17" s="727"/>
      <c r="GLF17" s="729"/>
      <c r="GLG17" s="724"/>
      <c r="GLH17" s="725"/>
      <c r="GLI17" s="726"/>
      <c r="GLJ17" s="726"/>
      <c r="GLK17" s="726"/>
      <c r="GLL17" s="727"/>
      <c r="GLM17" s="727"/>
      <c r="GLN17" s="727"/>
      <c r="GLP17" s="729"/>
      <c r="GLQ17" s="724"/>
      <c r="GLR17" s="725"/>
      <c r="GLS17" s="726"/>
      <c r="GLT17" s="726"/>
      <c r="GLU17" s="726"/>
      <c r="GLV17" s="727"/>
      <c r="GLW17" s="727"/>
      <c r="GLX17" s="727"/>
      <c r="GLZ17" s="729"/>
      <c r="GMA17" s="724"/>
      <c r="GMB17" s="725"/>
      <c r="GMC17" s="726"/>
      <c r="GMD17" s="726"/>
      <c r="GME17" s="726"/>
      <c r="GMF17" s="727"/>
      <c r="GMG17" s="727"/>
      <c r="GMH17" s="727"/>
      <c r="GMJ17" s="729"/>
      <c r="GMK17" s="724"/>
      <c r="GML17" s="725"/>
      <c r="GMM17" s="726"/>
      <c r="GMN17" s="726"/>
      <c r="GMO17" s="726"/>
      <c r="GMP17" s="727"/>
      <c r="GMQ17" s="727"/>
      <c r="GMR17" s="727"/>
      <c r="GMT17" s="729"/>
      <c r="GMU17" s="724"/>
      <c r="GMV17" s="725"/>
      <c r="GMW17" s="726"/>
      <c r="GMX17" s="726"/>
      <c r="GMY17" s="726"/>
      <c r="GMZ17" s="727"/>
      <c r="GNA17" s="727"/>
      <c r="GNB17" s="727"/>
      <c r="GND17" s="729"/>
      <c r="GNE17" s="724"/>
      <c r="GNF17" s="725"/>
      <c r="GNG17" s="726"/>
      <c r="GNH17" s="726"/>
      <c r="GNI17" s="726"/>
      <c r="GNJ17" s="727"/>
      <c r="GNK17" s="727"/>
      <c r="GNL17" s="727"/>
      <c r="GNN17" s="729"/>
      <c r="GNO17" s="724"/>
      <c r="GNP17" s="725"/>
      <c r="GNQ17" s="726"/>
      <c r="GNR17" s="726"/>
      <c r="GNS17" s="726"/>
      <c r="GNT17" s="727"/>
      <c r="GNU17" s="727"/>
      <c r="GNV17" s="727"/>
      <c r="GNX17" s="729"/>
      <c r="GNY17" s="724"/>
      <c r="GNZ17" s="725"/>
      <c r="GOA17" s="726"/>
      <c r="GOB17" s="726"/>
      <c r="GOC17" s="726"/>
      <c r="GOD17" s="727"/>
      <c r="GOE17" s="727"/>
      <c r="GOF17" s="727"/>
      <c r="GOH17" s="729"/>
      <c r="GOI17" s="724"/>
      <c r="GOJ17" s="725"/>
      <c r="GOK17" s="726"/>
      <c r="GOL17" s="726"/>
      <c r="GOM17" s="726"/>
      <c r="GON17" s="727"/>
      <c r="GOO17" s="727"/>
      <c r="GOP17" s="727"/>
      <c r="GOR17" s="729"/>
      <c r="GOS17" s="724"/>
      <c r="GOT17" s="725"/>
      <c r="GOU17" s="726"/>
      <c r="GOV17" s="726"/>
      <c r="GOW17" s="726"/>
      <c r="GOX17" s="727"/>
      <c r="GOY17" s="727"/>
      <c r="GOZ17" s="727"/>
      <c r="GPB17" s="729"/>
      <c r="GPC17" s="724"/>
      <c r="GPD17" s="725"/>
      <c r="GPE17" s="726"/>
      <c r="GPF17" s="726"/>
      <c r="GPG17" s="726"/>
      <c r="GPH17" s="727"/>
      <c r="GPI17" s="727"/>
      <c r="GPJ17" s="727"/>
      <c r="GPL17" s="729"/>
      <c r="GPM17" s="724"/>
      <c r="GPN17" s="725"/>
      <c r="GPO17" s="726"/>
      <c r="GPP17" s="726"/>
      <c r="GPQ17" s="726"/>
      <c r="GPR17" s="727"/>
      <c r="GPS17" s="727"/>
      <c r="GPT17" s="727"/>
      <c r="GPV17" s="729"/>
      <c r="GPW17" s="724"/>
      <c r="GPX17" s="725"/>
      <c r="GPY17" s="726"/>
      <c r="GPZ17" s="726"/>
      <c r="GQA17" s="726"/>
      <c r="GQB17" s="727"/>
      <c r="GQC17" s="727"/>
      <c r="GQD17" s="727"/>
      <c r="GQF17" s="729"/>
      <c r="GQG17" s="724"/>
      <c r="GQH17" s="725"/>
      <c r="GQI17" s="726"/>
      <c r="GQJ17" s="726"/>
      <c r="GQK17" s="726"/>
      <c r="GQL17" s="727"/>
      <c r="GQM17" s="727"/>
      <c r="GQN17" s="727"/>
      <c r="GQP17" s="729"/>
      <c r="GQQ17" s="724"/>
      <c r="GQR17" s="725"/>
      <c r="GQS17" s="726"/>
      <c r="GQT17" s="726"/>
      <c r="GQU17" s="726"/>
      <c r="GQV17" s="727"/>
      <c r="GQW17" s="727"/>
      <c r="GQX17" s="727"/>
      <c r="GQZ17" s="729"/>
      <c r="GRA17" s="724"/>
      <c r="GRB17" s="725"/>
      <c r="GRC17" s="726"/>
      <c r="GRD17" s="726"/>
      <c r="GRE17" s="726"/>
      <c r="GRF17" s="727"/>
      <c r="GRG17" s="727"/>
      <c r="GRH17" s="727"/>
      <c r="GRJ17" s="729"/>
      <c r="GRK17" s="724"/>
      <c r="GRL17" s="725"/>
      <c r="GRM17" s="726"/>
      <c r="GRN17" s="726"/>
      <c r="GRO17" s="726"/>
      <c r="GRP17" s="727"/>
      <c r="GRQ17" s="727"/>
      <c r="GRR17" s="727"/>
      <c r="GRT17" s="729"/>
      <c r="GRU17" s="724"/>
      <c r="GRV17" s="725"/>
      <c r="GRW17" s="726"/>
      <c r="GRX17" s="726"/>
      <c r="GRY17" s="726"/>
      <c r="GRZ17" s="727"/>
      <c r="GSA17" s="727"/>
      <c r="GSB17" s="727"/>
      <c r="GSD17" s="729"/>
      <c r="GSE17" s="724"/>
      <c r="GSF17" s="725"/>
      <c r="GSG17" s="726"/>
      <c r="GSH17" s="726"/>
      <c r="GSI17" s="726"/>
      <c r="GSJ17" s="727"/>
      <c r="GSK17" s="727"/>
      <c r="GSL17" s="727"/>
      <c r="GSN17" s="729"/>
      <c r="GSO17" s="724"/>
      <c r="GSP17" s="725"/>
      <c r="GSQ17" s="726"/>
      <c r="GSR17" s="726"/>
      <c r="GSS17" s="726"/>
      <c r="GST17" s="727"/>
      <c r="GSU17" s="727"/>
      <c r="GSV17" s="727"/>
      <c r="GSX17" s="729"/>
      <c r="GSY17" s="724"/>
      <c r="GSZ17" s="725"/>
      <c r="GTA17" s="726"/>
      <c r="GTB17" s="726"/>
      <c r="GTC17" s="726"/>
      <c r="GTD17" s="727"/>
      <c r="GTE17" s="727"/>
      <c r="GTF17" s="727"/>
      <c r="GTH17" s="729"/>
      <c r="GTI17" s="724"/>
      <c r="GTJ17" s="725"/>
      <c r="GTK17" s="726"/>
      <c r="GTL17" s="726"/>
      <c r="GTM17" s="726"/>
      <c r="GTN17" s="727"/>
      <c r="GTO17" s="727"/>
      <c r="GTP17" s="727"/>
      <c r="GTR17" s="729"/>
      <c r="GTS17" s="724"/>
      <c r="GTT17" s="725"/>
      <c r="GTU17" s="726"/>
      <c r="GTV17" s="726"/>
      <c r="GTW17" s="726"/>
      <c r="GTX17" s="727"/>
      <c r="GTY17" s="727"/>
      <c r="GTZ17" s="727"/>
      <c r="GUB17" s="729"/>
      <c r="GUC17" s="724"/>
      <c r="GUD17" s="725"/>
      <c r="GUE17" s="726"/>
      <c r="GUF17" s="726"/>
      <c r="GUG17" s="726"/>
      <c r="GUH17" s="727"/>
      <c r="GUI17" s="727"/>
      <c r="GUJ17" s="727"/>
      <c r="GUL17" s="729"/>
      <c r="GUM17" s="724"/>
      <c r="GUN17" s="725"/>
      <c r="GUO17" s="726"/>
      <c r="GUP17" s="726"/>
      <c r="GUQ17" s="726"/>
      <c r="GUR17" s="727"/>
      <c r="GUS17" s="727"/>
      <c r="GUT17" s="727"/>
      <c r="GUV17" s="729"/>
      <c r="GUW17" s="724"/>
      <c r="GUX17" s="725"/>
      <c r="GUY17" s="726"/>
      <c r="GUZ17" s="726"/>
      <c r="GVA17" s="726"/>
      <c r="GVB17" s="727"/>
      <c r="GVC17" s="727"/>
      <c r="GVD17" s="727"/>
      <c r="GVF17" s="729"/>
      <c r="GVG17" s="724"/>
      <c r="GVH17" s="725"/>
      <c r="GVI17" s="726"/>
      <c r="GVJ17" s="726"/>
      <c r="GVK17" s="726"/>
      <c r="GVL17" s="727"/>
      <c r="GVM17" s="727"/>
      <c r="GVN17" s="727"/>
      <c r="GVP17" s="729"/>
      <c r="GVQ17" s="724"/>
      <c r="GVR17" s="725"/>
      <c r="GVS17" s="726"/>
      <c r="GVT17" s="726"/>
      <c r="GVU17" s="726"/>
      <c r="GVV17" s="727"/>
      <c r="GVW17" s="727"/>
      <c r="GVX17" s="727"/>
      <c r="GVZ17" s="729"/>
      <c r="GWA17" s="724"/>
      <c r="GWB17" s="725"/>
      <c r="GWC17" s="726"/>
      <c r="GWD17" s="726"/>
      <c r="GWE17" s="726"/>
      <c r="GWF17" s="727"/>
      <c r="GWG17" s="727"/>
      <c r="GWH17" s="727"/>
      <c r="GWJ17" s="729"/>
      <c r="GWK17" s="724"/>
      <c r="GWL17" s="725"/>
      <c r="GWM17" s="726"/>
      <c r="GWN17" s="726"/>
      <c r="GWO17" s="726"/>
      <c r="GWP17" s="727"/>
      <c r="GWQ17" s="727"/>
      <c r="GWR17" s="727"/>
      <c r="GWT17" s="729"/>
      <c r="GWU17" s="724"/>
      <c r="GWV17" s="725"/>
      <c r="GWW17" s="726"/>
      <c r="GWX17" s="726"/>
      <c r="GWY17" s="726"/>
      <c r="GWZ17" s="727"/>
      <c r="GXA17" s="727"/>
      <c r="GXB17" s="727"/>
      <c r="GXD17" s="729"/>
      <c r="GXE17" s="724"/>
      <c r="GXF17" s="725"/>
      <c r="GXG17" s="726"/>
      <c r="GXH17" s="726"/>
      <c r="GXI17" s="726"/>
      <c r="GXJ17" s="727"/>
      <c r="GXK17" s="727"/>
      <c r="GXL17" s="727"/>
      <c r="GXN17" s="729"/>
      <c r="GXO17" s="724"/>
      <c r="GXP17" s="725"/>
      <c r="GXQ17" s="726"/>
      <c r="GXR17" s="726"/>
      <c r="GXS17" s="726"/>
      <c r="GXT17" s="727"/>
      <c r="GXU17" s="727"/>
      <c r="GXV17" s="727"/>
      <c r="GXX17" s="729"/>
      <c r="GXY17" s="724"/>
      <c r="GXZ17" s="725"/>
      <c r="GYA17" s="726"/>
      <c r="GYB17" s="726"/>
      <c r="GYC17" s="726"/>
      <c r="GYD17" s="727"/>
      <c r="GYE17" s="727"/>
      <c r="GYF17" s="727"/>
      <c r="GYH17" s="729"/>
      <c r="GYI17" s="724"/>
      <c r="GYJ17" s="725"/>
      <c r="GYK17" s="726"/>
      <c r="GYL17" s="726"/>
      <c r="GYM17" s="726"/>
      <c r="GYN17" s="727"/>
      <c r="GYO17" s="727"/>
      <c r="GYP17" s="727"/>
      <c r="GYR17" s="729"/>
      <c r="GYS17" s="724"/>
      <c r="GYT17" s="725"/>
      <c r="GYU17" s="726"/>
      <c r="GYV17" s="726"/>
      <c r="GYW17" s="726"/>
      <c r="GYX17" s="727"/>
      <c r="GYY17" s="727"/>
      <c r="GYZ17" s="727"/>
      <c r="GZB17" s="729"/>
      <c r="GZC17" s="724"/>
      <c r="GZD17" s="725"/>
      <c r="GZE17" s="726"/>
      <c r="GZF17" s="726"/>
      <c r="GZG17" s="726"/>
      <c r="GZH17" s="727"/>
      <c r="GZI17" s="727"/>
      <c r="GZJ17" s="727"/>
      <c r="GZL17" s="729"/>
      <c r="GZM17" s="724"/>
      <c r="GZN17" s="725"/>
      <c r="GZO17" s="726"/>
      <c r="GZP17" s="726"/>
      <c r="GZQ17" s="726"/>
      <c r="GZR17" s="727"/>
      <c r="GZS17" s="727"/>
      <c r="GZT17" s="727"/>
      <c r="GZV17" s="729"/>
      <c r="GZW17" s="724"/>
      <c r="GZX17" s="725"/>
      <c r="GZY17" s="726"/>
      <c r="GZZ17" s="726"/>
      <c r="HAA17" s="726"/>
      <c r="HAB17" s="727"/>
      <c r="HAC17" s="727"/>
      <c r="HAD17" s="727"/>
      <c r="HAF17" s="729"/>
      <c r="HAG17" s="724"/>
      <c r="HAH17" s="725"/>
      <c r="HAI17" s="726"/>
      <c r="HAJ17" s="726"/>
      <c r="HAK17" s="726"/>
      <c r="HAL17" s="727"/>
      <c r="HAM17" s="727"/>
      <c r="HAN17" s="727"/>
      <c r="HAP17" s="729"/>
      <c r="HAQ17" s="724"/>
      <c r="HAR17" s="725"/>
      <c r="HAS17" s="726"/>
      <c r="HAT17" s="726"/>
      <c r="HAU17" s="726"/>
      <c r="HAV17" s="727"/>
      <c r="HAW17" s="727"/>
      <c r="HAX17" s="727"/>
      <c r="HAZ17" s="729"/>
      <c r="HBA17" s="724"/>
      <c r="HBB17" s="725"/>
      <c r="HBC17" s="726"/>
      <c r="HBD17" s="726"/>
      <c r="HBE17" s="726"/>
      <c r="HBF17" s="727"/>
      <c r="HBG17" s="727"/>
      <c r="HBH17" s="727"/>
      <c r="HBJ17" s="729"/>
      <c r="HBK17" s="724"/>
      <c r="HBL17" s="725"/>
      <c r="HBM17" s="726"/>
      <c r="HBN17" s="726"/>
      <c r="HBO17" s="726"/>
      <c r="HBP17" s="727"/>
      <c r="HBQ17" s="727"/>
      <c r="HBR17" s="727"/>
      <c r="HBT17" s="729"/>
      <c r="HBU17" s="724"/>
      <c r="HBV17" s="725"/>
      <c r="HBW17" s="726"/>
      <c r="HBX17" s="726"/>
      <c r="HBY17" s="726"/>
      <c r="HBZ17" s="727"/>
      <c r="HCA17" s="727"/>
      <c r="HCB17" s="727"/>
      <c r="HCD17" s="729"/>
      <c r="HCE17" s="724"/>
      <c r="HCF17" s="725"/>
      <c r="HCG17" s="726"/>
      <c r="HCH17" s="726"/>
      <c r="HCI17" s="726"/>
      <c r="HCJ17" s="727"/>
      <c r="HCK17" s="727"/>
      <c r="HCL17" s="727"/>
      <c r="HCN17" s="729"/>
      <c r="HCO17" s="724"/>
      <c r="HCP17" s="725"/>
      <c r="HCQ17" s="726"/>
      <c r="HCR17" s="726"/>
      <c r="HCS17" s="726"/>
      <c r="HCT17" s="727"/>
      <c r="HCU17" s="727"/>
      <c r="HCV17" s="727"/>
      <c r="HCX17" s="729"/>
      <c r="HCY17" s="724"/>
      <c r="HCZ17" s="725"/>
      <c r="HDA17" s="726"/>
      <c r="HDB17" s="726"/>
      <c r="HDC17" s="726"/>
      <c r="HDD17" s="727"/>
      <c r="HDE17" s="727"/>
      <c r="HDF17" s="727"/>
      <c r="HDH17" s="729"/>
      <c r="HDI17" s="724"/>
      <c r="HDJ17" s="725"/>
      <c r="HDK17" s="726"/>
      <c r="HDL17" s="726"/>
      <c r="HDM17" s="726"/>
      <c r="HDN17" s="727"/>
      <c r="HDO17" s="727"/>
      <c r="HDP17" s="727"/>
      <c r="HDR17" s="729"/>
      <c r="HDS17" s="724"/>
      <c r="HDT17" s="725"/>
      <c r="HDU17" s="726"/>
      <c r="HDV17" s="726"/>
      <c r="HDW17" s="726"/>
      <c r="HDX17" s="727"/>
      <c r="HDY17" s="727"/>
      <c r="HDZ17" s="727"/>
      <c r="HEB17" s="729"/>
      <c r="HEC17" s="724"/>
      <c r="HED17" s="725"/>
      <c r="HEE17" s="726"/>
      <c r="HEF17" s="726"/>
      <c r="HEG17" s="726"/>
      <c r="HEH17" s="727"/>
      <c r="HEI17" s="727"/>
      <c r="HEJ17" s="727"/>
      <c r="HEL17" s="729"/>
      <c r="HEM17" s="724"/>
      <c r="HEN17" s="725"/>
      <c r="HEO17" s="726"/>
      <c r="HEP17" s="726"/>
      <c r="HEQ17" s="726"/>
      <c r="HER17" s="727"/>
      <c r="HES17" s="727"/>
      <c r="HET17" s="727"/>
      <c r="HEV17" s="729"/>
      <c r="HEW17" s="724"/>
      <c r="HEX17" s="725"/>
      <c r="HEY17" s="726"/>
      <c r="HEZ17" s="726"/>
      <c r="HFA17" s="726"/>
      <c r="HFB17" s="727"/>
      <c r="HFC17" s="727"/>
      <c r="HFD17" s="727"/>
      <c r="HFF17" s="729"/>
      <c r="HFG17" s="724"/>
      <c r="HFH17" s="725"/>
      <c r="HFI17" s="726"/>
      <c r="HFJ17" s="726"/>
      <c r="HFK17" s="726"/>
      <c r="HFL17" s="727"/>
      <c r="HFM17" s="727"/>
      <c r="HFN17" s="727"/>
      <c r="HFP17" s="729"/>
      <c r="HFQ17" s="724"/>
      <c r="HFR17" s="725"/>
      <c r="HFS17" s="726"/>
      <c r="HFT17" s="726"/>
      <c r="HFU17" s="726"/>
      <c r="HFV17" s="727"/>
      <c r="HFW17" s="727"/>
      <c r="HFX17" s="727"/>
      <c r="HFZ17" s="729"/>
      <c r="HGA17" s="724"/>
      <c r="HGB17" s="725"/>
      <c r="HGC17" s="726"/>
      <c r="HGD17" s="726"/>
      <c r="HGE17" s="726"/>
      <c r="HGF17" s="727"/>
      <c r="HGG17" s="727"/>
      <c r="HGH17" s="727"/>
      <c r="HGJ17" s="729"/>
      <c r="HGK17" s="724"/>
      <c r="HGL17" s="725"/>
      <c r="HGM17" s="726"/>
      <c r="HGN17" s="726"/>
      <c r="HGO17" s="726"/>
      <c r="HGP17" s="727"/>
      <c r="HGQ17" s="727"/>
      <c r="HGR17" s="727"/>
      <c r="HGT17" s="729"/>
      <c r="HGU17" s="724"/>
      <c r="HGV17" s="725"/>
      <c r="HGW17" s="726"/>
      <c r="HGX17" s="726"/>
      <c r="HGY17" s="726"/>
      <c r="HGZ17" s="727"/>
      <c r="HHA17" s="727"/>
      <c r="HHB17" s="727"/>
      <c r="HHD17" s="729"/>
      <c r="HHE17" s="724"/>
      <c r="HHF17" s="725"/>
      <c r="HHG17" s="726"/>
      <c r="HHH17" s="726"/>
      <c r="HHI17" s="726"/>
      <c r="HHJ17" s="727"/>
      <c r="HHK17" s="727"/>
      <c r="HHL17" s="727"/>
      <c r="HHN17" s="729"/>
      <c r="HHO17" s="724"/>
      <c r="HHP17" s="725"/>
      <c r="HHQ17" s="726"/>
      <c r="HHR17" s="726"/>
      <c r="HHS17" s="726"/>
      <c r="HHT17" s="727"/>
      <c r="HHU17" s="727"/>
      <c r="HHV17" s="727"/>
      <c r="HHX17" s="729"/>
      <c r="HHY17" s="724"/>
      <c r="HHZ17" s="725"/>
      <c r="HIA17" s="726"/>
      <c r="HIB17" s="726"/>
      <c r="HIC17" s="726"/>
      <c r="HID17" s="727"/>
      <c r="HIE17" s="727"/>
      <c r="HIF17" s="727"/>
      <c r="HIH17" s="729"/>
      <c r="HII17" s="724"/>
      <c r="HIJ17" s="725"/>
      <c r="HIK17" s="726"/>
      <c r="HIL17" s="726"/>
      <c r="HIM17" s="726"/>
      <c r="HIN17" s="727"/>
      <c r="HIO17" s="727"/>
      <c r="HIP17" s="727"/>
      <c r="HIR17" s="729"/>
      <c r="HIS17" s="724"/>
      <c r="HIT17" s="725"/>
      <c r="HIU17" s="726"/>
      <c r="HIV17" s="726"/>
      <c r="HIW17" s="726"/>
      <c r="HIX17" s="727"/>
      <c r="HIY17" s="727"/>
      <c r="HIZ17" s="727"/>
      <c r="HJB17" s="729"/>
      <c r="HJC17" s="724"/>
      <c r="HJD17" s="725"/>
      <c r="HJE17" s="726"/>
      <c r="HJF17" s="726"/>
      <c r="HJG17" s="726"/>
      <c r="HJH17" s="727"/>
      <c r="HJI17" s="727"/>
      <c r="HJJ17" s="727"/>
      <c r="HJL17" s="729"/>
      <c r="HJM17" s="724"/>
      <c r="HJN17" s="725"/>
      <c r="HJO17" s="726"/>
      <c r="HJP17" s="726"/>
      <c r="HJQ17" s="726"/>
      <c r="HJR17" s="727"/>
      <c r="HJS17" s="727"/>
      <c r="HJT17" s="727"/>
      <c r="HJV17" s="729"/>
      <c r="HJW17" s="724"/>
      <c r="HJX17" s="725"/>
      <c r="HJY17" s="726"/>
      <c r="HJZ17" s="726"/>
      <c r="HKA17" s="726"/>
      <c r="HKB17" s="727"/>
      <c r="HKC17" s="727"/>
      <c r="HKD17" s="727"/>
      <c r="HKF17" s="729"/>
      <c r="HKG17" s="724"/>
      <c r="HKH17" s="725"/>
      <c r="HKI17" s="726"/>
      <c r="HKJ17" s="726"/>
      <c r="HKK17" s="726"/>
      <c r="HKL17" s="727"/>
      <c r="HKM17" s="727"/>
      <c r="HKN17" s="727"/>
      <c r="HKP17" s="729"/>
      <c r="HKQ17" s="724"/>
      <c r="HKR17" s="725"/>
      <c r="HKS17" s="726"/>
      <c r="HKT17" s="726"/>
      <c r="HKU17" s="726"/>
      <c r="HKV17" s="727"/>
      <c r="HKW17" s="727"/>
      <c r="HKX17" s="727"/>
      <c r="HKZ17" s="729"/>
      <c r="HLA17" s="724"/>
      <c r="HLB17" s="725"/>
      <c r="HLC17" s="726"/>
      <c r="HLD17" s="726"/>
      <c r="HLE17" s="726"/>
      <c r="HLF17" s="727"/>
      <c r="HLG17" s="727"/>
      <c r="HLH17" s="727"/>
      <c r="HLJ17" s="729"/>
      <c r="HLK17" s="724"/>
      <c r="HLL17" s="725"/>
      <c r="HLM17" s="726"/>
      <c r="HLN17" s="726"/>
      <c r="HLO17" s="726"/>
      <c r="HLP17" s="727"/>
      <c r="HLQ17" s="727"/>
      <c r="HLR17" s="727"/>
      <c r="HLT17" s="729"/>
      <c r="HLU17" s="724"/>
      <c r="HLV17" s="725"/>
      <c r="HLW17" s="726"/>
      <c r="HLX17" s="726"/>
      <c r="HLY17" s="726"/>
      <c r="HLZ17" s="727"/>
      <c r="HMA17" s="727"/>
      <c r="HMB17" s="727"/>
      <c r="HMD17" s="729"/>
      <c r="HME17" s="724"/>
      <c r="HMF17" s="725"/>
      <c r="HMG17" s="726"/>
      <c r="HMH17" s="726"/>
      <c r="HMI17" s="726"/>
      <c r="HMJ17" s="727"/>
      <c r="HMK17" s="727"/>
      <c r="HML17" s="727"/>
      <c r="HMN17" s="729"/>
      <c r="HMO17" s="724"/>
      <c r="HMP17" s="725"/>
      <c r="HMQ17" s="726"/>
      <c r="HMR17" s="726"/>
      <c r="HMS17" s="726"/>
      <c r="HMT17" s="727"/>
      <c r="HMU17" s="727"/>
      <c r="HMV17" s="727"/>
      <c r="HMX17" s="729"/>
      <c r="HMY17" s="724"/>
      <c r="HMZ17" s="725"/>
      <c r="HNA17" s="726"/>
      <c r="HNB17" s="726"/>
      <c r="HNC17" s="726"/>
      <c r="HND17" s="727"/>
      <c r="HNE17" s="727"/>
      <c r="HNF17" s="727"/>
      <c r="HNH17" s="729"/>
      <c r="HNI17" s="724"/>
      <c r="HNJ17" s="725"/>
      <c r="HNK17" s="726"/>
      <c r="HNL17" s="726"/>
      <c r="HNM17" s="726"/>
      <c r="HNN17" s="727"/>
      <c r="HNO17" s="727"/>
      <c r="HNP17" s="727"/>
      <c r="HNR17" s="729"/>
      <c r="HNS17" s="724"/>
      <c r="HNT17" s="725"/>
      <c r="HNU17" s="726"/>
      <c r="HNV17" s="726"/>
      <c r="HNW17" s="726"/>
      <c r="HNX17" s="727"/>
      <c r="HNY17" s="727"/>
      <c r="HNZ17" s="727"/>
      <c r="HOB17" s="729"/>
      <c r="HOC17" s="724"/>
      <c r="HOD17" s="725"/>
      <c r="HOE17" s="726"/>
      <c r="HOF17" s="726"/>
      <c r="HOG17" s="726"/>
      <c r="HOH17" s="727"/>
      <c r="HOI17" s="727"/>
      <c r="HOJ17" s="727"/>
      <c r="HOL17" s="729"/>
      <c r="HOM17" s="724"/>
      <c r="HON17" s="725"/>
      <c r="HOO17" s="726"/>
      <c r="HOP17" s="726"/>
      <c r="HOQ17" s="726"/>
      <c r="HOR17" s="727"/>
      <c r="HOS17" s="727"/>
      <c r="HOT17" s="727"/>
      <c r="HOV17" s="729"/>
      <c r="HOW17" s="724"/>
      <c r="HOX17" s="725"/>
      <c r="HOY17" s="726"/>
      <c r="HOZ17" s="726"/>
      <c r="HPA17" s="726"/>
      <c r="HPB17" s="727"/>
      <c r="HPC17" s="727"/>
      <c r="HPD17" s="727"/>
      <c r="HPF17" s="729"/>
      <c r="HPG17" s="724"/>
      <c r="HPH17" s="725"/>
      <c r="HPI17" s="726"/>
      <c r="HPJ17" s="726"/>
      <c r="HPK17" s="726"/>
      <c r="HPL17" s="727"/>
      <c r="HPM17" s="727"/>
      <c r="HPN17" s="727"/>
      <c r="HPP17" s="729"/>
      <c r="HPQ17" s="724"/>
      <c r="HPR17" s="725"/>
      <c r="HPS17" s="726"/>
      <c r="HPT17" s="726"/>
      <c r="HPU17" s="726"/>
      <c r="HPV17" s="727"/>
      <c r="HPW17" s="727"/>
      <c r="HPX17" s="727"/>
      <c r="HPZ17" s="729"/>
      <c r="HQA17" s="724"/>
      <c r="HQB17" s="725"/>
      <c r="HQC17" s="726"/>
      <c r="HQD17" s="726"/>
      <c r="HQE17" s="726"/>
      <c r="HQF17" s="727"/>
      <c r="HQG17" s="727"/>
      <c r="HQH17" s="727"/>
      <c r="HQJ17" s="729"/>
      <c r="HQK17" s="724"/>
      <c r="HQL17" s="725"/>
      <c r="HQM17" s="726"/>
      <c r="HQN17" s="726"/>
      <c r="HQO17" s="726"/>
      <c r="HQP17" s="727"/>
      <c r="HQQ17" s="727"/>
      <c r="HQR17" s="727"/>
      <c r="HQT17" s="729"/>
      <c r="HQU17" s="724"/>
      <c r="HQV17" s="725"/>
      <c r="HQW17" s="726"/>
      <c r="HQX17" s="726"/>
      <c r="HQY17" s="726"/>
      <c r="HQZ17" s="727"/>
      <c r="HRA17" s="727"/>
      <c r="HRB17" s="727"/>
      <c r="HRD17" s="729"/>
      <c r="HRE17" s="724"/>
      <c r="HRF17" s="725"/>
      <c r="HRG17" s="726"/>
      <c r="HRH17" s="726"/>
      <c r="HRI17" s="726"/>
      <c r="HRJ17" s="727"/>
      <c r="HRK17" s="727"/>
      <c r="HRL17" s="727"/>
      <c r="HRN17" s="729"/>
      <c r="HRO17" s="724"/>
      <c r="HRP17" s="725"/>
      <c r="HRQ17" s="726"/>
      <c r="HRR17" s="726"/>
      <c r="HRS17" s="726"/>
      <c r="HRT17" s="727"/>
      <c r="HRU17" s="727"/>
      <c r="HRV17" s="727"/>
      <c r="HRX17" s="729"/>
      <c r="HRY17" s="724"/>
      <c r="HRZ17" s="725"/>
      <c r="HSA17" s="726"/>
      <c r="HSB17" s="726"/>
      <c r="HSC17" s="726"/>
      <c r="HSD17" s="727"/>
      <c r="HSE17" s="727"/>
      <c r="HSF17" s="727"/>
      <c r="HSH17" s="729"/>
      <c r="HSI17" s="724"/>
      <c r="HSJ17" s="725"/>
      <c r="HSK17" s="726"/>
      <c r="HSL17" s="726"/>
      <c r="HSM17" s="726"/>
      <c r="HSN17" s="727"/>
      <c r="HSO17" s="727"/>
      <c r="HSP17" s="727"/>
      <c r="HSR17" s="729"/>
      <c r="HSS17" s="724"/>
      <c r="HST17" s="725"/>
      <c r="HSU17" s="726"/>
      <c r="HSV17" s="726"/>
      <c r="HSW17" s="726"/>
      <c r="HSX17" s="727"/>
      <c r="HSY17" s="727"/>
      <c r="HSZ17" s="727"/>
      <c r="HTB17" s="729"/>
      <c r="HTC17" s="724"/>
      <c r="HTD17" s="725"/>
      <c r="HTE17" s="726"/>
      <c r="HTF17" s="726"/>
      <c r="HTG17" s="726"/>
      <c r="HTH17" s="727"/>
      <c r="HTI17" s="727"/>
      <c r="HTJ17" s="727"/>
      <c r="HTL17" s="729"/>
      <c r="HTM17" s="724"/>
      <c r="HTN17" s="725"/>
      <c r="HTO17" s="726"/>
      <c r="HTP17" s="726"/>
      <c r="HTQ17" s="726"/>
      <c r="HTR17" s="727"/>
      <c r="HTS17" s="727"/>
      <c r="HTT17" s="727"/>
      <c r="HTV17" s="729"/>
      <c r="HTW17" s="724"/>
      <c r="HTX17" s="725"/>
      <c r="HTY17" s="726"/>
      <c r="HTZ17" s="726"/>
      <c r="HUA17" s="726"/>
      <c r="HUB17" s="727"/>
      <c r="HUC17" s="727"/>
      <c r="HUD17" s="727"/>
      <c r="HUF17" s="729"/>
      <c r="HUG17" s="724"/>
      <c r="HUH17" s="725"/>
      <c r="HUI17" s="726"/>
      <c r="HUJ17" s="726"/>
      <c r="HUK17" s="726"/>
      <c r="HUL17" s="727"/>
      <c r="HUM17" s="727"/>
      <c r="HUN17" s="727"/>
      <c r="HUP17" s="729"/>
      <c r="HUQ17" s="724"/>
      <c r="HUR17" s="725"/>
      <c r="HUS17" s="726"/>
      <c r="HUT17" s="726"/>
      <c r="HUU17" s="726"/>
      <c r="HUV17" s="727"/>
      <c r="HUW17" s="727"/>
      <c r="HUX17" s="727"/>
      <c r="HUZ17" s="729"/>
      <c r="HVA17" s="724"/>
      <c r="HVB17" s="725"/>
      <c r="HVC17" s="726"/>
      <c r="HVD17" s="726"/>
      <c r="HVE17" s="726"/>
      <c r="HVF17" s="727"/>
      <c r="HVG17" s="727"/>
      <c r="HVH17" s="727"/>
      <c r="HVJ17" s="729"/>
      <c r="HVK17" s="724"/>
      <c r="HVL17" s="725"/>
      <c r="HVM17" s="726"/>
      <c r="HVN17" s="726"/>
      <c r="HVO17" s="726"/>
      <c r="HVP17" s="727"/>
      <c r="HVQ17" s="727"/>
      <c r="HVR17" s="727"/>
      <c r="HVT17" s="729"/>
      <c r="HVU17" s="724"/>
      <c r="HVV17" s="725"/>
      <c r="HVW17" s="726"/>
      <c r="HVX17" s="726"/>
      <c r="HVY17" s="726"/>
      <c r="HVZ17" s="727"/>
      <c r="HWA17" s="727"/>
      <c r="HWB17" s="727"/>
      <c r="HWD17" s="729"/>
      <c r="HWE17" s="724"/>
      <c r="HWF17" s="725"/>
      <c r="HWG17" s="726"/>
      <c r="HWH17" s="726"/>
      <c r="HWI17" s="726"/>
      <c r="HWJ17" s="727"/>
      <c r="HWK17" s="727"/>
      <c r="HWL17" s="727"/>
      <c r="HWN17" s="729"/>
      <c r="HWO17" s="724"/>
      <c r="HWP17" s="725"/>
      <c r="HWQ17" s="726"/>
      <c r="HWR17" s="726"/>
      <c r="HWS17" s="726"/>
      <c r="HWT17" s="727"/>
      <c r="HWU17" s="727"/>
      <c r="HWV17" s="727"/>
      <c r="HWX17" s="729"/>
      <c r="HWY17" s="724"/>
      <c r="HWZ17" s="725"/>
      <c r="HXA17" s="726"/>
      <c r="HXB17" s="726"/>
      <c r="HXC17" s="726"/>
      <c r="HXD17" s="727"/>
      <c r="HXE17" s="727"/>
      <c r="HXF17" s="727"/>
      <c r="HXH17" s="729"/>
      <c r="HXI17" s="724"/>
      <c r="HXJ17" s="725"/>
      <c r="HXK17" s="726"/>
      <c r="HXL17" s="726"/>
      <c r="HXM17" s="726"/>
      <c r="HXN17" s="727"/>
      <c r="HXO17" s="727"/>
      <c r="HXP17" s="727"/>
      <c r="HXR17" s="729"/>
      <c r="HXS17" s="724"/>
      <c r="HXT17" s="725"/>
      <c r="HXU17" s="726"/>
      <c r="HXV17" s="726"/>
      <c r="HXW17" s="726"/>
      <c r="HXX17" s="727"/>
      <c r="HXY17" s="727"/>
      <c r="HXZ17" s="727"/>
      <c r="HYB17" s="729"/>
      <c r="HYC17" s="724"/>
      <c r="HYD17" s="725"/>
      <c r="HYE17" s="726"/>
      <c r="HYF17" s="726"/>
      <c r="HYG17" s="726"/>
      <c r="HYH17" s="727"/>
      <c r="HYI17" s="727"/>
      <c r="HYJ17" s="727"/>
      <c r="HYL17" s="729"/>
      <c r="HYM17" s="724"/>
      <c r="HYN17" s="725"/>
      <c r="HYO17" s="726"/>
      <c r="HYP17" s="726"/>
      <c r="HYQ17" s="726"/>
      <c r="HYR17" s="727"/>
      <c r="HYS17" s="727"/>
      <c r="HYT17" s="727"/>
      <c r="HYV17" s="729"/>
      <c r="HYW17" s="724"/>
      <c r="HYX17" s="725"/>
      <c r="HYY17" s="726"/>
      <c r="HYZ17" s="726"/>
      <c r="HZA17" s="726"/>
      <c r="HZB17" s="727"/>
      <c r="HZC17" s="727"/>
      <c r="HZD17" s="727"/>
      <c r="HZF17" s="729"/>
      <c r="HZG17" s="724"/>
      <c r="HZH17" s="725"/>
      <c r="HZI17" s="726"/>
      <c r="HZJ17" s="726"/>
      <c r="HZK17" s="726"/>
      <c r="HZL17" s="727"/>
      <c r="HZM17" s="727"/>
      <c r="HZN17" s="727"/>
      <c r="HZP17" s="729"/>
      <c r="HZQ17" s="724"/>
      <c r="HZR17" s="725"/>
      <c r="HZS17" s="726"/>
      <c r="HZT17" s="726"/>
      <c r="HZU17" s="726"/>
      <c r="HZV17" s="727"/>
      <c r="HZW17" s="727"/>
      <c r="HZX17" s="727"/>
      <c r="HZZ17" s="729"/>
      <c r="IAA17" s="724"/>
      <c r="IAB17" s="725"/>
      <c r="IAC17" s="726"/>
      <c r="IAD17" s="726"/>
      <c r="IAE17" s="726"/>
      <c r="IAF17" s="727"/>
      <c r="IAG17" s="727"/>
      <c r="IAH17" s="727"/>
      <c r="IAJ17" s="729"/>
      <c r="IAK17" s="724"/>
      <c r="IAL17" s="725"/>
      <c r="IAM17" s="726"/>
      <c r="IAN17" s="726"/>
      <c r="IAO17" s="726"/>
      <c r="IAP17" s="727"/>
      <c r="IAQ17" s="727"/>
      <c r="IAR17" s="727"/>
      <c r="IAT17" s="729"/>
      <c r="IAU17" s="724"/>
      <c r="IAV17" s="725"/>
      <c r="IAW17" s="726"/>
      <c r="IAX17" s="726"/>
      <c r="IAY17" s="726"/>
      <c r="IAZ17" s="727"/>
      <c r="IBA17" s="727"/>
      <c r="IBB17" s="727"/>
      <c r="IBD17" s="729"/>
      <c r="IBE17" s="724"/>
      <c r="IBF17" s="725"/>
      <c r="IBG17" s="726"/>
      <c r="IBH17" s="726"/>
      <c r="IBI17" s="726"/>
      <c r="IBJ17" s="727"/>
      <c r="IBK17" s="727"/>
      <c r="IBL17" s="727"/>
      <c r="IBN17" s="729"/>
      <c r="IBO17" s="724"/>
      <c r="IBP17" s="725"/>
      <c r="IBQ17" s="726"/>
      <c r="IBR17" s="726"/>
      <c r="IBS17" s="726"/>
      <c r="IBT17" s="727"/>
      <c r="IBU17" s="727"/>
      <c r="IBV17" s="727"/>
      <c r="IBX17" s="729"/>
      <c r="IBY17" s="724"/>
      <c r="IBZ17" s="725"/>
      <c r="ICA17" s="726"/>
      <c r="ICB17" s="726"/>
      <c r="ICC17" s="726"/>
      <c r="ICD17" s="727"/>
      <c r="ICE17" s="727"/>
      <c r="ICF17" s="727"/>
      <c r="ICH17" s="729"/>
      <c r="ICI17" s="724"/>
      <c r="ICJ17" s="725"/>
      <c r="ICK17" s="726"/>
      <c r="ICL17" s="726"/>
      <c r="ICM17" s="726"/>
      <c r="ICN17" s="727"/>
      <c r="ICO17" s="727"/>
      <c r="ICP17" s="727"/>
      <c r="ICR17" s="729"/>
      <c r="ICS17" s="724"/>
      <c r="ICT17" s="725"/>
      <c r="ICU17" s="726"/>
      <c r="ICV17" s="726"/>
      <c r="ICW17" s="726"/>
      <c r="ICX17" s="727"/>
      <c r="ICY17" s="727"/>
      <c r="ICZ17" s="727"/>
      <c r="IDB17" s="729"/>
      <c r="IDC17" s="724"/>
      <c r="IDD17" s="725"/>
      <c r="IDE17" s="726"/>
      <c r="IDF17" s="726"/>
      <c r="IDG17" s="726"/>
      <c r="IDH17" s="727"/>
      <c r="IDI17" s="727"/>
      <c r="IDJ17" s="727"/>
      <c r="IDL17" s="729"/>
      <c r="IDM17" s="724"/>
      <c r="IDN17" s="725"/>
      <c r="IDO17" s="726"/>
      <c r="IDP17" s="726"/>
      <c r="IDQ17" s="726"/>
      <c r="IDR17" s="727"/>
      <c r="IDS17" s="727"/>
      <c r="IDT17" s="727"/>
      <c r="IDV17" s="729"/>
      <c r="IDW17" s="724"/>
      <c r="IDX17" s="725"/>
      <c r="IDY17" s="726"/>
      <c r="IDZ17" s="726"/>
      <c r="IEA17" s="726"/>
      <c r="IEB17" s="727"/>
      <c r="IEC17" s="727"/>
      <c r="IED17" s="727"/>
      <c r="IEF17" s="729"/>
      <c r="IEG17" s="724"/>
      <c r="IEH17" s="725"/>
      <c r="IEI17" s="726"/>
      <c r="IEJ17" s="726"/>
      <c r="IEK17" s="726"/>
      <c r="IEL17" s="727"/>
      <c r="IEM17" s="727"/>
      <c r="IEN17" s="727"/>
      <c r="IEP17" s="729"/>
      <c r="IEQ17" s="724"/>
      <c r="IER17" s="725"/>
      <c r="IES17" s="726"/>
      <c r="IET17" s="726"/>
      <c r="IEU17" s="726"/>
      <c r="IEV17" s="727"/>
      <c r="IEW17" s="727"/>
      <c r="IEX17" s="727"/>
      <c r="IEZ17" s="729"/>
      <c r="IFA17" s="724"/>
      <c r="IFB17" s="725"/>
      <c r="IFC17" s="726"/>
      <c r="IFD17" s="726"/>
      <c r="IFE17" s="726"/>
      <c r="IFF17" s="727"/>
      <c r="IFG17" s="727"/>
      <c r="IFH17" s="727"/>
      <c r="IFJ17" s="729"/>
      <c r="IFK17" s="724"/>
      <c r="IFL17" s="725"/>
      <c r="IFM17" s="726"/>
      <c r="IFN17" s="726"/>
      <c r="IFO17" s="726"/>
      <c r="IFP17" s="727"/>
      <c r="IFQ17" s="727"/>
      <c r="IFR17" s="727"/>
      <c r="IFT17" s="729"/>
      <c r="IFU17" s="724"/>
      <c r="IFV17" s="725"/>
      <c r="IFW17" s="726"/>
      <c r="IFX17" s="726"/>
      <c r="IFY17" s="726"/>
      <c r="IFZ17" s="727"/>
      <c r="IGA17" s="727"/>
      <c r="IGB17" s="727"/>
      <c r="IGD17" s="729"/>
      <c r="IGE17" s="724"/>
      <c r="IGF17" s="725"/>
      <c r="IGG17" s="726"/>
      <c r="IGH17" s="726"/>
      <c r="IGI17" s="726"/>
      <c r="IGJ17" s="727"/>
      <c r="IGK17" s="727"/>
      <c r="IGL17" s="727"/>
      <c r="IGN17" s="729"/>
      <c r="IGO17" s="724"/>
      <c r="IGP17" s="725"/>
      <c r="IGQ17" s="726"/>
      <c r="IGR17" s="726"/>
      <c r="IGS17" s="726"/>
      <c r="IGT17" s="727"/>
      <c r="IGU17" s="727"/>
      <c r="IGV17" s="727"/>
      <c r="IGX17" s="729"/>
      <c r="IGY17" s="724"/>
      <c r="IGZ17" s="725"/>
      <c r="IHA17" s="726"/>
      <c r="IHB17" s="726"/>
      <c r="IHC17" s="726"/>
      <c r="IHD17" s="727"/>
      <c r="IHE17" s="727"/>
      <c r="IHF17" s="727"/>
      <c r="IHH17" s="729"/>
      <c r="IHI17" s="724"/>
      <c r="IHJ17" s="725"/>
      <c r="IHK17" s="726"/>
      <c r="IHL17" s="726"/>
      <c r="IHM17" s="726"/>
      <c r="IHN17" s="727"/>
      <c r="IHO17" s="727"/>
      <c r="IHP17" s="727"/>
      <c r="IHR17" s="729"/>
      <c r="IHS17" s="724"/>
      <c r="IHT17" s="725"/>
      <c r="IHU17" s="726"/>
      <c r="IHV17" s="726"/>
      <c r="IHW17" s="726"/>
      <c r="IHX17" s="727"/>
      <c r="IHY17" s="727"/>
      <c r="IHZ17" s="727"/>
      <c r="IIB17" s="729"/>
      <c r="IIC17" s="724"/>
      <c r="IID17" s="725"/>
      <c r="IIE17" s="726"/>
      <c r="IIF17" s="726"/>
      <c r="IIG17" s="726"/>
      <c r="IIH17" s="727"/>
      <c r="III17" s="727"/>
      <c r="IIJ17" s="727"/>
      <c r="IIL17" s="729"/>
      <c r="IIM17" s="724"/>
      <c r="IIN17" s="725"/>
      <c r="IIO17" s="726"/>
      <c r="IIP17" s="726"/>
      <c r="IIQ17" s="726"/>
      <c r="IIR17" s="727"/>
      <c r="IIS17" s="727"/>
      <c r="IIT17" s="727"/>
      <c r="IIV17" s="729"/>
      <c r="IIW17" s="724"/>
      <c r="IIX17" s="725"/>
      <c r="IIY17" s="726"/>
      <c r="IIZ17" s="726"/>
      <c r="IJA17" s="726"/>
      <c r="IJB17" s="727"/>
      <c r="IJC17" s="727"/>
      <c r="IJD17" s="727"/>
      <c r="IJF17" s="729"/>
      <c r="IJG17" s="724"/>
      <c r="IJH17" s="725"/>
      <c r="IJI17" s="726"/>
      <c r="IJJ17" s="726"/>
      <c r="IJK17" s="726"/>
      <c r="IJL17" s="727"/>
      <c r="IJM17" s="727"/>
      <c r="IJN17" s="727"/>
      <c r="IJP17" s="729"/>
      <c r="IJQ17" s="724"/>
      <c r="IJR17" s="725"/>
      <c r="IJS17" s="726"/>
      <c r="IJT17" s="726"/>
      <c r="IJU17" s="726"/>
      <c r="IJV17" s="727"/>
      <c r="IJW17" s="727"/>
      <c r="IJX17" s="727"/>
      <c r="IJZ17" s="729"/>
      <c r="IKA17" s="724"/>
      <c r="IKB17" s="725"/>
      <c r="IKC17" s="726"/>
      <c r="IKD17" s="726"/>
      <c r="IKE17" s="726"/>
      <c r="IKF17" s="727"/>
      <c r="IKG17" s="727"/>
      <c r="IKH17" s="727"/>
      <c r="IKJ17" s="729"/>
      <c r="IKK17" s="724"/>
      <c r="IKL17" s="725"/>
      <c r="IKM17" s="726"/>
      <c r="IKN17" s="726"/>
      <c r="IKO17" s="726"/>
      <c r="IKP17" s="727"/>
      <c r="IKQ17" s="727"/>
      <c r="IKR17" s="727"/>
      <c r="IKT17" s="729"/>
      <c r="IKU17" s="724"/>
      <c r="IKV17" s="725"/>
      <c r="IKW17" s="726"/>
      <c r="IKX17" s="726"/>
      <c r="IKY17" s="726"/>
      <c r="IKZ17" s="727"/>
      <c r="ILA17" s="727"/>
      <c r="ILB17" s="727"/>
      <c r="ILD17" s="729"/>
      <c r="ILE17" s="724"/>
      <c r="ILF17" s="725"/>
      <c r="ILG17" s="726"/>
      <c r="ILH17" s="726"/>
      <c r="ILI17" s="726"/>
      <c r="ILJ17" s="727"/>
      <c r="ILK17" s="727"/>
      <c r="ILL17" s="727"/>
      <c r="ILN17" s="729"/>
      <c r="ILO17" s="724"/>
      <c r="ILP17" s="725"/>
      <c r="ILQ17" s="726"/>
      <c r="ILR17" s="726"/>
      <c r="ILS17" s="726"/>
      <c r="ILT17" s="727"/>
      <c r="ILU17" s="727"/>
      <c r="ILV17" s="727"/>
      <c r="ILX17" s="729"/>
      <c r="ILY17" s="724"/>
      <c r="ILZ17" s="725"/>
      <c r="IMA17" s="726"/>
      <c r="IMB17" s="726"/>
      <c r="IMC17" s="726"/>
      <c r="IMD17" s="727"/>
      <c r="IME17" s="727"/>
      <c r="IMF17" s="727"/>
      <c r="IMH17" s="729"/>
      <c r="IMI17" s="724"/>
      <c r="IMJ17" s="725"/>
      <c r="IMK17" s="726"/>
      <c r="IML17" s="726"/>
      <c r="IMM17" s="726"/>
      <c r="IMN17" s="727"/>
      <c r="IMO17" s="727"/>
      <c r="IMP17" s="727"/>
      <c r="IMR17" s="729"/>
      <c r="IMS17" s="724"/>
      <c r="IMT17" s="725"/>
      <c r="IMU17" s="726"/>
      <c r="IMV17" s="726"/>
      <c r="IMW17" s="726"/>
      <c r="IMX17" s="727"/>
      <c r="IMY17" s="727"/>
      <c r="IMZ17" s="727"/>
      <c r="INB17" s="729"/>
      <c r="INC17" s="724"/>
      <c r="IND17" s="725"/>
      <c r="INE17" s="726"/>
      <c r="INF17" s="726"/>
      <c r="ING17" s="726"/>
      <c r="INH17" s="727"/>
      <c r="INI17" s="727"/>
      <c r="INJ17" s="727"/>
      <c r="INL17" s="729"/>
      <c r="INM17" s="724"/>
      <c r="INN17" s="725"/>
      <c r="INO17" s="726"/>
      <c r="INP17" s="726"/>
      <c r="INQ17" s="726"/>
      <c r="INR17" s="727"/>
      <c r="INS17" s="727"/>
      <c r="INT17" s="727"/>
      <c r="INV17" s="729"/>
      <c r="INW17" s="724"/>
      <c r="INX17" s="725"/>
      <c r="INY17" s="726"/>
      <c r="INZ17" s="726"/>
      <c r="IOA17" s="726"/>
      <c r="IOB17" s="727"/>
      <c r="IOC17" s="727"/>
      <c r="IOD17" s="727"/>
      <c r="IOF17" s="729"/>
      <c r="IOG17" s="724"/>
      <c r="IOH17" s="725"/>
      <c r="IOI17" s="726"/>
      <c r="IOJ17" s="726"/>
      <c r="IOK17" s="726"/>
      <c r="IOL17" s="727"/>
      <c r="IOM17" s="727"/>
      <c r="ION17" s="727"/>
      <c r="IOP17" s="729"/>
      <c r="IOQ17" s="724"/>
      <c r="IOR17" s="725"/>
      <c r="IOS17" s="726"/>
      <c r="IOT17" s="726"/>
      <c r="IOU17" s="726"/>
      <c r="IOV17" s="727"/>
      <c r="IOW17" s="727"/>
      <c r="IOX17" s="727"/>
      <c r="IOZ17" s="729"/>
      <c r="IPA17" s="724"/>
      <c r="IPB17" s="725"/>
      <c r="IPC17" s="726"/>
      <c r="IPD17" s="726"/>
      <c r="IPE17" s="726"/>
      <c r="IPF17" s="727"/>
      <c r="IPG17" s="727"/>
      <c r="IPH17" s="727"/>
      <c r="IPJ17" s="729"/>
      <c r="IPK17" s="724"/>
      <c r="IPL17" s="725"/>
      <c r="IPM17" s="726"/>
      <c r="IPN17" s="726"/>
      <c r="IPO17" s="726"/>
      <c r="IPP17" s="727"/>
      <c r="IPQ17" s="727"/>
      <c r="IPR17" s="727"/>
      <c r="IPT17" s="729"/>
      <c r="IPU17" s="724"/>
      <c r="IPV17" s="725"/>
      <c r="IPW17" s="726"/>
      <c r="IPX17" s="726"/>
      <c r="IPY17" s="726"/>
      <c r="IPZ17" s="727"/>
      <c r="IQA17" s="727"/>
      <c r="IQB17" s="727"/>
      <c r="IQD17" s="729"/>
      <c r="IQE17" s="724"/>
      <c r="IQF17" s="725"/>
      <c r="IQG17" s="726"/>
      <c r="IQH17" s="726"/>
      <c r="IQI17" s="726"/>
      <c r="IQJ17" s="727"/>
      <c r="IQK17" s="727"/>
      <c r="IQL17" s="727"/>
      <c r="IQN17" s="729"/>
      <c r="IQO17" s="724"/>
      <c r="IQP17" s="725"/>
      <c r="IQQ17" s="726"/>
      <c r="IQR17" s="726"/>
      <c r="IQS17" s="726"/>
      <c r="IQT17" s="727"/>
      <c r="IQU17" s="727"/>
      <c r="IQV17" s="727"/>
      <c r="IQX17" s="729"/>
      <c r="IQY17" s="724"/>
      <c r="IQZ17" s="725"/>
      <c r="IRA17" s="726"/>
      <c r="IRB17" s="726"/>
      <c r="IRC17" s="726"/>
      <c r="IRD17" s="727"/>
      <c r="IRE17" s="727"/>
      <c r="IRF17" s="727"/>
      <c r="IRH17" s="729"/>
      <c r="IRI17" s="724"/>
      <c r="IRJ17" s="725"/>
      <c r="IRK17" s="726"/>
      <c r="IRL17" s="726"/>
      <c r="IRM17" s="726"/>
      <c r="IRN17" s="727"/>
      <c r="IRO17" s="727"/>
      <c r="IRP17" s="727"/>
      <c r="IRR17" s="729"/>
      <c r="IRS17" s="724"/>
      <c r="IRT17" s="725"/>
      <c r="IRU17" s="726"/>
      <c r="IRV17" s="726"/>
      <c r="IRW17" s="726"/>
      <c r="IRX17" s="727"/>
      <c r="IRY17" s="727"/>
      <c r="IRZ17" s="727"/>
      <c r="ISB17" s="729"/>
      <c r="ISC17" s="724"/>
      <c r="ISD17" s="725"/>
      <c r="ISE17" s="726"/>
      <c r="ISF17" s="726"/>
      <c r="ISG17" s="726"/>
      <c r="ISH17" s="727"/>
      <c r="ISI17" s="727"/>
      <c r="ISJ17" s="727"/>
      <c r="ISL17" s="729"/>
      <c r="ISM17" s="724"/>
      <c r="ISN17" s="725"/>
      <c r="ISO17" s="726"/>
      <c r="ISP17" s="726"/>
      <c r="ISQ17" s="726"/>
      <c r="ISR17" s="727"/>
      <c r="ISS17" s="727"/>
      <c r="IST17" s="727"/>
      <c r="ISV17" s="729"/>
      <c r="ISW17" s="724"/>
      <c r="ISX17" s="725"/>
      <c r="ISY17" s="726"/>
      <c r="ISZ17" s="726"/>
      <c r="ITA17" s="726"/>
      <c r="ITB17" s="727"/>
      <c r="ITC17" s="727"/>
      <c r="ITD17" s="727"/>
      <c r="ITF17" s="729"/>
      <c r="ITG17" s="724"/>
      <c r="ITH17" s="725"/>
      <c r="ITI17" s="726"/>
      <c r="ITJ17" s="726"/>
      <c r="ITK17" s="726"/>
      <c r="ITL17" s="727"/>
      <c r="ITM17" s="727"/>
      <c r="ITN17" s="727"/>
      <c r="ITP17" s="729"/>
      <c r="ITQ17" s="724"/>
      <c r="ITR17" s="725"/>
      <c r="ITS17" s="726"/>
      <c r="ITT17" s="726"/>
      <c r="ITU17" s="726"/>
      <c r="ITV17" s="727"/>
      <c r="ITW17" s="727"/>
      <c r="ITX17" s="727"/>
      <c r="ITZ17" s="729"/>
      <c r="IUA17" s="724"/>
      <c r="IUB17" s="725"/>
      <c r="IUC17" s="726"/>
      <c r="IUD17" s="726"/>
      <c r="IUE17" s="726"/>
      <c r="IUF17" s="727"/>
      <c r="IUG17" s="727"/>
      <c r="IUH17" s="727"/>
      <c r="IUJ17" s="729"/>
      <c r="IUK17" s="724"/>
      <c r="IUL17" s="725"/>
      <c r="IUM17" s="726"/>
      <c r="IUN17" s="726"/>
      <c r="IUO17" s="726"/>
      <c r="IUP17" s="727"/>
      <c r="IUQ17" s="727"/>
      <c r="IUR17" s="727"/>
      <c r="IUT17" s="729"/>
      <c r="IUU17" s="724"/>
      <c r="IUV17" s="725"/>
      <c r="IUW17" s="726"/>
      <c r="IUX17" s="726"/>
      <c r="IUY17" s="726"/>
      <c r="IUZ17" s="727"/>
      <c r="IVA17" s="727"/>
      <c r="IVB17" s="727"/>
      <c r="IVD17" s="729"/>
      <c r="IVE17" s="724"/>
      <c r="IVF17" s="725"/>
      <c r="IVG17" s="726"/>
      <c r="IVH17" s="726"/>
      <c r="IVI17" s="726"/>
      <c r="IVJ17" s="727"/>
      <c r="IVK17" s="727"/>
      <c r="IVL17" s="727"/>
      <c r="IVN17" s="729"/>
      <c r="IVO17" s="724"/>
      <c r="IVP17" s="725"/>
      <c r="IVQ17" s="726"/>
      <c r="IVR17" s="726"/>
      <c r="IVS17" s="726"/>
      <c r="IVT17" s="727"/>
      <c r="IVU17" s="727"/>
      <c r="IVV17" s="727"/>
      <c r="IVX17" s="729"/>
      <c r="IVY17" s="724"/>
      <c r="IVZ17" s="725"/>
      <c r="IWA17" s="726"/>
      <c r="IWB17" s="726"/>
      <c r="IWC17" s="726"/>
      <c r="IWD17" s="727"/>
      <c r="IWE17" s="727"/>
      <c r="IWF17" s="727"/>
      <c r="IWH17" s="729"/>
      <c r="IWI17" s="724"/>
      <c r="IWJ17" s="725"/>
      <c r="IWK17" s="726"/>
      <c r="IWL17" s="726"/>
      <c r="IWM17" s="726"/>
      <c r="IWN17" s="727"/>
      <c r="IWO17" s="727"/>
      <c r="IWP17" s="727"/>
      <c r="IWR17" s="729"/>
      <c r="IWS17" s="724"/>
      <c r="IWT17" s="725"/>
      <c r="IWU17" s="726"/>
      <c r="IWV17" s="726"/>
      <c r="IWW17" s="726"/>
      <c r="IWX17" s="727"/>
      <c r="IWY17" s="727"/>
      <c r="IWZ17" s="727"/>
      <c r="IXB17" s="729"/>
      <c r="IXC17" s="724"/>
      <c r="IXD17" s="725"/>
      <c r="IXE17" s="726"/>
      <c r="IXF17" s="726"/>
      <c r="IXG17" s="726"/>
      <c r="IXH17" s="727"/>
      <c r="IXI17" s="727"/>
      <c r="IXJ17" s="727"/>
      <c r="IXL17" s="729"/>
      <c r="IXM17" s="724"/>
      <c r="IXN17" s="725"/>
      <c r="IXO17" s="726"/>
      <c r="IXP17" s="726"/>
      <c r="IXQ17" s="726"/>
      <c r="IXR17" s="727"/>
      <c r="IXS17" s="727"/>
      <c r="IXT17" s="727"/>
      <c r="IXV17" s="729"/>
      <c r="IXW17" s="724"/>
      <c r="IXX17" s="725"/>
      <c r="IXY17" s="726"/>
      <c r="IXZ17" s="726"/>
      <c r="IYA17" s="726"/>
      <c r="IYB17" s="727"/>
      <c r="IYC17" s="727"/>
      <c r="IYD17" s="727"/>
      <c r="IYF17" s="729"/>
      <c r="IYG17" s="724"/>
      <c r="IYH17" s="725"/>
      <c r="IYI17" s="726"/>
      <c r="IYJ17" s="726"/>
      <c r="IYK17" s="726"/>
      <c r="IYL17" s="727"/>
      <c r="IYM17" s="727"/>
      <c r="IYN17" s="727"/>
      <c r="IYP17" s="729"/>
      <c r="IYQ17" s="724"/>
      <c r="IYR17" s="725"/>
      <c r="IYS17" s="726"/>
      <c r="IYT17" s="726"/>
      <c r="IYU17" s="726"/>
      <c r="IYV17" s="727"/>
      <c r="IYW17" s="727"/>
      <c r="IYX17" s="727"/>
      <c r="IYZ17" s="729"/>
      <c r="IZA17" s="724"/>
      <c r="IZB17" s="725"/>
      <c r="IZC17" s="726"/>
      <c r="IZD17" s="726"/>
      <c r="IZE17" s="726"/>
      <c r="IZF17" s="727"/>
      <c r="IZG17" s="727"/>
      <c r="IZH17" s="727"/>
      <c r="IZJ17" s="729"/>
      <c r="IZK17" s="724"/>
      <c r="IZL17" s="725"/>
      <c r="IZM17" s="726"/>
      <c r="IZN17" s="726"/>
      <c r="IZO17" s="726"/>
      <c r="IZP17" s="727"/>
      <c r="IZQ17" s="727"/>
      <c r="IZR17" s="727"/>
      <c r="IZT17" s="729"/>
      <c r="IZU17" s="724"/>
      <c r="IZV17" s="725"/>
      <c r="IZW17" s="726"/>
      <c r="IZX17" s="726"/>
      <c r="IZY17" s="726"/>
      <c r="IZZ17" s="727"/>
      <c r="JAA17" s="727"/>
      <c r="JAB17" s="727"/>
      <c r="JAD17" s="729"/>
      <c r="JAE17" s="724"/>
      <c r="JAF17" s="725"/>
      <c r="JAG17" s="726"/>
      <c r="JAH17" s="726"/>
      <c r="JAI17" s="726"/>
      <c r="JAJ17" s="727"/>
      <c r="JAK17" s="727"/>
      <c r="JAL17" s="727"/>
      <c r="JAN17" s="729"/>
      <c r="JAO17" s="724"/>
      <c r="JAP17" s="725"/>
      <c r="JAQ17" s="726"/>
      <c r="JAR17" s="726"/>
      <c r="JAS17" s="726"/>
      <c r="JAT17" s="727"/>
      <c r="JAU17" s="727"/>
      <c r="JAV17" s="727"/>
      <c r="JAX17" s="729"/>
      <c r="JAY17" s="724"/>
      <c r="JAZ17" s="725"/>
      <c r="JBA17" s="726"/>
      <c r="JBB17" s="726"/>
      <c r="JBC17" s="726"/>
      <c r="JBD17" s="727"/>
      <c r="JBE17" s="727"/>
      <c r="JBF17" s="727"/>
      <c r="JBH17" s="729"/>
      <c r="JBI17" s="724"/>
      <c r="JBJ17" s="725"/>
      <c r="JBK17" s="726"/>
      <c r="JBL17" s="726"/>
      <c r="JBM17" s="726"/>
      <c r="JBN17" s="727"/>
      <c r="JBO17" s="727"/>
      <c r="JBP17" s="727"/>
      <c r="JBR17" s="729"/>
      <c r="JBS17" s="724"/>
      <c r="JBT17" s="725"/>
      <c r="JBU17" s="726"/>
      <c r="JBV17" s="726"/>
      <c r="JBW17" s="726"/>
      <c r="JBX17" s="727"/>
      <c r="JBY17" s="727"/>
      <c r="JBZ17" s="727"/>
      <c r="JCB17" s="729"/>
      <c r="JCC17" s="724"/>
      <c r="JCD17" s="725"/>
      <c r="JCE17" s="726"/>
      <c r="JCF17" s="726"/>
      <c r="JCG17" s="726"/>
      <c r="JCH17" s="727"/>
      <c r="JCI17" s="727"/>
      <c r="JCJ17" s="727"/>
      <c r="JCL17" s="729"/>
      <c r="JCM17" s="724"/>
      <c r="JCN17" s="725"/>
      <c r="JCO17" s="726"/>
      <c r="JCP17" s="726"/>
      <c r="JCQ17" s="726"/>
      <c r="JCR17" s="727"/>
      <c r="JCS17" s="727"/>
      <c r="JCT17" s="727"/>
      <c r="JCV17" s="729"/>
      <c r="JCW17" s="724"/>
      <c r="JCX17" s="725"/>
      <c r="JCY17" s="726"/>
      <c r="JCZ17" s="726"/>
      <c r="JDA17" s="726"/>
      <c r="JDB17" s="727"/>
      <c r="JDC17" s="727"/>
      <c r="JDD17" s="727"/>
      <c r="JDF17" s="729"/>
      <c r="JDG17" s="724"/>
      <c r="JDH17" s="725"/>
      <c r="JDI17" s="726"/>
      <c r="JDJ17" s="726"/>
      <c r="JDK17" s="726"/>
      <c r="JDL17" s="727"/>
      <c r="JDM17" s="727"/>
      <c r="JDN17" s="727"/>
      <c r="JDP17" s="729"/>
      <c r="JDQ17" s="724"/>
      <c r="JDR17" s="725"/>
      <c r="JDS17" s="726"/>
      <c r="JDT17" s="726"/>
      <c r="JDU17" s="726"/>
      <c r="JDV17" s="727"/>
      <c r="JDW17" s="727"/>
      <c r="JDX17" s="727"/>
      <c r="JDZ17" s="729"/>
      <c r="JEA17" s="724"/>
      <c r="JEB17" s="725"/>
      <c r="JEC17" s="726"/>
      <c r="JED17" s="726"/>
      <c r="JEE17" s="726"/>
      <c r="JEF17" s="727"/>
      <c r="JEG17" s="727"/>
      <c r="JEH17" s="727"/>
      <c r="JEJ17" s="729"/>
      <c r="JEK17" s="724"/>
      <c r="JEL17" s="725"/>
      <c r="JEM17" s="726"/>
      <c r="JEN17" s="726"/>
      <c r="JEO17" s="726"/>
      <c r="JEP17" s="727"/>
      <c r="JEQ17" s="727"/>
      <c r="JER17" s="727"/>
      <c r="JET17" s="729"/>
      <c r="JEU17" s="724"/>
      <c r="JEV17" s="725"/>
      <c r="JEW17" s="726"/>
      <c r="JEX17" s="726"/>
      <c r="JEY17" s="726"/>
      <c r="JEZ17" s="727"/>
      <c r="JFA17" s="727"/>
      <c r="JFB17" s="727"/>
      <c r="JFD17" s="729"/>
      <c r="JFE17" s="724"/>
      <c r="JFF17" s="725"/>
      <c r="JFG17" s="726"/>
      <c r="JFH17" s="726"/>
      <c r="JFI17" s="726"/>
      <c r="JFJ17" s="727"/>
      <c r="JFK17" s="727"/>
      <c r="JFL17" s="727"/>
      <c r="JFN17" s="729"/>
      <c r="JFO17" s="724"/>
      <c r="JFP17" s="725"/>
      <c r="JFQ17" s="726"/>
      <c r="JFR17" s="726"/>
      <c r="JFS17" s="726"/>
      <c r="JFT17" s="727"/>
      <c r="JFU17" s="727"/>
      <c r="JFV17" s="727"/>
      <c r="JFX17" s="729"/>
      <c r="JFY17" s="724"/>
      <c r="JFZ17" s="725"/>
      <c r="JGA17" s="726"/>
      <c r="JGB17" s="726"/>
      <c r="JGC17" s="726"/>
      <c r="JGD17" s="727"/>
      <c r="JGE17" s="727"/>
      <c r="JGF17" s="727"/>
      <c r="JGH17" s="729"/>
      <c r="JGI17" s="724"/>
      <c r="JGJ17" s="725"/>
      <c r="JGK17" s="726"/>
      <c r="JGL17" s="726"/>
      <c r="JGM17" s="726"/>
      <c r="JGN17" s="727"/>
      <c r="JGO17" s="727"/>
      <c r="JGP17" s="727"/>
      <c r="JGR17" s="729"/>
      <c r="JGS17" s="724"/>
      <c r="JGT17" s="725"/>
      <c r="JGU17" s="726"/>
      <c r="JGV17" s="726"/>
      <c r="JGW17" s="726"/>
      <c r="JGX17" s="727"/>
      <c r="JGY17" s="727"/>
      <c r="JGZ17" s="727"/>
      <c r="JHB17" s="729"/>
      <c r="JHC17" s="724"/>
      <c r="JHD17" s="725"/>
      <c r="JHE17" s="726"/>
      <c r="JHF17" s="726"/>
      <c r="JHG17" s="726"/>
      <c r="JHH17" s="727"/>
      <c r="JHI17" s="727"/>
      <c r="JHJ17" s="727"/>
      <c r="JHL17" s="729"/>
      <c r="JHM17" s="724"/>
      <c r="JHN17" s="725"/>
      <c r="JHO17" s="726"/>
      <c r="JHP17" s="726"/>
      <c r="JHQ17" s="726"/>
      <c r="JHR17" s="727"/>
      <c r="JHS17" s="727"/>
      <c r="JHT17" s="727"/>
      <c r="JHV17" s="729"/>
      <c r="JHW17" s="724"/>
      <c r="JHX17" s="725"/>
      <c r="JHY17" s="726"/>
      <c r="JHZ17" s="726"/>
      <c r="JIA17" s="726"/>
      <c r="JIB17" s="727"/>
      <c r="JIC17" s="727"/>
      <c r="JID17" s="727"/>
      <c r="JIF17" s="729"/>
      <c r="JIG17" s="724"/>
      <c r="JIH17" s="725"/>
      <c r="JII17" s="726"/>
      <c r="JIJ17" s="726"/>
      <c r="JIK17" s="726"/>
      <c r="JIL17" s="727"/>
      <c r="JIM17" s="727"/>
      <c r="JIN17" s="727"/>
      <c r="JIP17" s="729"/>
      <c r="JIQ17" s="724"/>
      <c r="JIR17" s="725"/>
      <c r="JIS17" s="726"/>
      <c r="JIT17" s="726"/>
      <c r="JIU17" s="726"/>
      <c r="JIV17" s="727"/>
      <c r="JIW17" s="727"/>
      <c r="JIX17" s="727"/>
      <c r="JIZ17" s="729"/>
      <c r="JJA17" s="724"/>
      <c r="JJB17" s="725"/>
      <c r="JJC17" s="726"/>
      <c r="JJD17" s="726"/>
      <c r="JJE17" s="726"/>
      <c r="JJF17" s="727"/>
      <c r="JJG17" s="727"/>
      <c r="JJH17" s="727"/>
      <c r="JJJ17" s="729"/>
      <c r="JJK17" s="724"/>
      <c r="JJL17" s="725"/>
      <c r="JJM17" s="726"/>
      <c r="JJN17" s="726"/>
      <c r="JJO17" s="726"/>
      <c r="JJP17" s="727"/>
      <c r="JJQ17" s="727"/>
      <c r="JJR17" s="727"/>
      <c r="JJT17" s="729"/>
      <c r="JJU17" s="724"/>
      <c r="JJV17" s="725"/>
      <c r="JJW17" s="726"/>
      <c r="JJX17" s="726"/>
      <c r="JJY17" s="726"/>
      <c r="JJZ17" s="727"/>
      <c r="JKA17" s="727"/>
      <c r="JKB17" s="727"/>
      <c r="JKD17" s="729"/>
      <c r="JKE17" s="724"/>
      <c r="JKF17" s="725"/>
      <c r="JKG17" s="726"/>
      <c r="JKH17" s="726"/>
      <c r="JKI17" s="726"/>
      <c r="JKJ17" s="727"/>
      <c r="JKK17" s="727"/>
      <c r="JKL17" s="727"/>
      <c r="JKN17" s="729"/>
      <c r="JKO17" s="724"/>
      <c r="JKP17" s="725"/>
      <c r="JKQ17" s="726"/>
      <c r="JKR17" s="726"/>
      <c r="JKS17" s="726"/>
      <c r="JKT17" s="727"/>
      <c r="JKU17" s="727"/>
      <c r="JKV17" s="727"/>
      <c r="JKX17" s="729"/>
      <c r="JKY17" s="724"/>
      <c r="JKZ17" s="725"/>
      <c r="JLA17" s="726"/>
      <c r="JLB17" s="726"/>
      <c r="JLC17" s="726"/>
      <c r="JLD17" s="727"/>
      <c r="JLE17" s="727"/>
      <c r="JLF17" s="727"/>
      <c r="JLH17" s="729"/>
      <c r="JLI17" s="724"/>
      <c r="JLJ17" s="725"/>
      <c r="JLK17" s="726"/>
      <c r="JLL17" s="726"/>
      <c r="JLM17" s="726"/>
      <c r="JLN17" s="727"/>
      <c r="JLO17" s="727"/>
      <c r="JLP17" s="727"/>
      <c r="JLR17" s="729"/>
      <c r="JLS17" s="724"/>
      <c r="JLT17" s="725"/>
      <c r="JLU17" s="726"/>
      <c r="JLV17" s="726"/>
      <c r="JLW17" s="726"/>
      <c r="JLX17" s="727"/>
      <c r="JLY17" s="727"/>
      <c r="JLZ17" s="727"/>
      <c r="JMB17" s="729"/>
      <c r="JMC17" s="724"/>
      <c r="JMD17" s="725"/>
      <c r="JME17" s="726"/>
      <c r="JMF17" s="726"/>
      <c r="JMG17" s="726"/>
      <c r="JMH17" s="727"/>
      <c r="JMI17" s="727"/>
      <c r="JMJ17" s="727"/>
      <c r="JML17" s="729"/>
      <c r="JMM17" s="724"/>
      <c r="JMN17" s="725"/>
      <c r="JMO17" s="726"/>
      <c r="JMP17" s="726"/>
      <c r="JMQ17" s="726"/>
      <c r="JMR17" s="727"/>
      <c r="JMS17" s="727"/>
      <c r="JMT17" s="727"/>
      <c r="JMV17" s="729"/>
      <c r="JMW17" s="724"/>
      <c r="JMX17" s="725"/>
      <c r="JMY17" s="726"/>
      <c r="JMZ17" s="726"/>
      <c r="JNA17" s="726"/>
      <c r="JNB17" s="727"/>
      <c r="JNC17" s="727"/>
      <c r="JND17" s="727"/>
      <c r="JNF17" s="729"/>
      <c r="JNG17" s="724"/>
      <c r="JNH17" s="725"/>
      <c r="JNI17" s="726"/>
      <c r="JNJ17" s="726"/>
      <c r="JNK17" s="726"/>
      <c r="JNL17" s="727"/>
      <c r="JNM17" s="727"/>
      <c r="JNN17" s="727"/>
      <c r="JNP17" s="729"/>
      <c r="JNQ17" s="724"/>
      <c r="JNR17" s="725"/>
      <c r="JNS17" s="726"/>
      <c r="JNT17" s="726"/>
      <c r="JNU17" s="726"/>
      <c r="JNV17" s="727"/>
      <c r="JNW17" s="727"/>
      <c r="JNX17" s="727"/>
      <c r="JNZ17" s="729"/>
      <c r="JOA17" s="724"/>
      <c r="JOB17" s="725"/>
      <c r="JOC17" s="726"/>
      <c r="JOD17" s="726"/>
      <c r="JOE17" s="726"/>
      <c r="JOF17" s="727"/>
      <c r="JOG17" s="727"/>
      <c r="JOH17" s="727"/>
      <c r="JOJ17" s="729"/>
      <c r="JOK17" s="724"/>
      <c r="JOL17" s="725"/>
      <c r="JOM17" s="726"/>
      <c r="JON17" s="726"/>
      <c r="JOO17" s="726"/>
      <c r="JOP17" s="727"/>
      <c r="JOQ17" s="727"/>
      <c r="JOR17" s="727"/>
      <c r="JOT17" s="729"/>
      <c r="JOU17" s="724"/>
      <c r="JOV17" s="725"/>
      <c r="JOW17" s="726"/>
      <c r="JOX17" s="726"/>
      <c r="JOY17" s="726"/>
      <c r="JOZ17" s="727"/>
      <c r="JPA17" s="727"/>
      <c r="JPB17" s="727"/>
      <c r="JPD17" s="729"/>
      <c r="JPE17" s="724"/>
      <c r="JPF17" s="725"/>
      <c r="JPG17" s="726"/>
      <c r="JPH17" s="726"/>
      <c r="JPI17" s="726"/>
      <c r="JPJ17" s="727"/>
      <c r="JPK17" s="727"/>
      <c r="JPL17" s="727"/>
      <c r="JPN17" s="729"/>
      <c r="JPO17" s="724"/>
      <c r="JPP17" s="725"/>
      <c r="JPQ17" s="726"/>
      <c r="JPR17" s="726"/>
      <c r="JPS17" s="726"/>
      <c r="JPT17" s="727"/>
      <c r="JPU17" s="727"/>
      <c r="JPV17" s="727"/>
      <c r="JPX17" s="729"/>
      <c r="JPY17" s="724"/>
      <c r="JPZ17" s="725"/>
      <c r="JQA17" s="726"/>
      <c r="JQB17" s="726"/>
      <c r="JQC17" s="726"/>
      <c r="JQD17" s="727"/>
      <c r="JQE17" s="727"/>
      <c r="JQF17" s="727"/>
      <c r="JQH17" s="729"/>
      <c r="JQI17" s="724"/>
      <c r="JQJ17" s="725"/>
      <c r="JQK17" s="726"/>
      <c r="JQL17" s="726"/>
      <c r="JQM17" s="726"/>
      <c r="JQN17" s="727"/>
      <c r="JQO17" s="727"/>
      <c r="JQP17" s="727"/>
      <c r="JQR17" s="729"/>
      <c r="JQS17" s="724"/>
      <c r="JQT17" s="725"/>
      <c r="JQU17" s="726"/>
      <c r="JQV17" s="726"/>
      <c r="JQW17" s="726"/>
      <c r="JQX17" s="727"/>
      <c r="JQY17" s="727"/>
      <c r="JQZ17" s="727"/>
      <c r="JRB17" s="729"/>
      <c r="JRC17" s="724"/>
      <c r="JRD17" s="725"/>
      <c r="JRE17" s="726"/>
      <c r="JRF17" s="726"/>
      <c r="JRG17" s="726"/>
      <c r="JRH17" s="727"/>
      <c r="JRI17" s="727"/>
      <c r="JRJ17" s="727"/>
      <c r="JRL17" s="729"/>
      <c r="JRM17" s="724"/>
      <c r="JRN17" s="725"/>
      <c r="JRO17" s="726"/>
      <c r="JRP17" s="726"/>
      <c r="JRQ17" s="726"/>
      <c r="JRR17" s="727"/>
      <c r="JRS17" s="727"/>
      <c r="JRT17" s="727"/>
      <c r="JRV17" s="729"/>
      <c r="JRW17" s="724"/>
      <c r="JRX17" s="725"/>
      <c r="JRY17" s="726"/>
      <c r="JRZ17" s="726"/>
      <c r="JSA17" s="726"/>
      <c r="JSB17" s="727"/>
      <c r="JSC17" s="727"/>
      <c r="JSD17" s="727"/>
      <c r="JSF17" s="729"/>
      <c r="JSG17" s="724"/>
      <c r="JSH17" s="725"/>
      <c r="JSI17" s="726"/>
      <c r="JSJ17" s="726"/>
      <c r="JSK17" s="726"/>
      <c r="JSL17" s="727"/>
      <c r="JSM17" s="727"/>
      <c r="JSN17" s="727"/>
      <c r="JSP17" s="729"/>
      <c r="JSQ17" s="724"/>
      <c r="JSR17" s="725"/>
      <c r="JSS17" s="726"/>
      <c r="JST17" s="726"/>
      <c r="JSU17" s="726"/>
      <c r="JSV17" s="727"/>
      <c r="JSW17" s="727"/>
      <c r="JSX17" s="727"/>
      <c r="JSZ17" s="729"/>
      <c r="JTA17" s="724"/>
      <c r="JTB17" s="725"/>
      <c r="JTC17" s="726"/>
      <c r="JTD17" s="726"/>
      <c r="JTE17" s="726"/>
      <c r="JTF17" s="727"/>
      <c r="JTG17" s="727"/>
      <c r="JTH17" s="727"/>
      <c r="JTJ17" s="729"/>
      <c r="JTK17" s="724"/>
      <c r="JTL17" s="725"/>
      <c r="JTM17" s="726"/>
      <c r="JTN17" s="726"/>
      <c r="JTO17" s="726"/>
      <c r="JTP17" s="727"/>
      <c r="JTQ17" s="727"/>
      <c r="JTR17" s="727"/>
      <c r="JTT17" s="729"/>
      <c r="JTU17" s="724"/>
      <c r="JTV17" s="725"/>
      <c r="JTW17" s="726"/>
      <c r="JTX17" s="726"/>
      <c r="JTY17" s="726"/>
      <c r="JTZ17" s="727"/>
      <c r="JUA17" s="727"/>
      <c r="JUB17" s="727"/>
      <c r="JUD17" s="729"/>
      <c r="JUE17" s="724"/>
      <c r="JUF17" s="725"/>
      <c r="JUG17" s="726"/>
      <c r="JUH17" s="726"/>
      <c r="JUI17" s="726"/>
      <c r="JUJ17" s="727"/>
      <c r="JUK17" s="727"/>
      <c r="JUL17" s="727"/>
      <c r="JUN17" s="729"/>
      <c r="JUO17" s="724"/>
      <c r="JUP17" s="725"/>
      <c r="JUQ17" s="726"/>
      <c r="JUR17" s="726"/>
      <c r="JUS17" s="726"/>
      <c r="JUT17" s="727"/>
      <c r="JUU17" s="727"/>
      <c r="JUV17" s="727"/>
      <c r="JUX17" s="729"/>
      <c r="JUY17" s="724"/>
      <c r="JUZ17" s="725"/>
      <c r="JVA17" s="726"/>
      <c r="JVB17" s="726"/>
      <c r="JVC17" s="726"/>
      <c r="JVD17" s="727"/>
      <c r="JVE17" s="727"/>
      <c r="JVF17" s="727"/>
      <c r="JVH17" s="729"/>
      <c r="JVI17" s="724"/>
      <c r="JVJ17" s="725"/>
      <c r="JVK17" s="726"/>
      <c r="JVL17" s="726"/>
      <c r="JVM17" s="726"/>
      <c r="JVN17" s="727"/>
      <c r="JVO17" s="727"/>
      <c r="JVP17" s="727"/>
      <c r="JVR17" s="729"/>
      <c r="JVS17" s="724"/>
      <c r="JVT17" s="725"/>
      <c r="JVU17" s="726"/>
      <c r="JVV17" s="726"/>
      <c r="JVW17" s="726"/>
      <c r="JVX17" s="727"/>
      <c r="JVY17" s="727"/>
      <c r="JVZ17" s="727"/>
      <c r="JWB17" s="729"/>
      <c r="JWC17" s="724"/>
      <c r="JWD17" s="725"/>
      <c r="JWE17" s="726"/>
      <c r="JWF17" s="726"/>
      <c r="JWG17" s="726"/>
      <c r="JWH17" s="727"/>
      <c r="JWI17" s="727"/>
      <c r="JWJ17" s="727"/>
      <c r="JWL17" s="729"/>
      <c r="JWM17" s="724"/>
      <c r="JWN17" s="725"/>
      <c r="JWO17" s="726"/>
      <c r="JWP17" s="726"/>
      <c r="JWQ17" s="726"/>
      <c r="JWR17" s="727"/>
      <c r="JWS17" s="727"/>
      <c r="JWT17" s="727"/>
      <c r="JWV17" s="729"/>
      <c r="JWW17" s="724"/>
      <c r="JWX17" s="725"/>
      <c r="JWY17" s="726"/>
      <c r="JWZ17" s="726"/>
      <c r="JXA17" s="726"/>
      <c r="JXB17" s="727"/>
      <c r="JXC17" s="727"/>
      <c r="JXD17" s="727"/>
      <c r="JXF17" s="729"/>
      <c r="JXG17" s="724"/>
      <c r="JXH17" s="725"/>
      <c r="JXI17" s="726"/>
      <c r="JXJ17" s="726"/>
      <c r="JXK17" s="726"/>
      <c r="JXL17" s="727"/>
      <c r="JXM17" s="727"/>
      <c r="JXN17" s="727"/>
      <c r="JXP17" s="729"/>
      <c r="JXQ17" s="724"/>
      <c r="JXR17" s="725"/>
      <c r="JXS17" s="726"/>
      <c r="JXT17" s="726"/>
      <c r="JXU17" s="726"/>
      <c r="JXV17" s="727"/>
      <c r="JXW17" s="727"/>
      <c r="JXX17" s="727"/>
      <c r="JXZ17" s="729"/>
      <c r="JYA17" s="724"/>
      <c r="JYB17" s="725"/>
      <c r="JYC17" s="726"/>
      <c r="JYD17" s="726"/>
      <c r="JYE17" s="726"/>
      <c r="JYF17" s="727"/>
      <c r="JYG17" s="727"/>
      <c r="JYH17" s="727"/>
      <c r="JYJ17" s="729"/>
      <c r="JYK17" s="724"/>
      <c r="JYL17" s="725"/>
      <c r="JYM17" s="726"/>
      <c r="JYN17" s="726"/>
      <c r="JYO17" s="726"/>
      <c r="JYP17" s="727"/>
      <c r="JYQ17" s="727"/>
      <c r="JYR17" s="727"/>
      <c r="JYT17" s="729"/>
      <c r="JYU17" s="724"/>
      <c r="JYV17" s="725"/>
      <c r="JYW17" s="726"/>
      <c r="JYX17" s="726"/>
      <c r="JYY17" s="726"/>
      <c r="JYZ17" s="727"/>
      <c r="JZA17" s="727"/>
      <c r="JZB17" s="727"/>
      <c r="JZD17" s="729"/>
      <c r="JZE17" s="724"/>
      <c r="JZF17" s="725"/>
      <c r="JZG17" s="726"/>
      <c r="JZH17" s="726"/>
      <c r="JZI17" s="726"/>
      <c r="JZJ17" s="727"/>
      <c r="JZK17" s="727"/>
      <c r="JZL17" s="727"/>
      <c r="JZN17" s="729"/>
      <c r="JZO17" s="724"/>
      <c r="JZP17" s="725"/>
      <c r="JZQ17" s="726"/>
      <c r="JZR17" s="726"/>
      <c r="JZS17" s="726"/>
      <c r="JZT17" s="727"/>
      <c r="JZU17" s="727"/>
      <c r="JZV17" s="727"/>
      <c r="JZX17" s="729"/>
      <c r="JZY17" s="724"/>
      <c r="JZZ17" s="725"/>
      <c r="KAA17" s="726"/>
      <c r="KAB17" s="726"/>
      <c r="KAC17" s="726"/>
      <c r="KAD17" s="727"/>
      <c r="KAE17" s="727"/>
      <c r="KAF17" s="727"/>
      <c r="KAH17" s="729"/>
      <c r="KAI17" s="724"/>
      <c r="KAJ17" s="725"/>
      <c r="KAK17" s="726"/>
      <c r="KAL17" s="726"/>
      <c r="KAM17" s="726"/>
      <c r="KAN17" s="727"/>
      <c r="KAO17" s="727"/>
      <c r="KAP17" s="727"/>
      <c r="KAR17" s="729"/>
      <c r="KAS17" s="724"/>
      <c r="KAT17" s="725"/>
      <c r="KAU17" s="726"/>
      <c r="KAV17" s="726"/>
      <c r="KAW17" s="726"/>
      <c r="KAX17" s="727"/>
      <c r="KAY17" s="727"/>
      <c r="KAZ17" s="727"/>
      <c r="KBB17" s="729"/>
      <c r="KBC17" s="724"/>
      <c r="KBD17" s="725"/>
      <c r="KBE17" s="726"/>
      <c r="KBF17" s="726"/>
      <c r="KBG17" s="726"/>
      <c r="KBH17" s="727"/>
      <c r="KBI17" s="727"/>
      <c r="KBJ17" s="727"/>
      <c r="KBL17" s="729"/>
      <c r="KBM17" s="724"/>
      <c r="KBN17" s="725"/>
      <c r="KBO17" s="726"/>
      <c r="KBP17" s="726"/>
      <c r="KBQ17" s="726"/>
      <c r="KBR17" s="727"/>
      <c r="KBS17" s="727"/>
      <c r="KBT17" s="727"/>
      <c r="KBV17" s="729"/>
      <c r="KBW17" s="724"/>
      <c r="KBX17" s="725"/>
      <c r="KBY17" s="726"/>
      <c r="KBZ17" s="726"/>
      <c r="KCA17" s="726"/>
      <c r="KCB17" s="727"/>
      <c r="KCC17" s="727"/>
      <c r="KCD17" s="727"/>
      <c r="KCF17" s="729"/>
      <c r="KCG17" s="724"/>
      <c r="KCH17" s="725"/>
      <c r="KCI17" s="726"/>
      <c r="KCJ17" s="726"/>
      <c r="KCK17" s="726"/>
      <c r="KCL17" s="727"/>
      <c r="KCM17" s="727"/>
      <c r="KCN17" s="727"/>
      <c r="KCP17" s="729"/>
      <c r="KCQ17" s="724"/>
      <c r="KCR17" s="725"/>
      <c r="KCS17" s="726"/>
      <c r="KCT17" s="726"/>
      <c r="KCU17" s="726"/>
      <c r="KCV17" s="727"/>
      <c r="KCW17" s="727"/>
      <c r="KCX17" s="727"/>
      <c r="KCZ17" s="729"/>
      <c r="KDA17" s="724"/>
      <c r="KDB17" s="725"/>
      <c r="KDC17" s="726"/>
      <c r="KDD17" s="726"/>
      <c r="KDE17" s="726"/>
      <c r="KDF17" s="727"/>
      <c r="KDG17" s="727"/>
      <c r="KDH17" s="727"/>
      <c r="KDJ17" s="729"/>
      <c r="KDK17" s="724"/>
      <c r="KDL17" s="725"/>
      <c r="KDM17" s="726"/>
      <c r="KDN17" s="726"/>
      <c r="KDO17" s="726"/>
      <c r="KDP17" s="727"/>
      <c r="KDQ17" s="727"/>
      <c r="KDR17" s="727"/>
      <c r="KDT17" s="729"/>
      <c r="KDU17" s="724"/>
      <c r="KDV17" s="725"/>
      <c r="KDW17" s="726"/>
      <c r="KDX17" s="726"/>
      <c r="KDY17" s="726"/>
      <c r="KDZ17" s="727"/>
      <c r="KEA17" s="727"/>
      <c r="KEB17" s="727"/>
      <c r="KED17" s="729"/>
      <c r="KEE17" s="724"/>
      <c r="KEF17" s="725"/>
      <c r="KEG17" s="726"/>
      <c r="KEH17" s="726"/>
      <c r="KEI17" s="726"/>
      <c r="KEJ17" s="727"/>
      <c r="KEK17" s="727"/>
      <c r="KEL17" s="727"/>
      <c r="KEN17" s="729"/>
      <c r="KEO17" s="724"/>
      <c r="KEP17" s="725"/>
      <c r="KEQ17" s="726"/>
      <c r="KER17" s="726"/>
      <c r="KES17" s="726"/>
      <c r="KET17" s="727"/>
      <c r="KEU17" s="727"/>
      <c r="KEV17" s="727"/>
      <c r="KEX17" s="729"/>
      <c r="KEY17" s="724"/>
      <c r="KEZ17" s="725"/>
      <c r="KFA17" s="726"/>
      <c r="KFB17" s="726"/>
      <c r="KFC17" s="726"/>
      <c r="KFD17" s="727"/>
      <c r="KFE17" s="727"/>
      <c r="KFF17" s="727"/>
      <c r="KFH17" s="729"/>
      <c r="KFI17" s="724"/>
      <c r="KFJ17" s="725"/>
      <c r="KFK17" s="726"/>
      <c r="KFL17" s="726"/>
      <c r="KFM17" s="726"/>
      <c r="KFN17" s="727"/>
      <c r="KFO17" s="727"/>
      <c r="KFP17" s="727"/>
      <c r="KFR17" s="729"/>
      <c r="KFS17" s="724"/>
      <c r="KFT17" s="725"/>
      <c r="KFU17" s="726"/>
      <c r="KFV17" s="726"/>
      <c r="KFW17" s="726"/>
      <c r="KFX17" s="727"/>
      <c r="KFY17" s="727"/>
      <c r="KFZ17" s="727"/>
      <c r="KGB17" s="729"/>
      <c r="KGC17" s="724"/>
      <c r="KGD17" s="725"/>
      <c r="KGE17" s="726"/>
      <c r="KGF17" s="726"/>
      <c r="KGG17" s="726"/>
      <c r="KGH17" s="727"/>
      <c r="KGI17" s="727"/>
      <c r="KGJ17" s="727"/>
      <c r="KGL17" s="729"/>
      <c r="KGM17" s="724"/>
      <c r="KGN17" s="725"/>
      <c r="KGO17" s="726"/>
      <c r="KGP17" s="726"/>
      <c r="KGQ17" s="726"/>
      <c r="KGR17" s="727"/>
      <c r="KGS17" s="727"/>
      <c r="KGT17" s="727"/>
      <c r="KGV17" s="729"/>
      <c r="KGW17" s="724"/>
      <c r="KGX17" s="725"/>
      <c r="KGY17" s="726"/>
      <c r="KGZ17" s="726"/>
      <c r="KHA17" s="726"/>
      <c r="KHB17" s="727"/>
      <c r="KHC17" s="727"/>
      <c r="KHD17" s="727"/>
      <c r="KHF17" s="729"/>
      <c r="KHG17" s="724"/>
      <c r="KHH17" s="725"/>
      <c r="KHI17" s="726"/>
      <c r="KHJ17" s="726"/>
      <c r="KHK17" s="726"/>
      <c r="KHL17" s="727"/>
      <c r="KHM17" s="727"/>
      <c r="KHN17" s="727"/>
      <c r="KHP17" s="729"/>
      <c r="KHQ17" s="724"/>
      <c r="KHR17" s="725"/>
      <c r="KHS17" s="726"/>
      <c r="KHT17" s="726"/>
      <c r="KHU17" s="726"/>
      <c r="KHV17" s="727"/>
      <c r="KHW17" s="727"/>
      <c r="KHX17" s="727"/>
      <c r="KHZ17" s="729"/>
      <c r="KIA17" s="724"/>
      <c r="KIB17" s="725"/>
      <c r="KIC17" s="726"/>
      <c r="KID17" s="726"/>
      <c r="KIE17" s="726"/>
      <c r="KIF17" s="727"/>
      <c r="KIG17" s="727"/>
      <c r="KIH17" s="727"/>
      <c r="KIJ17" s="729"/>
      <c r="KIK17" s="724"/>
      <c r="KIL17" s="725"/>
      <c r="KIM17" s="726"/>
      <c r="KIN17" s="726"/>
      <c r="KIO17" s="726"/>
      <c r="KIP17" s="727"/>
      <c r="KIQ17" s="727"/>
      <c r="KIR17" s="727"/>
      <c r="KIT17" s="729"/>
      <c r="KIU17" s="724"/>
      <c r="KIV17" s="725"/>
      <c r="KIW17" s="726"/>
      <c r="KIX17" s="726"/>
      <c r="KIY17" s="726"/>
      <c r="KIZ17" s="727"/>
      <c r="KJA17" s="727"/>
      <c r="KJB17" s="727"/>
      <c r="KJD17" s="729"/>
      <c r="KJE17" s="724"/>
      <c r="KJF17" s="725"/>
      <c r="KJG17" s="726"/>
      <c r="KJH17" s="726"/>
      <c r="KJI17" s="726"/>
      <c r="KJJ17" s="727"/>
      <c r="KJK17" s="727"/>
      <c r="KJL17" s="727"/>
      <c r="KJN17" s="729"/>
      <c r="KJO17" s="724"/>
      <c r="KJP17" s="725"/>
      <c r="KJQ17" s="726"/>
      <c r="KJR17" s="726"/>
      <c r="KJS17" s="726"/>
      <c r="KJT17" s="727"/>
      <c r="KJU17" s="727"/>
      <c r="KJV17" s="727"/>
      <c r="KJX17" s="729"/>
      <c r="KJY17" s="724"/>
      <c r="KJZ17" s="725"/>
      <c r="KKA17" s="726"/>
      <c r="KKB17" s="726"/>
      <c r="KKC17" s="726"/>
      <c r="KKD17" s="727"/>
      <c r="KKE17" s="727"/>
      <c r="KKF17" s="727"/>
      <c r="KKH17" s="729"/>
      <c r="KKI17" s="724"/>
      <c r="KKJ17" s="725"/>
      <c r="KKK17" s="726"/>
      <c r="KKL17" s="726"/>
      <c r="KKM17" s="726"/>
      <c r="KKN17" s="727"/>
      <c r="KKO17" s="727"/>
      <c r="KKP17" s="727"/>
      <c r="KKR17" s="729"/>
      <c r="KKS17" s="724"/>
      <c r="KKT17" s="725"/>
      <c r="KKU17" s="726"/>
      <c r="KKV17" s="726"/>
      <c r="KKW17" s="726"/>
      <c r="KKX17" s="727"/>
      <c r="KKY17" s="727"/>
      <c r="KKZ17" s="727"/>
      <c r="KLB17" s="729"/>
      <c r="KLC17" s="724"/>
      <c r="KLD17" s="725"/>
      <c r="KLE17" s="726"/>
      <c r="KLF17" s="726"/>
      <c r="KLG17" s="726"/>
      <c r="KLH17" s="727"/>
      <c r="KLI17" s="727"/>
      <c r="KLJ17" s="727"/>
      <c r="KLL17" s="729"/>
      <c r="KLM17" s="724"/>
      <c r="KLN17" s="725"/>
      <c r="KLO17" s="726"/>
      <c r="KLP17" s="726"/>
      <c r="KLQ17" s="726"/>
      <c r="KLR17" s="727"/>
      <c r="KLS17" s="727"/>
      <c r="KLT17" s="727"/>
      <c r="KLV17" s="729"/>
      <c r="KLW17" s="724"/>
      <c r="KLX17" s="725"/>
      <c r="KLY17" s="726"/>
      <c r="KLZ17" s="726"/>
      <c r="KMA17" s="726"/>
      <c r="KMB17" s="727"/>
      <c r="KMC17" s="727"/>
      <c r="KMD17" s="727"/>
      <c r="KMF17" s="729"/>
      <c r="KMG17" s="724"/>
      <c r="KMH17" s="725"/>
      <c r="KMI17" s="726"/>
      <c r="KMJ17" s="726"/>
      <c r="KMK17" s="726"/>
      <c r="KML17" s="727"/>
      <c r="KMM17" s="727"/>
      <c r="KMN17" s="727"/>
      <c r="KMP17" s="729"/>
      <c r="KMQ17" s="724"/>
      <c r="KMR17" s="725"/>
      <c r="KMS17" s="726"/>
      <c r="KMT17" s="726"/>
      <c r="KMU17" s="726"/>
      <c r="KMV17" s="727"/>
      <c r="KMW17" s="727"/>
      <c r="KMX17" s="727"/>
      <c r="KMZ17" s="729"/>
      <c r="KNA17" s="724"/>
      <c r="KNB17" s="725"/>
      <c r="KNC17" s="726"/>
      <c r="KND17" s="726"/>
      <c r="KNE17" s="726"/>
      <c r="KNF17" s="727"/>
      <c r="KNG17" s="727"/>
      <c r="KNH17" s="727"/>
      <c r="KNJ17" s="729"/>
      <c r="KNK17" s="724"/>
      <c r="KNL17" s="725"/>
      <c r="KNM17" s="726"/>
      <c r="KNN17" s="726"/>
      <c r="KNO17" s="726"/>
      <c r="KNP17" s="727"/>
      <c r="KNQ17" s="727"/>
      <c r="KNR17" s="727"/>
      <c r="KNT17" s="729"/>
      <c r="KNU17" s="724"/>
      <c r="KNV17" s="725"/>
      <c r="KNW17" s="726"/>
      <c r="KNX17" s="726"/>
      <c r="KNY17" s="726"/>
      <c r="KNZ17" s="727"/>
      <c r="KOA17" s="727"/>
      <c r="KOB17" s="727"/>
      <c r="KOD17" s="729"/>
      <c r="KOE17" s="724"/>
      <c r="KOF17" s="725"/>
      <c r="KOG17" s="726"/>
      <c r="KOH17" s="726"/>
      <c r="KOI17" s="726"/>
      <c r="KOJ17" s="727"/>
      <c r="KOK17" s="727"/>
      <c r="KOL17" s="727"/>
      <c r="KON17" s="729"/>
      <c r="KOO17" s="724"/>
      <c r="KOP17" s="725"/>
      <c r="KOQ17" s="726"/>
      <c r="KOR17" s="726"/>
      <c r="KOS17" s="726"/>
      <c r="KOT17" s="727"/>
      <c r="KOU17" s="727"/>
      <c r="KOV17" s="727"/>
      <c r="KOX17" s="729"/>
      <c r="KOY17" s="724"/>
      <c r="KOZ17" s="725"/>
      <c r="KPA17" s="726"/>
      <c r="KPB17" s="726"/>
      <c r="KPC17" s="726"/>
      <c r="KPD17" s="727"/>
      <c r="KPE17" s="727"/>
      <c r="KPF17" s="727"/>
      <c r="KPH17" s="729"/>
      <c r="KPI17" s="724"/>
      <c r="KPJ17" s="725"/>
      <c r="KPK17" s="726"/>
      <c r="KPL17" s="726"/>
      <c r="KPM17" s="726"/>
      <c r="KPN17" s="727"/>
      <c r="KPO17" s="727"/>
      <c r="KPP17" s="727"/>
      <c r="KPR17" s="729"/>
      <c r="KPS17" s="724"/>
      <c r="KPT17" s="725"/>
      <c r="KPU17" s="726"/>
      <c r="KPV17" s="726"/>
      <c r="KPW17" s="726"/>
      <c r="KPX17" s="727"/>
      <c r="KPY17" s="727"/>
      <c r="KPZ17" s="727"/>
      <c r="KQB17" s="729"/>
      <c r="KQC17" s="724"/>
      <c r="KQD17" s="725"/>
      <c r="KQE17" s="726"/>
      <c r="KQF17" s="726"/>
      <c r="KQG17" s="726"/>
      <c r="KQH17" s="727"/>
      <c r="KQI17" s="727"/>
      <c r="KQJ17" s="727"/>
      <c r="KQL17" s="729"/>
      <c r="KQM17" s="724"/>
      <c r="KQN17" s="725"/>
      <c r="KQO17" s="726"/>
      <c r="KQP17" s="726"/>
      <c r="KQQ17" s="726"/>
      <c r="KQR17" s="727"/>
      <c r="KQS17" s="727"/>
      <c r="KQT17" s="727"/>
      <c r="KQV17" s="729"/>
      <c r="KQW17" s="724"/>
      <c r="KQX17" s="725"/>
      <c r="KQY17" s="726"/>
      <c r="KQZ17" s="726"/>
      <c r="KRA17" s="726"/>
      <c r="KRB17" s="727"/>
      <c r="KRC17" s="727"/>
      <c r="KRD17" s="727"/>
      <c r="KRF17" s="729"/>
      <c r="KRG17" s="724"/>
      <c r="KRH17" s="725"/>
      <c r="KRI17" s="726"/>
      <c r="KRJ17" s="726"/>
      <c r="KRK17" s="726"/>
      <c r="KRL17" s="727"/>
      <c r="KRM17" s="727"/>
      <c r="KRN17" s="727"/>
      <c r="KRP17" s="729"/>
      <c r="KRQ17" s="724"/>
      <c r="KRR17" s="725"/>
      <c r="KRS17" s="726"/>
      <c r="KRT17" s="726"/>
      <c r="KRU17" s="726"/>
      <c r="KRV17" s="727"/>
      <c r="KRW17" s="727"/>
      <c r="KRX17" s="727"/>
      <c r="KRZ17" s="729"/>
      <c r="KSA17" s="724"/>
      <c r="KSB17" s="725"/>
      <c r="KSC17" s="726"/>
      <c r="KSD17" s="726"/>
      <c r="KSE17" s="726"/>
      <c r="KSF17" s="727"/>
      <c r="KSG17" s="727"/>
      <c r="KSH17" s="727"/>
      <c r="KSJ17" s="729"/>
      <c r="KSK17" s="724"/>
      <c r="KSL17" s="725"/>
      <c r="KSM17" s="726"/>
      <c r="KSN17" s="726"/>
      <c r="KSO17" s="726"/>
      <c r="KSP17" s="727"/>
      <c r="KSQ17" s="727"/>
      <c r="KSR17" s="727"/>
      <c r="KST17" s="729"/>
      <c r="KSU17" s="724"/>
      <c r="KSV17" s="725"/>
      <c r="KSW17" s="726"/>
      <c r="KSX17" s="726"/>
      <c r="KSY17" s="726"/>
      <c r="KSZ17" s="727"/>
      <c r="KTA17" s="727"/>
      <c r="KTB17" s="727"/>
      <c r="KTD17" s="729"/>
      <c r="KTE17" s="724"/>
      <c r="KTF17" s="725"/>
      <c r="KTG17" s="726"/>
      <c r="KTH17" s="726"/>
      <c r="KTI17" s="726"/>
      <c r="KTJ17" s="727"/>
      <c r="KTK17" s="727"/>
      <c r="KTL17" s="727"/>
      <c r="KTN17" s="729"/>
      <c r="KTO17" s="724"/>
      <c r="KTP17" s="725"/>
      <c r="KTQ17" s="726"/>
      <c r="KTR17" s="726"/>
      <c r="KTS17" s="726"/>
      <c r="KTT17" s="727"/>
      <c r="KTU17" s="727"/>
      <c r="KTV17" s="727"/>
      <c r="KTX17" s="729"/>
      <c r="KTY17" s="724"/>
      <c r="KTZ17" s="725"/>
      <c r="KUA17" s="726"/>
      <c r="KUB17" s="726"/>
      <c r="KUC17" s="726"/>
      <c r="KUD17" s="727"/>
      <c r="KUE17" s="727"/>
      <c r="KUF17" s="727"/>
      <c r="KUH17" s="729"/>
      <c r="KUI17" s="724"/>
      <c r="KUJ17" s="725"/>
      <c r="KUK17" s="726"/>
      <c r="KUL17" s="726"/>
      <c r="KUM17" s="726"/>
      <c r="KUN17" s="727"/>
      <c r="KUO17" s="727"/>
      <c r="KUP17" s="727"/>
      <c r="KUR17" s="729"/>
      <c r="KUS17" s="724"/>
      <c r="KUT17" s="725"/>
      <c r="KUU17" s="726"/>
      <c r="KUV17" s="726"/>
      <c r="KUW17" s="726"/>
      <c r="KUX17" s="727"/>
      <c r="KUY17" s="727"/>
      <c r="KUZ17" s="727"/>
      <c r="KVB17" s="729"/>
      <c r="KVC17" s="724"/>
      <c r="KVD17" s="725"/>
      <c r="KVE17" s="726"/>
      <c r="KVF17" s="726"/>
      <c r="KVG17" s="726"/>
      <c r="KVH17" s="727"/>
      <c r="KVI17" s="727"/>
      <c r="KVJ17" s="727"/>
      <c r="KVL17" s="729"/>
      <c r="KVM17" s="724"/>
      <c r="KVN17" s="725"/>
      <c r="KVO17" s="726"/>
      <c r="KVP17" s="726"/>
      <c r="KVQ17" s="726"/>
      <c r="KVR17" s="727"/>
      <c r="KVS17" s="727"/>
      <c r="KVT17" s="727"/>
      <c r="KVV17" s="729"/>
      <c r="KVW17" s="724"/>
      <c r="KVX17" s="725"/>
      <c r="KVY17" s="726"/>
      <c r="KVZ17" s="726"/>
      <c r="KWA17" s="726"/>
      <c r="KWB17" s="727"/>
      <c r="KWC17" s="727"/>
      <c r="KWD17" s="727"/>
      <c r="KWF17" s="729"/>
      <c r="KWG17" s="724"/>
      <c r="KWH17" s="725"/>
      <c r="KWI17" s="726"/>
      <c r="KWJ17" s="726"/>
      <c r="KWK17" s="726"/>
      <c r="KWL17" s="727"/>
      <c r="KWM17" s="727"/>
      <c r="KWN17" s="727"/>
      <c r="KWP17" s="729"/>
      <c r="KWQ17" s="724"/>
      <c r="KWR17" s="725"/>
      <c r="KWS17" s="726"/>
      <c r="KWT17" s="726"/>
      <c r="KWU17" s="726"/>
      <c r="KWV17" s="727"/>
      <c r="KWW17" s="727"/>
      <c r="KWX17" s="727"/>
      <c r="KWZ17" s="729"/>
      <c r="KXA17" s="724"/>
      <c r="KXB17" s="725"/>
      <c r="KXC17" s="726"/>
      <c r="KXD17" s="726"/>
      <c r="KXE17" s="726"/>
      <c r="KXF17" s="727"/>
      <c r="KXG17" s="727"/>
      <c r="KXH17" s="727"/>
      <c r="KXJ17" s="729"/>
      <c r="KXK17" s="724"/>
      <c r="KXL17" s="725"/>
      <c r="KXM17" s="726"/>
      <c r="KXN17" s="726"/>
      <c r="KXO17" s="726"/>
      <c r="KXP17" s="727"/>
      <c r="KXQ17" s="727"/>
      <c r="KXR17" s="727"/>
      <c r="KXT17" s="729"/>
      <c r="KXU17" s="724"/>
      <c r="KXV17" s="725"/>
      <c r="KXW17" s="726"/>
      <c r="KXX17" s="726"/>
      <c r="KXY17" s="726"/>
      <c r="KXZ17" s="727"/>
      <c r="KYA17" s="727"/>
      <c r="KYB17" s="727"/>
      <c r="KYD17" s="729"/>
      <c r="KYE17" s="724"/>
      <c r="KYF17" s="725"/>
      <c r="KYG17" s="726"/>
      <c r="KYH17" s="726"/>
      <c r="KYI17" s="726"/>
      <c r="KYJ17" s="727"/>
      <c r="KYK17" s="727"/>
      <c r="KYL17" s="727"/>
      <c r="KYN17" s="729"/>
      <c r="KYO17" s="724"/>
      <c r="KYP17" s="725"/>
      <c r="KYQ17" s="726"/>
      <c r="KYR17" s="726"/>
      <c r="KYS17" s="726"/>
      <c r="KYT17" s="727"/>
      <c r="KYU17" s="727"/>
      <c r="KYV17" s="727"/>
      <c r="KYX17" s="729"/>
      <c r="KYY17" s="724"/>
      <c r="KYZ17" s="725"/>
      <c r="KZA17" s="726"/>
      <c r="KZB17" s="726"/>
      <c r="KZC17" s="726"/>
      <c r="KZD17" s="727"/>
      <c r="KZE17" s="727"/>
      <c r="KZF17" s="727"/>
      <c r="KZH17" s="729"/>
      <c r="KZI17" s="724"/>
      <c r="KZJ17" s="725"/>
      <c r="KZK17" s="726"/>
      <c r="KZL17" s="726"/>
      <c r="KZM17" s="726"/>
      <c r="KZN17" s="727"/>
      <c r="KZO17" s="727"/>
      <c r="KZP17" s="727"/>
      <c r="KZR17" s="729"/>
      <c r="KZS17" s="724"/>
      <c r="KZT17" s="725"/>
      <c r="KZU17" s="726"/>
      <c r="KZV17" s="726"/>
      <c r="KZW17" s="726"/>
      <c r="KZX17" s="727"/>
      <c r="KZY17" s="727"/>
      <c r="KZZ17" s="727"/>
      <c r="LAB17" s="729"/>
      <c r="LAC17" s="724"/>
      <c r="LAD17" s="725"/>
      <c r="LAE17" s="726"/>
      <c r="LAF17" s="726"/>
      <c r="LAG17" s="726"/>
      <c r="LAH17" s="727"/>
      <c r="LAI17" s="727"/>
      <c r="LAJ17" s="727"/>
      <c r="LAL17" s="729"/>
      <c r="LAM17" s="724"/>
      <c r="LAN17" s="725"/>
      <c r="LAO17" s="726"/>
      <c r="LAP17" s="726"/>
      <c r="LAQ17" s="726"/>
      <c r="LAR17" s="727"/>
      <c r="LAS17" s="727"/>
      <c r="LAT17" s="727"/>
      <c r="LAV17" s="729"/>
      <c r="LAW17" s="724"/>
      <c r="LAX17" s="725"/>
      <c r="LAY17" s="726"/>
      <c r="LAZ17" s="726"/>
      <c r="LBA17" s="726"/>
      <c r="LBB17" s="727"/>
      <c r="LBC17" s="727"/>
      <c r="LBD17" s="727"/>
      <c r="LBF17" s="729"/>
      <c r="LBG17" s="724"/>
      <c r="LBH17" s="725"/>
      <c r="LBI17" s="726"/>
      <c r="LBJ17" s="726"/>
      <c r="LBK17" s="726"/>
      <c r="LBL17" s="727"/>
      <c r="LBM17" s="727"/>
      <c r="LBN17" s="727"/>
      <c r="LBP17" s="729"/>
      <c r="LBQ17" s="724"/>
      <c r="LBR17" s="725"/>
      <c r="LBS17" s="726"/>
      <c r="LBT17" s="726"/>
      <c r="LBU17" s="726"/>
      <c r="LBV17" s="727"/>
      <c r="LBW17" s="727"/>
      <c r="LBX17" s="727"/>
      <c r="LBZ17" s="729"/>
      <c r="LCA17" s="724"/>
      <c r="LCB17" s="725"/>
      <c r="LCC17" s="726"/>
      <c r="LCD17" s="726"/>
      <c r="LCE17" s="726"/>
      <c r="LCF17" s="727"/>
      <c r="LCG17" s="727"/>
      <c r="LCH17" s="727"/>
      <c r="LCJ17" s="729"/>
      <c r="LCK17" s="724"/>
      <c r="LCL17" s="725"/>
      <c r="LCM17" s="726"/>
      <c r="LCN17" s="726"/>
      <c r="LCO17" s="726"/>
      <c r="LCP17" s="727"/>
      <c r="LCQ17" s="727"/>
      <c r="LCR17" s="727"/>
      <c r="LCT17" s="729"/>
      <c r="LCU17" s="724"/>
      <c r="LCV17" s="725"/>
      <c r="LCW17" s="726"/>
      <c r="LCX17" s="726"/>
      <c r="LCY17" s="726"/>
      <c r="LCZ17" s="727"/>
      <c r="LDA17" s="727"/>
      <c r="LDB17" s="727"/>
      <c r="LDD17" s="729"/>
      <c r="LDE17" s="724"/>
      <c r="LDF17" s="725"/>
      <c r="LDG17" s="726"/>
      <c r="LDH17" s="726"/>
      <c r="LDI17" s="726"/>
      <c r="LDJ17" s="727"/>
      <c r="LDK17" s="727"/>
      <c r="LDL17" s="727"/>
      <c r="LDN17" s="729"/>
      <c r="LDO17" s="724"/>
      <c r="LDP17" s="725"/>
      <c r="LDQ17" s="726"/>
      <c r="LDR17" s="726"/>
      <c r="LDS17" s="726"/>
      <c r="LDT17" s="727"/>
      <c r="LDU17" s="727"/>
      <c r="LDV17" s="727"/>
      <c r="LDX17" s="729"/>
      <c r="LDY17" s="724"/>
      <c r="LDZ17" s="725"/>
      <c r="LEA17" s="726"/>
      <c r="LEB17" s="726"/>
      <c r="LEC17" s="726"/>
      <c r="LED17" s="727"/>
      <c r="LEE17" s="727"/>
      <c r="LEF17" s="727"/>
      <c r="LEH17" s="729"/>
      <c r="LEI17" s="724"/>
      <c r="LEJ17" s="725"/>
      <c r="LEK17" s="726"/>
      <c r="LEL17" s="726"/>
      <c r="LEM17" s="726"/>
      <c r="LEN17" s="727"/>
      <c r="LEO17" s="727"/>
      <c r="LEP17" s="727"/>
      <c r="LER17" s="729"/>
      <c r="LES17" s="724"/>
      <c r="LET17" s="725"/>
      <c r="LEU17" s="726"/>
      <c r="LEV17" s="726"/>
      <c r="LEW17" s="726"/>
      <c r="LEX17" s="727"/>
      <c r="LEY17" s="727"/>
      <c r="LEZ17" s="727"/>
      <c r="LFB17" s="729"/>
      <c r="LFC17" s="724"/>
      <c r="LFD17" s="725"/>
      <c r="LFE17" s="726"/>
      <c r="LFF17" s="726"/>
      <c r="LFG17" s="726"/>
      <c r="LFH17" s="727"/>
      <c r="LFI17" s="727"/>
      <c r="LFJ17" s="727"/>
      <c r="LFL17" s="729"/>
      <c r="LFM17" s="724"/>
      <c r="LFN17" s="725"/>
      <c r="LFO17" s="726"/>
      <c r="LFP17" s="726"/>
      <c r="LFQ17" s="726"/>
      <c r="LFR17" s="727"/>
      <c r="LFS17" s="727"/>
      <c r="LFT17" s="727"/>
      <c r="LFV17" s="729"/>
      <c r="LFW17" s="724"/>
      <c r="LFX17" s="725"/>
      <c r="LFY17" s="726"/>
      <c r="LFZ17" s="726"/>
      <c r="LGA17" s="726"/>
      <c r="LGB17" s="727"/>
      <c r="LGC17" s="727"/>
      <c r="LGD17" s="727"/>
      <c r="LGF17" s="729"/>
      <c r="LGG17" s="724"/>
      <c r="LGH17" s="725"/>
      <c r="LGI17" s="726"/>
      <c r="LGJ17" s="726"/>
      <c r="LGK17" s="726"/>
      <c r="LGL17" s="727"/>
      <c r="LGM17" s="727"/>
      <c r="LGN17" s="727"/>
      <c r="LGP17" s="729"/>
      <c r="LGQ17" s="724"/>
      <c r="LGR17" s="725"/>
      <c r="LGS17" s="726"/>
      <c r="LGT17" s="726"/>
      <c r="LGU17" s="726"/>
      <c r="LGV17" s="727"/>
      <c r="LGW17" s="727"/>
      <c r="LGX17" s="727"/>
      <c r="LGZ17" s="729"/>
      <c r="LHA17" s="724"/>
      <c r="LHB17" s="725"/>
      <c r="LHC17" s="726"/>
      <c r="LHD17" s="726"/>
      <c r="LHE17" s="726"/>
      <c r="LHF17" s="727"/>
      <c r="LHG17" s="727"/>
      <c r="LHH17" s="727"/>
      <c r="LHJ17" s="729"/>
      <c r="LHK17" s="724"/>
      <c r="LHL17" s="725"/>
      <c r="LHM17" s="726"/>
      <c r="LHN17" s="726"/>
      <c r="LHO17" s="726"/>
      <c r="LHP17" s="727"/>
      <c r="LHQ17" s="727"/>
      <c r="LHR17" s="727"/>
      <c r="LHT17" s="729"/>
      <c r="LHU17" s="724"/>
      <c r="LHV17" s="725"/>
      <c r="LHW17" s="726"/>
      <c r="LHX17" s="726"/>
      <c r="LHY17" s="726"/>
      <c r="LHZ17" s="727"/>
      <c r="LIA17" s="727"/>
      <c r="LIB17" s="727"/>
      <c r="LID17" s="729"/>
      <c r="LIE17" s="724"/>
      <c r="LIF17" s="725"/>
      <c r="LIG17" s="726"/>
      <c r="LIH17" s="726"/>
      <c r="LII17" s="726"/>
      <c r="LIJ17" s="727"/>
      <c r="LIK17" s="727"/>
      <c r="LIL17" s="727"/>
      <c r="LIN17" s="729"/>
      <c r="LIO17" s="724"/>
      <c r="LIP17" s="725"/>
      <c r="LIQ17" s="726"/>
      <c r="LIR17" s="726"/>
      <c r="LIS17" s="726"/>
      <c r="LIT17" s="727"/>
      <c r="LIU17" s="727"/>
      <c r="LIV17" s="727"/>
      <c r="LIX17" s="729"/>
      <c r="LIY17" s="724"/>
      <c r="LIZ17" s="725"/>
      <c r="LJA17" s="726"/>
      <c r="LJB17" s="726"/>
      <c r="LJC17" s="726"/>
      <c r="LJD17" s="727"/>
      <c r="LJE17" s="727"/>
      <c r="LJF17" s="727"/>
      <c r="LJH17" s="729"/>
      <c r="LJI17" s="724"/>
      <c r="LJJ17" s="725"/>
      <c r="LJK17" s="726"/>
      <c r="LJL17" s="726"/>
      <c r="LJM17" s="726"/>
      <c r="LJN17" s="727"/>
      <c r="LJO17" s="727"/>
      <c r="LJP17" s="727"/>
      <c r="LJR17" s="729"/>
      <c r="LJS17" s="724"/>
      <c r="LJT17" s="725"/>
      <c r="LJU17" s="726"/>
      <c r="LJV17" s="726"/>
      <c r="LJW17" s="726"/>
      <c r="LJX17" s="727"/>
      <c r="LJY17" s="727"/>
      <c r="LJZ17" s="727"/>
      <c r="LKB17" s="729"/>
      <c r="LKC17" s="724"/>
      <c r="LKD17" s="725"/>
      <c r="LKE17" s="726"/>
      <c r="LKF17" s="726"/>
      <c r="LKG17" s="726"/>
      <c r="LKH17" s="727"/>
      <c r="LKI17" s="727"/>
      <c r="LKJ17" s="727"/>
      <c r="LKL17" s="729"/>
      <c r="LKM17" s="724"/>
      <c r="LKN17" s="725"/>
      <c r="LKO17" s="726"/>
      <c r="LKP17" s="726"/>
      <c r="LKQ17" s="726"/>
      <c r="LKR17" s="727"/>
      <c r="LKS17" s="727"/>
      <c r="LKT17" s="727"/>
      <c r="LKV17" s="729"/>
      <c r="LKW17" s="724"/>
      <c r="LKX17" s="725"/>
      <c r="LKY17" s="726"/>
      <c r="LKZ17" s="726"/>
      <c r="LLA17" s="726"/>
      <c r="LLB17" s="727"/>
      <c r="LLC17" s="727"/>
      <c r="LLD17" s="727"/>
      <c r="LLF17" s="729"/>
      <c r="LLG17" s="724"/>
      <c r="LLH17" s="725"/>
      <c r="LLI17" s="726"/>
      <c r="LLJ17" s="726"/>
      <c r="LLK17" s="726"/>
      <c r="LLL17" s="727"/>
      <c r="LLM17" s="727"/>
      <c r="LLN17" s="727"/>
      <c r="LLP17" s="729"/>
      <c r="LLQ17" s="724"/>
      <c r="LLR17" s="725"/>
      <c r="LLS17" s="726"/>
      <c r="LLT17" s="726"/>
      <c r="LLU17" s="726"/>
      <c r="LLV17" s="727"/>
      <c r="LLW17" s="727"/>
      <c r="LLX17" s="727"/>
      <c r="LLZ17" s="729"/>
      <c r="LMA17" s="724"/>
      <c r="LMB17" s="725"/>
      <c r="LMC17" s="726"/>
      <c r="LMD17" s="726"/>
      <c r="LME17" s="726"/>
      <c r="LMF17" s="727"/>
      <c r="LMG17" s="727"/>
      <c r="LMH17" s="727"/>
      <c r="LMJ17" s="729"/>
      <c r="LMK17" s="724"/>
      <c r="LML17" s="725"/>
      <c r="LMM17" s="726"/>
      <c r="LMN17" s="726"/>
      <c r="LMO17" s="726"/>
      <c r="LMP17" s="727"/>
      <c r="LMQ17" s="727"/>
      <c r="LMR17" s="727"/>
      <c r="LMT17" s="729"/>
      <c r="LMU17" s="724"/>
      <c r="LMV17" s="725"/>
      <c r="LMW17" s="726"/>
      <c r="LMX17" s="726"/>
      <c r="LMY17" s="726"/>
      <c r="LMZ17" s="727"/>
      <c r="LNA17" s="727"/>
      <c r="LNB17" s="727"/>
      <c r="LND17" s="729"/>
      <c r="LNE17" s="724"/>
      <c r="LNF17" s="725"/>
      <c r="LNG17" s="726"/>
      <c r="LNH17" s="726"/>
      <c r="LNI17" s="726"/>
      <c r="LNJ17" s="727"/>
      <c r="LNK17" s="727"/>
      <c r="LNL17" s="727"/>
      <c r="LNN17" s="729"/>
      <c r="LNO17" s="724"/>
      <c r="LNP17" s="725"/>
      <c r="LNQ17" s="726"/>
      <c r="LNR17" s="726"/>
      <c r="LNS17" s="726"/>
      <c r="LNT17" s="727"/>
      <c r="LNU17" s="727"/>
      <c r="LNV17" s="727"/>
      <c r="LNX17" s="729"/>
      <c r="LNY17" s="724"/>
      <c r="LNZ17" s="725"/>
      <c r="LOA17" s="726"/>
      <c r="LOB17" s="726"/>
      <c r="LOC17" s="726"/>
      <c r="LOD17" s="727"/>
      <c r="LOE17" s="727"/>
      <c r="LOF17" s="727"/>
      <c r="LOH17" s="729"/>
      <c r="LOI17" s="724"/>
      <c r="LOJ17" s="725"/>
      <c r="LOK17" s="726"/>
      <c r="LOL17" s="726"/>
      <c r="LOM17" s="726"/>
      <c r="LON17" s="727"/>
      <c r="LOO17" s="727"/>
      <c r="LOP17" s="727"/>
      <c r="LOR17" s="729"/>
      <c r="LOS17" s="724"/>
      <c r="LOT17" s="725"/>
      <c r="LOU17" s="726"/>
      <c r="LOV17" s="726"/>
      <c r="LOW17" s="726"/>
      <c r="LOX17" s="727"/>
      <c r="LOY17" s="727"/>
      <c r="LOZ17" s="727"/>
      <c r="LPB17" s="729"/>
      <c r="LPC17" s="724"/>
      <c r="LPD17" s="725"/>
      <c r="LPE17" s="726"/>
      <c r="LPF17" s="726"/>
      <c r="LPG17" s="726"/>
      <c r="LPH17" s="727"/>
      <c r="LPI17" s="727"/>
      <c r="LPJ17" s="727"/>
      <c r="LPL17" s="729"/>
      <c r="LPM17" s="724"/>
      <c r="LPN17" s="725"/>
      <c r="LPO17" s="726"/>
      <c r="LPP17" s="726"/>
      <c r="LPQ17" s="726"/>
      <c r="LPR17" s="727"/>
      <c r="LPS17" s="727"/>
      <c r="LPT17" s="727"/>
      <c r="LPV17" s="729"/>
      <c r="LPW17" s="724"/>
      <c r="LPX17" s="725"/>
      <c r="LPY17" s="726"/>
      <c r="LPZ17" s="726"/>
      <c r="LQA17" s="726"/>
      <c r="LQB17" s="727"/>
      <c r="LQC17" s="727"/>
      <c r="LQD17" s="727"/>
      <c r="LQF17" s="729"/>
      <c r="LQG17" s="724"/>
      <c r="LQH17" s="725"/>
      <c r="LQI17" s="726"/>
      <c r="LQJ17" s="726"/>
      <c r="LQK17" s="726"/>
      <c r="LQL17" s="727"/>
      <c r="LQM17" s="727"/>
      <c r="LQN17" s="727"/>
      <c r="LQP17" s="729"/>
      <c r="LQQ17" s="724"/>
      <c r="LQR17" s="725"/>
      <c r="LQS17" s="726"/>
      <c r="LQT17" s="726"/>
      <c r="LQU17" s="726"/>
      <c r="LQV17" s="727"/>
      <c r="LQW17" s="727"/>
      <c r="LQX17" s="727"/>
      <c r="LQZ17" s="729"/>
      <c r="LRA17" s="724"/>
      <c r="LRB17" s="725"/>
      <c r="LRC17" s="726"/>
      <c r="LRD17" s="726"/>
      <c r="LRE17" s="726"/>
      <c r="LRF17" s="727"/>
      <c r="LRG17" s="727"/>
      <c r="LRH17" s="727"/>
      <c r="LRJ17" s="729"/>
      <c r="LRK17" s="724"/>
      <c r="LRL17" s="725"/>
      <c r="LRM17" s="726"/>
      <c r="LRN17" s="726"/>
      <c r="LRO17" s="726"/>
      <c r="LRP17" s="727"/>
      <c r="LRQ17" s="727"/>
      <c r="LRR17" s="727"/>
      <c r="LRT17" s="729"/>
      <c r="LRU17" s="724"/>
      <c r="LRV17" s="725"/>
      <c r="LRW17" s="726"/>
      <c r="LRX17" s="726"/>
      <c r="LRY17" s="726"/>
      <c r="LRZ17" s="727"/>
      <c r="LSA17" s="727"/>
      <c r="LSB17" s="727"/>
      <c r="LSD17" s="729"/>
      <c r="LSE17" s="724"/>
      <c r="LSF17" s="725"/>
      <c r="LSG17" s="726"/>
      <c r="LSH17" s="726"/>
      <c r="LSI17" s="726"/>
      <c r="LSJ17" s="727"/>
      <c r="LSK17" s="727"/>
      <c r="LSL17" s="727"/>
      <c r="LSN17" s="729"/>
      <c r="LSO17" s="724"/>
      <c r="LSP17" s="725"/>
      <c r="LSQ17" s="726"/>
      <c r="LSR17" s="726"/>
      <c r="LSS17" s="726"/>
      <c r="LST17" s="727"/>
      <c r="LSU17" s="727"/>
      <c r="LSV17" s="727"/>
      <c r="LSX17" s="729"/>
      <c r="LSY17" s="724"/>
      <c r="LSZ17" s="725"/>
      <c r="LTA17" s="726"/>
      <c r="LTB17" s="726"/>
      <c r="LTC17" s="726"/>
      <c r="LTD17" s="727"/>
      <c r="LTE17" s="727"/>
      <c r="LTF17" s="727"/>
      <c r="LTH17" s="729"/>
      <c r="LTI17" s="724"/>
      <c r="LTJ17" s="725"/>
      <c r="LTK17" s="726"/>
      <c r="LTL17" s="726"/>
      <c r="LTM17" s="726"/>
      <c r="LTN17" s="727"/>
      <c r="LTO17" s="727"/>
      <c r="LTP17" s="727"/>
      <c r="LTR17" s="729"/>
      <c r="LTS17" s="724"/>
      <c r="LTT17" s="725"/>
      <c r="LTU17" s="726"/>
      <c r="LTV17" s="726"/>
      <c r="LTW17" s="726"/>
      <c r="LTX17" s="727"/>
      <c r="LTY17" s="727"/>
      <c r="LTZ17" s="727"/>
      <c r="LUB17" s="729"/>
      <c r="LUC17" s="724"/>
      <c r="LUD17" s="725"/>
      <c r="LUE17" s="726"/>
      <c r="LUF17" s="726"/>
      <c r="LUG17" s="726"/>
      <c r="LUH17" s="727"/>
      <c r="LUI17" s="727"/>
      <c r="LUJ17" s="727"/>
      <c r="LUL17" s="729"/>
      <c r="LUM17" s="724"/>
      <c r="LUN17" s="725"/>
      <c r="LUO17" s="726"/>
      <c r="LUP17" s="726"/>
      <c r="LUQ17" s="726"/>
      <c r="LUR17" s="727"/>
      <c r="LUS17" s="727"/>
      <c r="LUT17" s="727"/>
      <c r="LUV17" s="729"/>
      <c r="LUW17" s="724"/>
      <c r="LUX17" s="725"/>
      <c r="LUY17" s="726"/>
      <c r="LUZ17" s="726"/>
      <c r="LVA17" s="726"/>
      <c r="LVB17" s="727"/>
      <c r="LVC17" s="727"/>
      <c r="LVD17" s="727"/>
      <c r="LVF17" s="729"/>
      <c r="LVG17" s="724"/>
      <c r="LVH17" s="725"/>
      <c r="LVI17" s="726"/>
      <c r="LVJ17" s="726"/>
      <c r="LVK17" s="726"/>
      <c r="LVL17" s="727"/>
      <c r="LVM17" s="727"/>
      <c r="LVN17" s="727"/>
      <c r="LVP17" s="729"/>
      <c r="LVQ17" s="724"/>
      <c r="LVR17" s="725"/>
      <c r="LVS17" s="726"/>
      <c r="LVT17" s="726"/>
      <c r="LVU17" s="726"/>
      <c r="LVV17" s="727"/>
      <c r="LVW17" s="727"/>
      <c r="LVX17" s="727"/>
      <c r="LVZ17" s="729"/>
      <c r="LWA17" s="724"/>
      <c r="LWB17" s="725"/>
      <c r="LWC17" s="726"/>
      <c r="LWD17" s="726"/>
      <c r="LWE17" s="726"/>
      <c r="LWF17" s="727"/>
      <c r="LWG17" s="727"/>
      <c r="LWH17" s="727"/>
      <c r="LWJ17" s="729"/>
      <c r="LWK17" s="724"/>
      <c r="LWL17" s="725"/>
      <c r="LWM17" s="726"/>
      <c r="LWN17" s="726"/>
      <c r="LWO17" s="726"/>
      <c r="LWP17" s="727"/>
      <c r="LWQ17" s="727"/>
      <c r="LWR17" s="727"/>
      <c r="LWT17" s="729"/>
      <c r="LWU17" s="724"/>
      <c r="LWV17" s="725"/>
      <c r="LWW17" s="726"/>
      <c r="LWX17" s="726"/>
      <c r="LWY17" s="726"/>
      <c r="LWZ17" s="727"/>
      <c r="LXA17" s="727"/>
      <c r="LXB17" s="727"/>
      <c r="LXD17" s="729"/>
      <c r="LXE17" s="724"/>
      <c r="LXF17" s="725"/>
      <c r="LXG17" s="726"/>
      <c r="LXH17" s="726"/>
      <c r="LXI17" s="726"/>
      <c r="LXJ17" s="727"/>
      <c r="LXK17" s="727"/>
      <c r="LXL17" s="727"/>
      <c r="LXN17" s="729"/>
      <c r="LXO17" s="724"/>
      <c r="LXP17" s="725"/>
      <c r="LXQ17" s="726"/>
      <c r="LXR17" s="726"/>
      <c r="LXS17" s="726"/>
      <c r="LXT17" s="727"/>
      <c r="LXU17" s="727"/>
      <c r="LXV17" s="727"/>
      <c r="LXX17" s="729"/>
      <c r="LXY17" s="724"/>
      <c r="LXZ17" s="725"/>
      <c r="LYA17" s="726"/>
      <c r="LYB17" s="726"/>
      <c r="LYC17" s="726"/>
      <c r="LYD17" s="727"/>
      <c r="LYE17" s="727"/>
      <c r="LYF17" s="727"/>
      <c r="LYH17" s="729"/>
      <c r="LYI17" s="724"/>
      <c r="LYJ17" s="725"/>
      <c r="LYK17" s="726"/>
      <c r="LYL17" s="726"/>
      <c r="LYM17" s="726"/>
      <c r="LYN17" s="727"/>
      <c r="LYO17" s="727"/>
      <c r="LYP17" s="727"/>
      <c r="LYR17" s="729"/>
      <c r="LYS17" s="724"/>
      <c r="LYT17" s="725"/>
      <c r="LYU17" s="726"/>
      <c r="LYV17" s="726"/>
      <c r="LYW17" s="726"/>
      <c r="LYX17" s="727"/>
      <c r="LYY17" s="727"/>
      <c r="LYZ17" s="727"/>
      <c r="LZB17" s="729"/>
      <c r="LZC17" s="724"/>
      <c r="LZD17" s="725"/>
      <c r="LZE17" s="726"/>
      <c r="LZF17" s="726"/>
      <c r="LZG17" s="726"/>
      <c r="LZH17" s="727"/>
      <c r="LZI17" s="727"/>
      <c r="LZJ17" s="727"/>
      <c r="LZL17" s="729"/>
      <c r="LZM17" s="724"/>
      <c r="LZN17" s="725"/>
      <c r="LZO17" s="726"/>
      <c r="LZP17" s="726"/>
      <c r="LZQ17" s="726"/>
      <c r="LZR17" s="727"/>
      <c r="LZS17" s="727"/>
      <c r="LZT17" s="727"/>
      <c r="LZV17" s="729"/>
      <c r="LZW17" s="724"/>
      <c r="LZX17" s="725"/>
      <c r="LZY17" s="726"/>
      <c r="LZZ17" s="726"/>
      <c r="MAA17" s="726"/>
      <c r="MAB17" s="727"/>
      <c r="MAC17" s="727"/>
      <c r="MAD17" s="727"/>
      <c r="MAF17" s="729"/>
      <c r="MAG17" s="724"/>
      <c r="MAH17" s="725"/>
      <c r="MAI17" s="726"/>
      <c r="MAJ17" s="726"/>
      <c r="MAK17" s="726"/>
      <c r="MAL17" s="727"/>
      <c r="MAM17" s="727"/>
      <c r="MAN17" s="727"/>
      <c r="MAP17" s="729"/>
      <c r="MAQ17" s="724"/>
      <c r="MAR17" s="725"/>
      <c r="MAS17" s="726"/>
      <c r="MAT17" s="726"/>
      <c r="MAU17" s="726"/>
      <c r="MAV17" s="727"/>
      <c r="MAW17" s="727"/>
      <c r="MAX17" s="727"/>
      <c r="MAZ17" s="729"/>
      <c r="MBA17" s="724"/>
      <c r="MBB17" s="725"/>
      <c r="MBC17" s="726"/>
      <c r="MBD17" s="726"/>
      <c r="MBE17" s="726"/>
      <c r="MBF17" s="727"/>
      <c r="MBG17" s="727"/>
      <c r="MBH17" s="727"/>
      <c r="MBJ17" s="729"/>
      <c r="MBK17" s="724"/>
      <c r="MBL17" s="725"/>
      <c r="MBM17" s="726"/>
      <c r="MBN17" s="726"/>
      <c r="MBO17" s="726"/>
      <c r="MBP17" s="727"/>
      <c r="MBQ17" s="727"/>
      <c r="MBR17" s="727"/>
      <c r="MBT17" s="729"/>
      <c r="MBU17" s="724"/>
      <c r="MBV17" s="725"/>
      <c r="MBW17" s="726"/>
      <c r="MBX17" s="726"/>
      <c r="MBY17" s="726"/>
      <c r="MBZ17" s="727"/>
      <c r="MCA17" s="727"/>
      <c r="MCB17" s="727"/>
      <c r="MCD17" s="729"/>
      <c r="MCE17" s="724"/>
      <c r="MCF17" s="725"/>
      <c r="MCG17" s="726"/>
      <c r="MCH17" s="726"/>
      <c r="MCI17" s="726"/>
      <c r="MCJ17" s="727"/>
      <c r="MCK17" s="727"/>
      <c r="MCL17" s="727"/>
      <c r="MCN17" s="729"/>
      <c r="MCO17" s="724"/>
      <c r="MCP17" s="725"/>
      <c r="MCQ17" s="726"/>
      <c r="MCR17" s="726"/>
      <c r="MCS17" s="726"/>
      <c r="MCT17" s="727"/>
      <c r="MCU17" s="727"/>
      <c r="MCV17" s="727"/>
      <c r="MCX17" s="729"/>
      <c r="MCY17" s="724"/>
      <c r="MCZ17" s="725"/>
      <c r="MDA17" s="726"/>
      <c r="MDB17" s="726"/>
      <c r="MDC17" s="726"/>
      <c r="MDD17" s="727"/>
      <c r="MDE17" s="727"/>
      <c r="MDF17" s="727"/>
      <c r="MDH17" s="729"/>
      <c r="MDI17" s="724"/>
      <c r="MDJ17" s="725"/>
      <c r="MDK17" s="726"/>
      <c r="MDL17" s="726"/>
      <c r="MDM17" s="726"/>
      <c r="MDN17" s="727"/>
      <c r="MDO17" s="727"/>
      <c r="MDP17" s="727"/>
      <c r="MDR17" s="729"/>
      <c r="MDS17" s="724"/>
      <c r="MDT17" s="725"/>
      <c r="MDU17" s="726"/>
      <c r="MDV17" s="726"/>
      <c r="MDW17" s="726"/>
      <c r="MDX17" s="727"/>
      <c r="MDY17" s="727"/>
      <c r="MDZ17" s="727"/>
      <c r="MEB17" s="729"/>
      <c r="MEC17" s="724"/>
      <c r="MED17" s="725"/>
      <c r="MEE17" s="726"/>
      <c r="MEF17" s="726"/>
      <c r="MEG17" s="726"/>
      <c r="MEH17" s="727"/>
      <c r="MEI17" s="727"/>
      <c r="MEJ17" s="727"/>
      <c r="MEL17" s="729"/>
      <c r="MEM17" s="724"/>
      <c r="MEN17" s="725"/>
      <c r="MEO17" s="726"/>
      <c r="MEP17" s="726"/>
      <c r="MEQ17" s="726"/>
      <c r="MER17" s="727"/>
      <c r="MES17" s="727"/>
      <c r="MET17" s="727"/>
      <c r="MEV17" s="729"/>
      <c r="MEW17" s="724"/>
      <c r="MEX17" s="725"/>
      <c r="MEY17" s="726"/>
      <c r="MEZ17" s="726"/>
      <c r="MFA17" s="726"/>
      <c r="MFB17" s="727"/>
      <c r="MFC17" s="727"/>
      <c r="MFD17" s="727"/>
      <c r="MFF17" s="729"/>
      <c r="MFG17" s="724"/>
      <c r="MFH17" s="725"/>
      <c r="MFI17" s="726"/>
      <c r="MFJ17" s="726"/>
      <c r="MFK17" s="726"/>
      <c r="MFL17" s="727"/>
      <c r="MFM17" s="727"/>
      <c r="MFN17" s="727"/>
      <c r="MFP17" s="729"/>
      <c r="MFQ17" s="724"/>
      <c r="MFR17" s="725"/>
      <c r="MFS17" s="726"/>
      <c r="MFT17" s="726"/>
      <c r="MFU17" s="726"/>
      <c r="MFV17" s="727"/>
      <c r="MFW17" s="727"/>
      <c r="MFX17" s="727"/>
      <c r="MFZ17" s="729"/>
      <c r="MGA17" s="724"/>
      <c r="MGB17" s="725"/>
      <c r="MGC17" s="726"/>
      <c r="MGD17" s="726"/>
      <c r="MGE17" s="726"/>
      <c r="MGF17" s="727"/>
      <c r="MGG17" s="727"/>
      <c r="MGH17" s="727"/>
      <c r="MGJ17" s="729"/>
      <c r="MGK17" s="724"/>
      <c r="MGL17" s="725"/>
      <c r="MGM17" s="726"/>
      <c r="MGN17" s="726"/>
      <c r="MGO17" s="726"/>
      <c r="MGP17" s="727"/>
      <c r="MGQ17" s="727"/>
      <c r="MGR17" s="727"/>
      <c r="MGT17" s="729"/>
      <c r="MGU17" s="724"/>
      <c r="MGV17" s="725"/>
      <c r="MGW17" s="726"/>
      <c r="MGX17" s="726"/>
      <c r="MGY17" s="726"/>
      <c r="MGZ17" s="727"/>
      <c r="MHA17" s="727"/>
      <c r="MHB17" s="727"/>
      <c r="MHD17" s="729"/>
      <c r="MHE17" s="724"/>
      <c r="MHF17" s="725"/>
      <c r="MHG17" s="726"/>
      <c r="MHH17" s="726"/>
      <c r="MHI17" s="726"/>
      <c r="MHJ17" s="727"/>
      <c r="MHK17" s="727"/>
      <c r="MHL17" s="727"/>
      <c r="MHN17" s="729"/>
      <c r="MHO17" s="724"/>
      <c r="MHP17" s="725"/>
      <c r="MHQ17" s="726"/>
      <c r="MHR17" s="726"/>
      <c r="MHS17" s="726"/>
      <c r="MHT17" s="727"/>
      <c r="MHU17" s="727"/>
      <c r="MHV17" s="727"/>
      <c r="MHX17" s="729"/>
      <c r="MHY17" s="724"/>
      <c r="MHZ17" s="725"/>
      <c r="MIA17" s="726"/>
      <c r="MIB17" s="726"/>
      <c r="MIC17" s="726"/>
      <c r="MID17" s="727"/>
      <c r="MIE17" s="727"/>
      <c r="MIF17" s="727"/>
      <c r="MIH17" s="729"/>
      <c r="MII17" s="724"/>
      <c r="MIJ17" s="725"/>
      <c r="MIK17" s="726"/>
      <c r="MIL17" s="726"/>
      <c r="MIM17" s="726"/>
      <c r="MIN17" s="727"/>
      <c r="MIO17" s="727"/>
      <c r="MIP17" s="727"/>
      <c r="MIR17" s="729"/>
      <c r="MIS17" s="724"/>
      <c r="MIT17" s="725"/>
      <c r="MIU17" s="726"/>
      <c r="MIV17" s="726"/>
      <c r="MIW17" s="726"/>
      <c r="MIX17" s="727"/>
      <c r="MIY17" s="727"/>
      <c r="MIZ17" s="727"/>
      <c r="MJB17" s="729"/>
      <c r="MJC17" s="724"/>
      <c r="MJD17" s="725"/>
      <c r="MJE17" s="726"/>
      <c r="MJF17" s="726"/>
      <c r="MJG17" s="726"/>
      <c r="MJH17" s="727"/>
      <c r="MJI17" s="727"/>
      <c r="MJJ17" s="727"/>
      <c r="MJL17" s="729"/>
      <c r="MJM17" s="724"/>
      <c r="MJN17" s="725"/>
      <c r="MJO17" s="726"/>
      <c r="MJP17" s="726"/>
      <c r="MJQ17" s="726"/>
      <c r="MJR17" s="727"/>
      <c r="MJS17" s="727"/>
      <c r="MJT17" s="727"/>
      <c r="MJV17" s="729"/>
      <c r="MJW17" s="724"/>
      <c r="MJX17" s="725"/>
      <c r="MJY17" s="726"/>
      <c r="MJZ17" s="726"/>
      <c r="MKA17" s="726"/>
      <c r="MKB17" s="727"/>
      <c r="MKC17" s="727"/>
      <c r="MKD17" s="727"/>
      <c r="MKF17" s="729"/>
      <c r="MKG17" s="724"/>
      <c r="MKH17" s="725"/>
      <c r="MKI17" s="726"/>
      <c r="MKJ17" s="726"/>
      <c r="MKK17" s="726"/>
      <c r="MKL17" s="727"/>
      <c r="MKM17" s="727"/>
      <c r="MKN17" s="727"/>
      <c r="MKP17" s="729"/>
      <c r="MKQ17" s="724"/>
      <c r="MKR17" s="725"/>
      <c r="MKS17" s="726"/>
      <c r="MKT17" s="726"/>
      <c r="MKU17" s="726"/>
      <c r="MKV17" s="727"/>
      <c r="MKW17" s="727"/>
      <c r="MKX17" s="727"/>
      <c r="MKZ17" s="729"/>
      <c r="MLA17" s="724"/>
      <c r="MLB17" s="725"/>
      <c r="MLC17" s="726"/>
      <c r="MLD17" s="726"/>
      <c r="MLE17" s="726"/>
      <c r="MLF17" s="727"/>
      <c r="MLG17" s="727"/>
      <c r="MLH17" s="727"/>
      <c r="MLJ17" s="729"/>
      <c r="MLK17" s="724"/>
      <c r="MLL17" s="725"/>
      <c r="MLM17" s="726"/>
      <c r="MLN17" s="726"/>
      <c r="MLO17" s="726"/>
      <c r="MLP17" s="727"/>
      <c r="MLQ17" s="727"/>
      <c r="MLR17" s="727"/>
      <c r="MLT17" s="729"/>
      <c r="MLU17" s="724"/>
      <c r="MLV17" s="725"/>
      <c r="MLW17" s="726"/>
      <c r="MLX17" s="726"/>
      <c r="MLY17" s="726"/>
      <c r="MLZ17" s="727"/>
      <c r="MMA17" s="727"/>
      <c r="MMB17" s="727"/>
      <c r="MMD17" s="729"/>
      <c r="MME17" s="724"/>
      <c r="MMF17" s="725"/>
      <c r="MMG17" s="726"/>
      <c r="MMH17" s="726"/>
      <c r="MMI17" s="726"/>
      <c r="MMJ17" s="727"/>
      <c r="MMK17" s="727"/>
      <c r="MML17" s="727"/>
      <c r="MMN17" s="729"/>
      <c r="MMO17" s="724"/>
      <c r="MMP17" s="725"/>
      <c r="MMQ17" s="726"/>
      <c r="MMR17" s="726"/>
      <c r="MMS17" s="726"/>
      <c r="MMT17" s="727"/>
      <c r="MMU17" s="727"/>
      <c r="MMV17" s="727"/>
      <c r="MMX17" s="729"/>
      <c r="MMY17" s="724"/>
      <c r="MMZ17" s="725"/>
      <c r="MNA17" s="726"/>
      <c r="MNB17" s="726"/>
      <c r="MNC17" s="726"/>
      <c r="MND17" s="727"/>
      <c r="MNE17" s="727"/>
      <c r="MNF17" s="727"/>
      <c r="MNH17" s="729"/>
      <c r="MNI17" s="724"/>
      <c r="MNJ17" s="725"/>
      <c r="MNK17" s="726"/>
      <c r="MNL17" s="726"/>
      <c r="MNM17" s="726"/>
      <c r="MNN17" s="727"/>
      <c r="MNO17" s="727"/>
      <c r="MNP17" s="727"/>
      <c r="MNR17" s="729"/>
      <c r="MNS17" s="724"/>
      <c r="MNT17" s="725"/>
      <c r="MNU17" s="726"/>
      <c r="MNV17" s="726"/>
      <c r="MNW17" s="726"/>
      <c r="MNX17" s="727"/>
      <c r="MNY17" s="727"/>
      <c r="MNZ17" s="727"/>
      <c r="MOB17" s="729"/>
      <c r="MOC17" s="724"/>
      <c r="MOD17" s="725"/>
      <c r="MOE17" s="726"/>
      <c r="MOF17" s="726"/>
      <c r="MOG17" s="726"/>
      <c r="MOH17" s="727"/>
      <c r="MOI17" s="727"/>
      <c r="MOJ17" s="727"/>
      <c r="MOL17" s="729"/>
      <c r="MOM17" s="724"/>
      <c r="MON17" s="725"/>
      <c r="MOO17" s="726"/>
      <c r="MOP17" s="726"/>
      <c r="MOQ17" s="726"/>
      <c r="MOR17" s="727"/>
      <c r="MOS17" s="727"/>
      <c r="MOT17" s="727"/>
      <c r="MOV17" s="729"/>
      <c r="MOW17" s="724"/>
      <c r="MOX17" s="725"/>
      <c r="MOY17" s="726"/>
      <c r="MOZ17" s="726"/>
      <c r="MPA17" s="726"/>
      <c r="MPB17" s="727"/>
      <c r="MPC17" s="727"/>
      <c r="MPD17" s="727"/>
      <c r="MPF17" s="729"/>
      <c r="MPG17" s="724"/>
      <c r="MPH17" s="725"/>
      <c r="MPI17" s="726"/>
      <c r="MPJ17" s="726"/>
      <c r="MPK17" s="726"/>
      <c r="MPL17" s="727"/>
      <c r="MPM17" s="727"/>
      <c r="MPN17" s="727"/>
      <c r="MPP17" s="729"/>
      <c r="MPQ17" s="724"/>
      <c r="MPR17" s="725"/>
      <c r="MPS17" s="726"/>
      <c r="MPT17" s="726"/>
      <c r="MPU17" s="726"/>
      <c r="MPV17" s="727"/>
      <c r="MPW17" s="727"/>
      <c r="MPX17" s="727"/>
      <c r="MPZ17" s="729"/>
      <c r="MQA17" s="724"/>
      <c r="MQB17" s="725"/>
      <c r="MQC17" s="726"/>
      <c r="MQD17" s="726"/>
      <c r="MQE17" s="726"/>
      <c r="MQF17" s="727"/>
      <c r="MQG17" s="727"/>
      <c r="MQH17" s="727"/>
      <c r="MQJ17" s="729"/>
      <c r="MQK17" s="724"/>
      <c r="MQL17" s="725"/>
      <c r="MQM17" s="726"/>
      <c r="MQN17" s="726"/>
      <c r="MQO17" s="726"/>
      <c r="MQP17" s="727"/>
      <c r="MQQ17" s="727"/>
      <c r="MQR17" s="727"/>
      <c r="MQT17" s="729"/>
      <c r="MQU17" s="724"/>
      <c r="MQV17" s="725"/>
      <c r="MQW17" s="726"/>
      <c r="MQX17" s="726"/>
      <c r="MQY17" s="726"/>
      <c r="MQZ17" s="727"/>
      <c r="MRA17" s="727"/>
      <c r="MRB17" s="727"/>
      <c r="MRD17" s="729"/>
      <c r="MRE17" s="724"/>
      <c r="MRF17" s="725"/>
      <c r="MRG17" s="726"/>
      <c r="MRH17" s="726"/>
      <c r="MRI17" s="726"/>
      <c r="MRJ17" s="727"/>
      <c r="MRK17" s="727"/>
      <c r="MRL17" s="727"/>
      <c r="MRN17" s="729"/>
      <c r="MRO17" s="724"/>
      <c r="MRP17" s="725"/>
      <c r="MRQ17" s="726"/>
      <c r="MRR17" s="726"/>
      <c r="MRS17" s="726"/>
      <c r="MRT17" s="727"/>
      <c r="MRU17" s="727"/>
      <c r="MRV17" s="727"/>
      <c r="MRX17" s="729"/>
      <c r="MRY17" s="724"/>
      <c r="MRZ17" s="725"/>
      <c r="MSA17" s="726"/>
      <c r="MSB17" s="726"/>
      <c r="MSC17" s="726"/>
      <c r="MSD17" s="727"/>
      <c r="MSE17" s="727"/>
      <c r="MSF17" s="727"/>
      <c r="MSH17" s="729"/>
      <c r="MSI17" s="724"/>
      <c r="MSJ17" s="725"/>
      <c r="MSK17" s="726"/>
      <c r="MSL17" s="726"/>
      <c r="MSM17" s="726"/>
      <c r="MSN17" s="727"/>
      <c r="MSO17" s="727"/>
      <c r="MSP17" s="727"/>
      <c r="MSR17" s="729"/>
      <c r="MSS17" s="724"/>
      <c r="MST17" s="725"/>
      <c r="MSU17" s="726"/>
      <c r="MSV17" s="726"/>
      <c r="MSW17" s="726"/>
      <c r="MSX17" s="727"/>
      <c r="MSY17" s="727"/>
      <c r="MSZ17" s="727"/>
      <c r="MTB17" s="729"/>
      <c r="MTC17" s="724"/>
      <c r="MTD17" s="725"/>
      <c r="MTE17" s="726"/>
      <c r="MTF17" s="726"/>
      <c r="MTG17" s="726"/>
      <c r="MTH17" s="727"/>
      <c r="MTI17" s="727"/>
      <c r="MTJ17" s="727"/>
      <c r="MTL17" s="729"/>
      <c r="MTM17" s="724"/>
      <c r="MTN17" s="725"/>
      <c r="MTO17" s="726"/>
      <c r="MTP17" s="726"/>
      <c r="MTQ17" s="726"/>
      <c r="MTR17" s="727"/>
      <c r="MTS17" s="727"/>
      <c r="MTT17" s="727"/>
      <c r="MTV17" s="729"/>
      <c r="MTW17" s="724"/>
      <c r="MTX17" s="725"/>
      <c r="MTY17" s="726"/>
      <c r="MTZ17" s="726"/>
      <c r="MUA17" s="726"/>
      <c r="MUB17" s="727"/>
      <c r="MUC17" s="727"/>
      <c r="MUD17" s="727"/>
      <c r="MUF17" s="729"/>
      <c r="MUG17" s="724"/>
      <c r="MUH17" s="725"/>
      <c r="MUI17" s="726"/>
      <c r="MUJ17" s="726"/>
      <c r="MUK17" s="726"/>
      <c r="MUL17" s="727"/>
      <c r="MUM17" s="727"/>
      <c r="MUN17" s="727"/>
      <c r="MUP17" s="729"/>
      <c r="MUQ17" s="724"/>
      <c r="MUR17" s="725"/>
      <c r="MUS17" s="726"/>
      <c r="MUT17" s="726"/>
      <c r="MUU17" s="726"/>
      <c r="MUV17" s="727"/>
      <c r="MUW17" s="727"/>
      <c r="MUX17" s="727"/>
      <c r="MUZ17" s="729"/>
      <c r="MVA17" s="724"/>
      <c r="MVB17" s="725"/>
      <c r="MVC17" s="726"/>
      <c r="MVD17" s="726"/>
      <c r="MVE17" s="726"/>
      <c r="MVF17" s="727"/>
      <c r="MVG17" s="727"/>
      <c r="MVH17" s="727"/>
      <c r="MVJ17" s="729"/>
      <c r="MVK17" s="724"/>
      <c r="MVL17" s="725"/>
      <c r="MVM17" s="726"/>
      <c r="MVN17" s="726"/>
      <c r="MVO17" s="726"/>
      <c r="MVP17" s="727"/>
      <c r="MVQ17" s="727"/>
      <c r="MVR17" s="727"/>
      <c r="MVT17" s="729"/>
      <c r="MVU17" s="724"/>
      <c r="MVV17" s="725"/>
      <c r="MVW17" s="726"/>
      <c r="MVX17" s="726"/>
      <c r="MVY17" s="726"/>
      <c r="MVZ17" s="727"/>
      <c r="MWA17" s="727"/>
      <c r="MWB17" s="727"/>
      <c r="MWD17" s="729"/>
      <c r="MWE17" s="724"/>
      <c r="MWF17" s="725"/>
      <c r="MWG17" s="726"/>
      <c r="MWH17" s="726"/>
      <c r="MWI17" s="726"/>
      <c r="MWJ17" s="727"/>
      <c r="MWK17" s="727"/>
      <c r="MWL17" s="727"/>
      <c r="MWN17" s="729"/>
      <c r="MWO17" s="724"/>
      <c r="MWP17" s="725"/>
      <c r="MWQ17" s="726"/>
      <c r="MWR17" s="726"/>
      <c r="MWS17" s="726"/>
      <c r="MWT17" s="727"/>
      <c r="MWU17" s="727"/>
      <c r="MWV17" s="727"/>
      <c r="MWX17" s="729"/>
      <c r="MWY17" s="724"/>
      <c r="MWZ17" s="725"/>
      <c r="MXA17" s="726"/>
      <c r="MXB17" s="726"/>
      <c r="MXC17" s="726"/>
      <c r="MXD17" s="727"/>
      <c r="MXE17" s="727"/>
      <c r="MXF17" s="727"/>
      <c r="MXH17" s="729"/>
      <c r="MXI17" s="724"/>
      <c r="MXJ17" s="725"/>
      <c r="MXK17" s="726"/>
      <c r="MXL17" s="726"/>
      <c r="MXM17" s="726"/>
      <c r="MXN17" s="727"/>
      <c r="MXO17" s="727"/>
      <c r="MXP17" s="727"/>
      <c r="MXR17" s="729"/>
      <c r="MXS17" s="724"/>
      <c r="MXT17" s="725"/>
      <c r="MXU17" s="726"/>
      <c r="MXV17" s="726"/>
      <c r="MXW17" s="726"/>
      <c r="MXX17" s="727"/>
      <c r="MXY17" s="727"/>
      <c r="MXZ17" s="727"/>
      <c r="MYB17" s="729"/>
      <c r="MYC17" s="724"/>
      <c r="MYD17" s="725"/>
      <c r="MYE17" s="726"/>
      <c r="MYF17" s="726"/>
      <c r="MYG17" s="726"/>
      <c r="MYH17" s="727"/>
      <c r="MYI17" s="727"/>
      <c r="MYJ17" s="727"/>
      <c r="MYL17" s="729"/>
      <c r="MYM17" s="724"/>
      <c r="MYN17" s="725"/>
      <c r="MYO17" s="726"/>
      <c r="MYP17" s="726"/>
      <c r="MYQ17" s="726"/>
      <c r="MYR17" s="727"/>
      <c r="MYS17" s="727"/>
      <c r="MYT17" s="727"/>
      <c r="MYV17" s="729"/>
      <c r="MYW17" s="724"/>
      <c r="MYX17" s="725"/>
      <c r="MYY17" s="726"/>
      <c r="MYZ17" s="726"/>
      <c r="MZA17" s="726"/>
      <c r="MZB17" s="727"/>
      <c r="MZC17" s="727"/>
      <c r="MZD17" s="727"/>
      <c r="MZF17" s="729"/>
      <c r="MZG17" s="724"/>
      <c r="MZH17" s="725"/>
      <c r="MZI17" s="726"/>
      <c r="MZJ17" s="726"/>
      <c r="MZK17" s="726"/>
      <c r="MZL17" s="727"/>
      <c r="MZM17" s="727"/>
      <c r="MZN17" s="727"/>
      <c r="MZP17" s="729"/>
      <c r="MZQ17" s="724"/>
      <c r="MZR17" s="725"/>
      <c r="MZS17" s="726"/>
      <c r="MZT17" s="726"/>
      <c r="MZU17" s="726"/>
      <c r="MZV17" s="727"/>
      <c r="MZW17" s="727"/>
      <c r="MZX17" s="727"/>
      <c r="MZZ17" s="729"/>
      <c r="NAA17" s="724"/>
      <c r="NAB17" s="725"/>
      <c r="NAC17" s="726"/>
      <c r="NAD17" s="726"/>
      <c r="NAE17" s="726"/>
      <c r="NAF17" s="727"/>
      <c r="NAG17" s="727"/>
      <c r="NAH17" s="727"/>
      <c r="NAJ17" s="729"/>
      <c r="NAK17" s="724"/>
      <c r="NAL17" s="725"/>
      <c r="NAM17" s="726"/>
      <c r="NAN17" s="726"/>
      <c r="NAO17" s="726"/>
      <c r="NAP17" s="727"/>
      <c r="NAQ17" s="727"/>
      <c r="NAR17" s="727"/>
      <c r="NAT17" s="729"/>
      <c r="NAU17" s="724"/>
      <c r="NAV17" s="725"/>
      <c r="NAW17" s="726"/>
      <c r="NAX17" s="726"/>
      <c r="NAY17" s="726"/>
      <c r="NAZ17" s="727"/>
      <c r="NBA17" s="727"/>
      <c r="NBB17" s="727"/>
      <c r="NBD17" s="729"/>
      <c r="NBE17" s="724"/>
      <c r="NBF17" s="725"/>
      <c r="NBG17" s="726"/>
      <c r="NBH17" s="726"/>
      <c r="NBI17" s="726"/>
      <c r="NBJ17" s="727"/>
      <c r="NBK17" s="727"/>
      <c r="NBL17" s="727"/>
      <c r="NBN17" s="729"/>
      <c r="NBO17" s="724"/>
      <c r="NBP17" s="725"/>
      <c r="NBQ17" s="726"/>
      <c r="NBR17" s="726"/>
      <c r="NBS17" s="726"/>
      <c r="NBT17" s="727"/>
      <c r="NBU17" s="727"/>
      <c r="NBV17" s="727"/>
      <c r="NBX17" s="729"/>
      <c r="NBY17" s="724"/>
      <c r="NBZ17" s="725"/>
      <c r="NCA17" s="726"/>
      <c r="NCB17" s="726"/>
      <c r="NCC17" s="726"/>
      <c r="NCD17" s="727"/>
      <c r="NCE17" s="727"/>
      <c r="NCF17" s="727"/>
      <c r="NCH17" s="729"/>
      <c r="NCI17" s="724"/>
      <c r="NCJ17" s="725"/>
      <c r="NCK17" s="726"/>
      <c r="NCL17" s="726"/>
      <c r="NCM17" s="726"/>
      <c r="NCN17" s="727"/>
      <c r="NCO17" s="727"/>
      <c r="NCP17" s="727"/>
      <c r="NCR17" s="729"/>
      <c r="NCS17" s="724"/>
      <c r="NCT17" s="725"/>
      <c r="NCU17" s="726"/>
      <c r="NCV17" s="726"/>
      <c r="NCW17" s="726"/>
      <c r="NCX17" s="727"/>
      <c r="NCY17" s="727"/>
      <c r="NCZ17" s="727"/>
      <c r="NDB17" s="729"/>
      <c r="NDC17" s="724"/>
      <c r="NDD17" s="725"/>
      <c r="NDE17" s="726"/>
      <c r="NDF17" s="726"/>
      <c r="NDG17" s="726"/>
      <c r="NDH17" s="727"/>
      <c r="NDI17" s="727"/>
      <c r="NDJ17" s="727"/>
      <c r="NDL17" s="729"/>
      <c r="NDM17" s="724"/>
      <c r="NDN17" s="725"/>
      <c r="NDO17" s="726"/>
      <c r="NDP17" s="726"/>
      <c r="NDQ17" s="726"/>
      <c r="NDR17" s="727"/>
      <c r="NDS17" s="727"/>
      <c r="NDT17" s="727"/>
      <c r="NDV17" s="729"/>
      <c r="NDW17" s="724"/>
      <c r="NDX17" s="725"/>
      <c r="NDY17" s="726"/>
      <c r="NDZ17" s="726"/>
      <c r="NEA17" s="726"/>
      <c r="NEB17" s="727"/>
      <c r="NEC17" s="727"/>
      <c r="NED17" s="727"/>
      <c r="NEF17" s="729"/>
      <c r="NEG17" s="724"/>
      <c r="NEH17" s="725"/>
      <c r="NEI17" s="726"/>
      <c r="NEJ17" s="726"/>
      <c r="NEK17" s="726"/>
      <c r="NEL17" s="727"/>
      <c r="NEM17" s="727"/>
      <c r="NEN17" s="727"/>
      <c r="NEP17" s="729"/>
      <c r="NEQ17" s="724"/>
      <c r="NER17" s="725"/>
      <c r="NES17" s="726"/>
      <c r="NET17" s="726"/>
      <c r="NEU17" s="726"/>
      <c r="NEV17" s="727"/>
      <c r="NEW17" s="727"/>
      <c r="NEX17" s="727"/>
      <c r="NEZ17" s="729"/>
      <c r="NFA17" s="724"/>
      <c r="NFB17" s="725"/>
      <c r="NFC17" s="726"/>
      <c r="NFD17" s="726"/>
      <c r="NFE17" s="726"/>
      <c r="NFF17" s="727"/>
      <c r="NFG17" s="727"/>
      <c r="NFH17" s="727"/>
      <c r="NFJ17" s="729"/>
      <c r="NFK17" s="724"/>
      <c r="NFL17" s="725"/>
      <c r="NFM17" s="726"/>
      <c r="NFN17" s="726"/>
      <c r="NFO17" s="726"/>
      <c r="NFP17" s="727"/>
      <c r="NFQ17" s="727"/>
      <c r="NFR17" s="727"/>
      <c r="NFT17" s="729"/>
      <c r="NFU17" s="724"/>
      <c r="NFV17" s="725"/>
      <c r="NFW17" s="726"/>
      <c r="NFX17" s="726"/>
      <c r="NFY17" s="726"/>
      <c r="NFZ17" s="727"/>
      <c r="NGA17" s="727"/>
      <c r="NGB17" s="727"/>
      <c r="NGD17" s="729"/>
      <c r="NGE17" s="724"/>
      <c r="NGF17" s="725"/>
      <c r="NGG17" s="726"/>
      <c r="NGH17" s="726"/>
      <c r="NGI17" s="726"/>
      <c r="NGJ17" s="727"/>
      <c r="NGK17" s="727"/>
      <c r="NGL17" s="727"/>
      <c r="NGN17" s="729"/>
      <c r="NGO17" s="724"/>
      <c r="NGP17" s="725"/>
      <c r="NGQ17" s="726"/>
      <c r="NGR17" s="726"/>
      <c r="NGS17" s="726"/>
      <c r="NGT17" s="727"/>
      <c r="NGU17" s="727"/>
      <c r="NGV17" s="727"/>
      <c r="NGX17" s="729"/>
      <c r="NGY17" s="724"/>
      <c r="NGZ17" s="725"/>
      <c r="NHA17" s="726"/>
      <c r="NHB17" s="726"/>
      <c r="NHC17" s="726"/>
      <c r="NHD17" s="727"/>
      <c r="NHE17" s="727"/>
      <c r="NHF17" s="727"/>
      <c r="NHH17" s="729"/>
      <c r="NHI17" s="724"/>
      <c r="NHJ17" s="725"/>
      <c r="NHK17" s="726"/>
      <c r="NHL17" s="726"/>
      <c r="NHM17" s="726"/>
      <c r="NHN17" s="727"/>
      <c r="NHO17" s="727"/>
      <c r="NHP17" s="727"/>
      <c r="NHR17" s="729"/>
      <c r="NHS17" s="724"/>
      <c r="NHT17" s="725"/>
      <c r="NHU17" s="726"/>
      <c r="NHV17" s="726"/>
      <c r="NHW17" s="726"/>
      <c r="NHX17" s="727"/>
      <c r="NHY17" s="727"/>
      <c r="NHZ17" s="727"/>
      <c r="NIB17" s="729"/>
      <c r="NIC17" s="724"/>
      <c r="NID17" s="725"/>
      <c r="NIE17" s="726"/>
      <c r="NIF17" s="726"/>
      <c r="NIG17" s="726"/>
      <c r="NIH17" s="727"/>
      <c r="NII17" s="727"/>
      <c r="NIJ17" s="727"/>
      <c r="NIL17" s="729"/>
      <c r="NIM17" s="724"/>
      <c r="NIN17" s="725"/>
      <c r="NIO17" s="726"/>
      <c r="NIP17" s="726"/>
      <c r="NIQ17" s="726"/>
      <c r="NIR17" s="727"/>
      <c r="NIS17" s="727"/>
      <c r="NIT17" s="727"/>
      <c r="NIV17" s="729"/>
      <c r="NIW17" s="724"/>
      <c r="NIX17" s="725"/>
      <c r="NIY17" s="726"/>
      <c r="NIZ17" s="726"/>
      <c r="NJA17" s="726"/>
      <c r="NJB17" s="727"/>
      <c r="NJC17" s="727"/>
      <c r="NJD17" s="727"/>
      <c r="NJF17" s="729"/>
      <c r="NJG17" s="724"/>
      <c r="NJH17" s="725"/>
      <c r="NJI17" s="726"/>
      <c r="NJJ17" s="726"/>
      <c r="NJK17" s="726"/>
      <c r="NJL17" s="727"/>
      <c r="NJM17" s="727"/>
      <c r="NJN17" s="727"/>
      <c r="NJP17" s="729"/>
      <c r="NJQ17" s="724"/>
      <c r="NJR17" s="725"/>
      <c r="NJS17" s="726"/>
      <c r="NJT17" s="726"/>
      <c r="NJU17" s="726"/>
      <c r="NJV17" s="727"/>
      <c r="NJW17" s="727"/>
      <c r="NJX17" s="727"/>
      <c r="NJZ17" s="729"/>
      <c r="NKA17" s="724"/>
      <c r="NKB17" s="725"/>
      <c r="NKC17" s="726"/>
      <c r="NKD17" s="726"/>
      <c r="NKE17" s="726"/>
      <c r="NKF17" s="727"/>
      <c r="NKG17" s="727"/>
      <c r="NKH17" s="727"/>
      <c r="NKJ17" s="729"/>
      <c r="NKK17" s="724"/>
      <c r="NKL17" s="725"/>
      <c r="NKM17" s="726"/>
      <c r="NKN17" s="726"/>
      <c r="NKO17" s="726"/>
      <c r="NKP17" s="727"/>
      <c r="NKQ17" s="727"/>
      <c r="NKR17" s="727"/>
      <c r="NKT17" s="729"/>
      <c r="NKU17" s="724"/>
      <c r="NKV17" s="725"/>
      <c r="NKW17" s="726"/>
      <c r="NKX17" s="726"/>
      <c r="NKY17" s="726"/>
      <c r="NKZ17" s="727"/>
      <c r="NLA17" s="727"/>
      <c r="NLB17" s="727"/>
      <c r="NLD17" s="729"/>
      <c r="NLE17" s="724"/>
      <c r="NLF17" s="725"/>
      <c r="NLG17" s="726"/>
      <c r="NLH17" s="726"/>
      <c r="NLI17" s="726"/>
      <c r="NLJ17" s="727"/>
      <c r="NLK17" s="727"/>
      <c r="NLL17" s="727"/>
      <c r="NLN17" s="729"/>
      <c r="NLO17" s="724"/>
      <c r="NLP17" s="725"/>
      <c r="NLQ17" s="726"/>
      <c r="NLR17" s="726"/>
      <c r="NLS17" s="726"/>
      <c r="NLT17" s="727"/>
      <c r="NLU17" s="727"/>
      <c r="NLV17" s="727"/>
      <c r="NLX17" s="729"/>
      <c r="NLY17" s="724"/>
      <c r="NLZ17" s="725"/>
      <c r="NMA17" s="726"/>
      <c r="NMB17" s="726"/>
      <c r="NMC17" s="726"/>
      <c r="NMD17" s="727"/>
      <c r="NME17" s="727"/>
      <c r="NMF17" s="727"/>
      <c r="NMH17" s="729"/>
      <c r="NMI17" s="724"/>
      <c r="NMJ17" s="725"/>
      <c r="NMK17" s="726"/>
      <c r="NML17" s="726"/>
      <c r="NMM17" s="726"/>
      <c r="NMN17" s="727"/>
      <c r="NMO17" s="727"/>
      <c r="NMP17" s="727"/>
      <c r="NMR17" s="729"/>
      <c r="NMS17" s="724"/>
      <c r="NMT17" s="725"/>
      <c r="NMU17" s="726"/>
      <c r="NMV17" s="726"/>
      <c r="NMW17" s="726"/>
      <c r="NMX17" s="727"/>
      <c r="NMY17" s="727"/>
      <c r="NMZ17" s="727"/>
      <c r="NNB17" s="729"/>
      <c r="NNC17" s="724"/>
      <c r="NND17" s="725"/>
      <c r="NNE17" s="726"/>
      <c r="NNF17" s="726"/>
      <c r="NNG17" s="726"/>
      <c r="NNH17" s="727"/>
      <c r="NNI17" s="727"/>
      <c r="NNJ17" s="727"/>
      <c r="NNL17" s="729"/>
      <c r="NNM17" s="724"/>
      <c r="NNN17" s="725"/>
      <c r="NNO17" s="726"/>
      <c r="NNP17" s="726"/>
      <c r="NNQ17" s="726"/>
      <c r="NNR17" s="727"/>
      <c r="NNS17" s="727"/>
      <c r="NNT17" s="727"/>
      <c r="NNV17" s="729"/>
      <c r="NNW17" s="724"/>
      <c r="NNX17" s="725"/>
      <c r="NNY17" s="726"/>
      <c r="NNZ17" s="726"/>
      <c r="NOA17" s="726"/>
      <c r="NOB17" s="727"/>
      <c r="NOC17" s="727"/>
      <c r="NOD17" s="727"/>
      <c r="NOF17" s="729"/>
      <c r="NOG17" s="724"/>
      <c r="NOH17" s="725"/>
      <c r="NOI17" s="726"/>
      <c r="NOJ17" s="726"/>
      <c r="NOK17" s="726"/>
      <c r="NOL17" s="727"/>
      <c r="NOM17" s="727"/>
      <c r="NON17" s="727"/>
      <c r="NOP17" s="729"/>
      <c r="NOQ17" s="724"/>
      <c r="NOR17" s="725"/>
      <c r="NOS17" s="726"/>
      <c r="NOT17" s="726"/>
      <c r="NOU17" s="726"/>
      <c r="NOV17" s="727"/>
      <c r="NOW17" s="727"/>
      <c r="NOX17" s="727"/>
      <c r="NOZ17" s="729"/>
      <c r="NPA17" s="724"/>
      <c r="NPB17" s="725"/>
      <c r="NPC17" s="726"/>
      <c r="NPD17" s="726"/>
      <c r="NPE17" s="726"/>
      <c r="NPF17" s="727"/>
      <c r="NPG17" s="727"/>
      <c r="NPH17" s="727"/>
      <c r="NPJ17" s="729"/>
      <c r="NPK17" s="724"/>
      <c r="NPL17" s="725"/>
      <c r="NPM17" s="726"/>
      <c r="NPN17" s="726"/>
      <c r="NPO17" s="726"/>
      <c r="NPP17" s="727"/>
      <c r="NPQ17" s="727"/>
      <c r="NPR17" s="727"/>
      <c r="NPT17" s="729"/>
      <c r="NPU17" s="724"/>
      <c r="NPV17" s="725"/>
      <c r="NPW17" s="726"/>
      <c r="NPX17" s="726"/>
      <c r="NPY17" s="726"/>
      <c r="NPZ17" s="727"/>
      <c r="NQA17" s="727"/>
      <c r="NQB17" s="727"/>
      <c r="NQD17" s="729"/>
      <c r="NQE17" s="724"/>
      <c r="NQF17" s="725"/>
      <c r="NQG17" s="726"/>
      <c r="NQH17" s="726"/>
      <c r="NQI17" s="726"/>
      <c r="NQJ17" s="727"/>
      <c r="NQK17" s="727"/>
      <c r="NQL17" s="727"/>
      <c r="NQN17" s="729"/>
      <c r="NQO17" s="724"/>
      <c r="NQP17" s="725"/>
      <c r="NQQ17" s="726"/>
      <c r="NQR17" s="726"/>
      <c r="NQS17" s="726"/>
      <c r="NQT17" s="727"/>
      <c r="NQU17" s="727"/>
      <c r="NQV17" s="727"/>
      <c r="NQX17" s="729"/>
      <c r="NQY17" s="724"/>
      <c r="NQZ17" s="725"/>
      <c r="NRA17" s="726"/>
      <c r="NRB17" s="726"/>
      <c r="NRC17" s="726"/>
      <c r="NRD17" s="727"/>
      <c r="NRE17" s="727"/>
      <c r="NRF17" s="727"/>
      <c r="NRH17" s="729"/>
      <c r="NRI17" s="724"/>
      <c r="NRJ17" s="725"/>
      <c r="NRK17" s="726"/>
      <c r="NRL17" s="726"/>
      <c r="NRM17" s="726"/>
      <c r="NRN17" s="727"/>
      <c r="NRO17" s="727"/>
      <c r="NRP17" s="727"/>
      <c r="NRR17" s="729"/>
      <c r="NRS17" s="724"/>
      <c r="NRT17" s="725"/>
      <c r="NRU17" s="726"/>
      <c r="NRV17" s="726"/>
      <c r="NRW17" s="726"/>
      <c r="NRX17" s="727"/>
      <c r="NRY17" s="727"/>
      <c r="NRZ17" s="727"/>
      <c r="NSB17" s="729"/>
      <c r="NSC17" s="724"/>
      <c r="NSD17" s="725"/>
      <c r="NSE17" s="726"/>
      <c r="NSF17" s="726"/>
      <c r="NSG17" s="726"/>
      <c r="NSH17" s="727"/>
      <c r="NSI17" s="727"/>
      <c r="NSJ17" s="727"/>
      <c r="NSL17" s="729"/>
      <c r="NSM17" s="724"/>
      <c r="NSN17" s="725"/>
      <c r="NSO17" s="726"/>
      <c r="NSP17" s="726"/>
      <c r="NSQ17" s="726"/>
      <c r="NSR17" s="727"/>
      <c r="NSS17" s="727"/>
      <c r="NST17" s="727"/>
      <c r="NSV17" s="729"/>
      <c r="NSW17" s="724"/>
      <c r="NSX17" s="725"/>
      <c r="NSY17" s="726"/>
      <c r="NSZ17" s="726"/>
      <c r="NTA17" s="726"/>
      <c r="NTB17" s="727"/>
      <c r="NTC17" s="727"/>
      <c r="NTD17" s="727"/>
      <c r="NTF17" s="729"/>
      <c r="NTG17" s="724"/>
      <c r="NTH17" s="725"/>
      <c r="NTI17" s="726"/>
      <c r="NTJ17" s="726"/>
      <c r="NTK17" s="726"/>
      <c r="NTL17" s="727"/>
      <c r="NTM17" s="727"/>
      <c r="NTN17" s="727"/>
      <c r="NTP17" s="729"/>
      <c r="NTQ17" s="724"/>
      <c r="NTR17" s="725"/>
      <c r="NTS17" s="726"/>
      <c r="NTT17" s="726"/>
      <c r="NTU17" s="726"/>
      <c r="NTV17" s="727"/>
      <c r="NTW17" s="727"/>
      <c r="NTX17" s="727"/>
      <c r="NTZ17" s="729"/>
      <c r="NUA17" s="724"/>
      <c r="NUB17" s="725"/>
      <c r="NUC17" s="726"/>
      <c r="NUD17" s="726"/>
      <c r="NUE17" s="726"/>
      <c r="NUF17" s="727"/>
      <c r="NUG17" s="727"/>
      <c r="NUH17" s="727"/>
      <c r="NUJ17" s="729"/>
      <c r="NUK17" s="724"/>
      <c r="NUL17" s="725"/>
      <c r="NUM17" s="726"/>
      <c r="NUN17" s="726"/>
      <c r="NUO17" s="726"/>
      <c r="NUP17" s="727"/>
      <c r="NUQ17" s="727"/>
      <c r="NUR17" s="727"/>
      <c r="NUT17" s="729"/>
      <c r="NUU17" s="724"/>
      <c r="NUV17" s="725"/>
      <c r="NUW17" s="726"/>
      <c r="NUX17" s="726"/>
      <c r="NUY17" s="726"/>
      <c r="NUZ17" s="727"/>
      <c r="NVA17" s="727"/>
      <c r="NVB17" s="727"/>
      <c r="NVD17" s="729"/>
      <c r="NVE17" s="724"/>
      <c r="NVF17" s="725"/>
      <c r="NVG17" s="726"/>
      <c r="NVH17" s="726"/>
      <c r="NVI17" s="726"/>
      <c r="NVJ17" s="727"/>
      <c r="NVK17" s="727"/>
      <c r="NVL17" s="727"/>
      <c r="NVN17" s="729"/>
      <c r="NVO17" s="724"/>
      <c r="NVP17" s="725"/>
      <c r="NVQ17" s="726"/>
      <c r="NVR17" s="726"/>
      <c r="NVS17" s="726"/>
      <c r="NVT17" s="727"/>
      <c r="NVU17" s="727"/>
      <c r="NVV17" s="727"/>
      <c r="NVX17" s="729"/>
      <c r="NVY17" s="724"/>
      <c r="NVZ17" s="725"/>
      <c r="NWA17" s="726"/>
      <c r="NWB17" s="726"/>
      <c r="NWC17" s="726"/>
      <c r="NWD17" s="727"/>
      <c r="NWE17" s="727"/>
      <c r="NWF17" s="727"/>
      <c r="NWH17" s="729"/>
      <c r="NWI17" s="724"/>
      <c r="NWJ17" s="725"/>
      <c r="NWK17" s="726"/>
      <c r="NWL17" s="726"/>
      <c r="NWM17" s="726"/>
      <c r="NWN17" s="727"/>
      <c r="NWO17" s="727"/>
      <c r="NWP17" s="727"/>
      <c r="NWR17" s="729"/>
      <c r="NWS17" s="724"/>
      <c r="NWT17" s="725"/>
      <c r="NWU17" s="726"/>
      <c r="NWV17" s="726"/>
      <c r="NWW17" s="726"/>
      <c r="NWX17" s="727"/>
      <c r="NWY17" s="727"/>
      <c r="NWZ17" s="727"/>
      <c r="NXB17" s="729"/>
      <c r="NXC17" s="724"/>
      <c r="NXD17" s="725"/>
      <c r="NXE17" s="726"/>
      <c r="NXF17" s="726"/>
      <c r="NXG17" s="726"/>
      <c r="NXH17" s="727"/>
      <c r="NXI17" s="727"/>
      <c r="NXJ17" s="727"/>
      <c r="NXL17" s="729"/>
      <c r="NXM17" s="724"/>
      <c r="NXN17" s="725"/>
      <c r="NXO17" s="726"/>
      <c r="NXP17" s="726"/>
      <c r="NXQ17" s="726"/>
      <c r="NXR17" s="727"/>
      <c r="NXS17" s="727"/>
      <c r="NXT17" s="727"/>
      <c r="NXV17" s="729"/>
      <c r="NXW17" s="724"/>
      <c r="NXX17" s="725"/>
      <c r="NXY17" s="726"/>
      <c r="NXZ17" s="726"/>
      <c r="NYA17" s="726"/>
      <c r="NYB17" s="727"/>
      <c r="NYC17" s="727"/>
      <c r="NYD17" s="727"/>
      <c r="NYF17" s="729"/>
      <c r="NYG17" s="724"/>
      <c r="NYH17" s="725"/>
      <c r="NYI17" s="726"/>
      <c r="NYJ17" s="726"/>
      <c r="NYK17" s="726"/>
      <c r="NYL17" s="727"/>
      <c r="NYM17" s="727"/>
      <c r="NYN17" s="727"/>
      <c r="NYP17" s="729"/>
      <c r="NYQ17" s="724"/>
      <c r="NYR17" s="725"/>
      <c r="NYS17" s="726"/>
      <c r="NYT17" s="726"/>
      <c r="NYU17" s="726"/>
      <c r="NYV17" s="727"/>
      <c r="NYW17" s="727"/>
      <c r="NYX17" s="727"/>
      <c r="NYZ17" s="729"/>
      <c r="NZA17" s="724"/>
      <c r="NZB17" s="725"/>
      <c r="NZC17" s="726"/>
      <c r="NZD17" s="726"/>
      <c r="NZE17" s="726"/>
      <c r="NZF17" s="727"/>
      <c r="NZG17" s="727"/>
      <c r="NZH17" s="727"/>
      <c r="NZJ17" s="729"/>
      <c r="NZK17" s="724"/>
      <c r="NZL17" s="725"/>
      <c r="NZM17" s="726"/>
      <c r="NZN17" s="726"/>
      <c r="NZO17" s="726"/>
      <c r="NZP17" s="727"/>
      <c r="NZQ17" s="727"/>
      <c r="NZR17" s="727"/>
      <c r="NZT17" s="729"/>
      <c r="NZU17" s="724"/>
      <c r="NZV17" s="725"/>
      <c r="NZW17" s="726"/>
      <c r="NZX17" s="726"/>
      <c r="NZY17" s="726"/>
      <c r="NZZ17" s="727"/>
      <c r="OAA17" s="727"/>
      <c r="OAB17" s="727"/>
      <c r="OAD17" s="729"/>
      <c r="OAE17" s="724"/>
      <c r="OAF17" s="725"/>
      <c r="OAG17" s="726"/>
      <c r="OAH17" s="726"/>
      <c r="OAI17" s="726"/>
      <c r="OAJ17" s="727"/>
      <c r="OAK17" s="727"/>
      <c r="OAL17" s="727"/>
      <c r="OAN17" s="729"/>
      <c r="OAO17" s="724"/>
      <c r="OAP17" s="725"/>
      <c r="OAQ17" s="726"/>
      <c r="OAR17" s="726"/>
      <c r="OAS17" s="726"/>
      <c r="OAT17" s="727"/>
      <c r="OAU17" s="727"/>
      <c r="OAV17" s="727"/>
      <c r="OAX17" s="729"/>
      <c r="OAY17" s="724"/>
      <c r="OAZ17" s="725"/>
      <c r="OBA17" s="726"/>
      <c r="OBB17" s="726"/>
      <c r="OBC17" s="726"/>
      <c r="OBD17" s="727"/>
      <c r="OBE17" s="727"/>
      <c r="OBF17" s="727"/>
      <c r="OBH17" s="729"/>
      <c r="OBI17" s="724"/>
      <c r="OBJ17" s="725"/>
      <c r="OBK17" s="726"/>
      <c r="OBL17" s="726"/>
      <c r="OBM17" s="726"/>
      <c r="OBN17" s="727"/>
      <c r="OBO17" s="727"/>
      <c r="OBP17" s="727"/>
      <c r="OBR17" s="729"/>
      <c r="OBS17" s="724"/>
      <c r="OBT17" s="725"/>
      <c r="OBU17" s="726"/>
      <c r="OBV17" s="726"/>
      <c r="OBW17" s="726"/>
      <c r="OBX17" s="727"/>
      <c r="OBY17" s="727"/>
      <c r="OBZ17" s="727"/>
      <c r="OCB17" s="729"/>
      <c r="OCC17" s="724"/>
      <c r="OCD17" s="725"/>
      <c r="OCE17" s="726"/>
      <c r="OCF17" s="726"/>
      <c r="OCG17" s="726"/>
      <c r="OCH17" s="727"/>
      <c r="OCI17" s="727"/>
      <c r="OCJ17" s="727"/>
      <c r="OCL17" s="729"/>
      <c r="OCM17" s="724"/>
      <c r="OCN17" s="725"/>
      <c r="OCO17" s="726"/>
      <c r="OCP17" s="726"/>
      <c r="OCQ17" s="726"/>
      <c r="OCR17" s="727"/>
      <c r="OCS17" s="727"/>
      <c r="OCT17" s="727"/>
      <c r="OCV17" s="729"/>
      <c r="OCW17" s="724"/>
      <c r="OCX17" s="725"/>
      <c r="OCY17" s="726"/>
      <c r="OCZ17" s="726"/>
      <c r="ODA17" s="726"/>
      <c r="ODB17" s="727"/>
      <c r="ODC17" s="727"/>
      <c r="ODD17" s="727"/>
      <c r="ODF17" s="729"/>
      <c r="ODG17" s="724"/>
      <c r="ODH17" s="725"/>
      <c r="ODI17" s="726"/>
      <c r="ODJ17" s="726"/>
      <c r="ODK17" s="726"/>
      <c r="ODL17" s="727"/>
      <c r="ODM17" s="727"/>
      <c r="ODN17" s="727"/>
      <c r="ODP17" s="729"/>
      <c r="ODQ17" s="724"/>
      <c r="ODR17" s="725"/>
      <c r="ODS17" s="726"/>
      <c r="ODT17" s="726"/>
      <c r="ODU17" s="726"/>
      <c r="ODV17" s="727"/>
      <c r="ODW17" s="727"/>
      <c r="ODX17" s="727"/>
      <c r="ODZ17" s="729"/>
      <c r="OEA17" s="724"/>
      <c r="OEB17" s="725"/>
      <c r="OEC17" s="726"/>
      <c r="OED17" s="726"/>
      <c r="OEE17" s="726"/>
      <c r="OEF17" s="727"/>
      <c r="OEG17" s="727"/>
      <c r="OEH17" s="727"/>
      <c r="OEJ17" s="729"/>
      <c r="OEK17" s="724"/>
      <c r="OEL17" s="725"/>
      <c r="OEM17" s="726"/>
      <c r="OEN17" s="726"/>
      <c r="OEO17" s="726"/>
      <c r="OEP17" s="727"/>
      <c r="OEQ17" s="727"/>
      <c r="OER17" s="727"/>
      <c r="OET17" s="729"/>
      <c r="OEU17" s="724"/>
      <c r="OEV17" s="725"/>
      <c r="OEW17" s="726"/>
      <c r="OEX17" s="726"/>
      <c r="OEY17" s="726"/>
      <c r="OEZ17" s="727"/>
      <c r="OFA17" s="727"/>
      <c r="OFB17" s="727"/>
      <c r="OFD17" s="729"/>
      <c r="OFE17" s="724"/>
      <c r="OFF17" s="725"/>
      <c r="OFG17" s="726"/>
      <c r="OFH17" s="726"/>
      <c r="OFI17" s="726"/>
      <c r="OFJ17" s="727"/>
      <c r="OFK17" s="727"/>
      <c r="OFL17" s="727"/>
      <c r="OFN17" s="729"/>
      <c r="OFO17" s="724"/>
      <c r="OFP17" s="725"/>
      <c r="OFQ17" s="726"/>
      <c r="OFR17" s="726"/>
      <c r="OFS17" s="726"/>
      <c r="OFT17" s="727"/>
      <c r="OFU17" s="727"/>
      <c r="OFV17" s="727"/>
      <c r="OFX17" s="729"/>
      <c r="OFY17" s="724"/>
      <c r="OFZ17" s="725"/>
      <c r="OGA17" s="726"/>
      <c r="OGB17" s="726"/>
      <c r="OGC17" s="726"/>
      <c r="OGD17" s="727"/>
      <c r="OGE17" s="727"/>
      <c r="OGF17" s="727"/>
      <c r="OGH17" s="729"/>
      <c r="OGI17" s="724"/>
      <c r="OGJ17" s="725"/>
      <c r="OGK17" s="726"/>
      <c r="OGL17" s="726"/>
      <c r="OGM17" s="726"/>
      <c r="OGN17" s="727"/>
      <c r="OGO17" s="727"/>
      <c r="OGP17" s="727"/>
      <c r="OGR17" s="729"/>
      <c r="OGS17" s="724"/>
      <c r="OGT17" s="725"/>
      <c r="OGU17" s="726"/>
      <c r="OGV17" s="726"/>
      <c r="OGW17" s="726"/>
      <c r="OGX17" s="727"/>
      <c r="OGY17" s="727"/>
      <c r="OGZ17" s="727"/>
      <c r="OHB17" s="729"/>
      <c r="OHC17" s="724"/>
      <c r="OHD17" s="725"/>
      <c r="OHE17" s="726"/>
      <c r="OHF17" s="726"/>
      <c r="OHG17" s="726"/>
      <c r="OHH17" s="727"/>
      <c r="OHI17" s="727"/>
      <c r="OHJ17" s="727"/>
      <c r="OHL17" s="729"/>
      <c r="OHM17" s="724"/>
      <c r="OHN17" s="725"/>
      <c r="OHO17" s="726"/>
      <c r="OHP17" s="726"/>
      <c r="OHQ17" s="726"/>
      <c r="OHR17" s="727"/>
      <c r="OHS17" s="727"/>
      <c r="OHT17" s="727"/>
      <c r="OHV17" s="729"/>
      <c r="OHW17" s="724"/>
      <c r="OHX17" s="725"/>
      <c r="OHY17" s="726"/>
      <c r="OHZ17" s="726"/>
      <c r="OIA17" s="726"/>
      <c r="OIB17" s="727"/>
      <c r="OIC17" s="727"/>
      <c r="OID17" s="727"/>
      <c r="OIF17" s="729"/>
      <c r="OIG17" s="724"/>
      <c r="OIH17" s="725"/>
      <c r="OII17" s="726"/>
      <c r="OIJ17" s="726"/>
      <c r="OIK17" s="726"/>
      <c r="OIL17" s="727"/>
      <c r="OIM17" s="727"/>
      <c r="OIN17" s="727"/>
      <c r="OIP17" s="729"/>
      <c r="OIQ17" s="724"/>
      <c r="OIR17" s="725"/>
      <c r="OIS17" s="726"/>
      <c r="OIT17" s="726"/>
      <c r="OIU17" s="726"/>
      <c r="OIV17" s="727"/>
      <c r="OIW17" s="727"/>
      <c r="OIX17" s="727"/>
      <c r="OIZ17" s="729"/>
      <c r="OJA17" s="724"/>
      <c r="OJB17" s="725"/>
      <c r="OJC17" s="726"/>
      <c r="OJD17" s="726"/>
      <c r="OJE17" s="726"/>
      <c r="OJF17" s="727"/>
      <c r="OJG17" s="727"/>
      <c r="OJH17" s="727"/>
      <c r="OJJ17" s="729"/>
      <c r="OJK17" s="724"/>
      <c r="OJL17" s="725"/>
      <c r="OJM17" s="726"/>
      <c r="OJN17" s="726"/>
      <c r="OJO17" s="726"/>
      <c r="OJP17" s="727"/>
      <c r="OJQ17" s="727"/>
      <c r="OJR17" s="727"/>
      <c r="OJT17" s="729"/>
      <c r="OJU17" s="724"/>
      <c r="OJV17" s="725"/>
      <c r="OJW17" s="726"/>
      <c r="OJX17" s="726"/>
      <c r="OJY17" s="726"/>
      <c r="OJZ17" s="727"/>
      <c r="OKA17" s="727"/>
      <c r="OKB17" s="727"/>
      <c r="OKD17" s="729"/>
      <c r="OKE17" s="724"/>
      <c r="OKF17" s="725"/>
      <c r="OKG17" s="726"/>
      <c r="OKH17" s="726"/>
      <c r="OKI17" s="726"/>
      <c r="OKJ17" s="727"/>
      <c r="OKK17" s="727"/>
      <c r="OKL17" s="727"/>
      <c r="OKN17" s="729"/>
      <c r="OKO17" s="724"/>
      <c r="OKP17" s="725"/>
      <c r="OKQ17" s="726"/>
      <c r="OKR17" s="726"/>
      <c r="OKS17" s="726"/>
      <c r="OKT17" s="727"/>
      <c r="OKU17" s="727"/>
      <c r="OKV17" s="727"/>
      <c r="OKX17" s="729"/>
      <c r="OKY17" s="724"/>
      <c r="OKZ17" s="725"/>
      <c r="OLA17" s="726"/>
      <c r="OLB17" s="726"/>
      <c r="OLC17" s="726"/>
      <c r="OLD17" s="727"/>
      <c r="OLE17" s="727"/>
      <c r="OLF17" s="727"/>
      <c r="OLH17" s="729"/>
      <c r="OLI17" s="724"/>
      <c r="OLJ17" s="725"/>
      <c r="OLK17" s="726"/>
      <c r="OLL17" s="726"/>
      <c r="OLM17" s="726"/>
      <c r="OLN17" s="727"/>
      <c r="OLO17" s="727"/>
      <c r="OLP17" s="727"/>
      <c r="OLR17" s="729"/>
      <c r="OLS17" s="724"/>
      <c r="OLT17" s="725"/>
      <c r="OLU17" s="726"/>
      <c r="OLV17" s="726"/>
      <c r="OLW17" s="726"/>
      <c r="OLX17" s="727"/>
      <c r="OLY17" s="727"/>
      <c r="OLZ17" s="727"/>
      <c r="OMB17" s="729"/>
      <c r="OMC17" s="724"/>
      <c r="OMD17" s="725"/>
      <c r="OME17" s="726"/>
      <c r="OMF17" s="726"/>
      <c r="OMG17" s="726"/>
      <c r="OMH17" s="727"/>
      <c r="OMI17" s="727"/>
      <c r="OMJ17" s="727"/>
      <c r="OML17" s="729"/>
      <c r="OMM17" s="724"/>
      <c r="OMN17" s="725"/>
      <c r="OMO17" s="726"/>
      <c r="OMP17" s="726"/>
      <c r="OMQ17" s="726"/>
      <c r="OMR17" s="727"/>
      <c r="OMS17" s="727"/>
      <c r="OMT17" s="727"/>
      <c r="OMV17" s="729"/>
      <c r="OMW17" s="724"/>
      <c r="OMX17" s="725"/>
      <c r="OMY17" s="726"/>
      <c r="OMZ17" s="726"/>
      <c r="ONA17" s="726"/>
      <c r="ONB17" s="727"/>
      <c r="ONC17" s="727"/>
      <c r="OND17" s="727"/>
      <c r="ONF17" s="729"/>
      <c r="ONG17" s="724"/>
      <c r="ONH17" s="725"/>
      <c r="ONI17" s="726"/>
      <c r="ONJ17" s="726"/>
      <c r="ONK17" s="726"/>
      <c r="ONL17" s="727"/>
      <c r="ONM17" s="727"/>
      <c r="ONN17" s="727"/>
      <c r="ONP17" s="729"/>
      <c r="ONQ17" s="724"/>
      <c r="ONR17" s="725"/>
      <c r="ONS17" s="726"/>
      <c r="ONT17" s="726"/>
      <c r="ONU17" s="726"/>
      <c r="ONV17" s="727"/>
      <c r="ONW17" s="727"/>
      <c r="ONX17" s="727"/>
      <c r="ONZ17" s="729"/>
      <c r="OOA17" s="724"/>
      <c r="OOB17" s="725"/>
      <c r="OOC17" s="726"/>
      <c r="OOD17" s="726"/>
      <c r="OOE17" s="726"/>
      <c r="OOF17" s="727"/>
      <c r="OOG17" s="727"/>
      <c r="OOH17" s="727"/>
      <c r="OOJ17" s="729"/>
      <c r="OOK17" s="724"/>
      <c r="OOL17" s="725"/>
      <c r="OOM17" s="726"/>
      <c r="OON17" s="726"/>
      <c r="OOO17" s="726"/>
      <c r="OOP17" s="727"/>
      <c r="OOQ17" s="727"/>
      <c r="OOR17" s="727"/>
      <c r="OOT17" s="729"/>
      <c r="OOU17" s="724"/>
      <c r="OOV17" s="725"/>
      <c r="OOW17" s="726"/>
      <c r="OOX17" s="726"/>
      <c r="OOY17" s="726"/>
      <c r="OOZ17" s="727"/>
      <c r="OPA17" s="727"/>
      <c r="OPB17" s="727"/>
      <c r="OPD17" s="729"/>
      <c r="OPE17" s="724"/>
      <c r="OPF17" s="725"/>
      <c r="OPG17" s="726"/>
      <c r="OPH17" s="726"/>
      <c r="OPI17" s="726"/>
      <c r="OPJ17" s="727"/>
      <c r="OPK17" s="727"/>
      <c r="OPL17" s="727"/>
      <c r="OPN17" s="729"/>
      <c r="OPO17" s="724"/>
      <c r="OPP17" s="725"/>
      <c r="OPQ17" s="726"/>
      <c r="OPR17" s="726"/>
      <c r="OPS17" s="726"/>
      <c r="OPT17" s="727"/>
      <c r="OPU17" s="727"/>
      <c r="OPV17" s="727"/>
      <c r="OPX17" s="729"/>
      <c r="OPY17" s="724"/>
      <c r="OPZ17" s="725"/>
      <c r="OQA17" s="726"/>
      <c r="OQB17" s="726"/>
      <c r="OQC17" s="726"/>
      <c r="OQD17" s="727"/>
      <c r="OQE17" s="727"/>
      <c r="OQF17" s="727"/>
      <c r="OQH17" s="729"/>
      <c r="OQI17" s="724"/>
      <c r="OQJ17" s="725"/>
      <c r="OQK17" s="726"/>
      <c r="OQL17" s="726"/>
      <c r="OQM17" s="726"/>
      <c r="OQN17" s="727"/>
      <c r="OQO17" s="727"/>
      <c r="OQP17" s="727"/>
      <c r="OQR17" s="729"/>
      <c r="OQS17" s="724"/>
      <c r="OQT17" s="725"/>
      <c r="OQU17" s="726"/>
      <c r="OQV17" s="726"/>
      <c r="OQW17" s="726"/>
      <c r="OQX17" s="727"/>
      <c r="OQY17" s="727"/>
      <c r="OQZ17" s="727"/>
      <c r="ORB17" s="729"/>
      <c r="ORC17" s="724"/>
      <c r="ORD17" s="725"/>
      <c r="ORE17" s="726"/>
      <c r="ORF17" s="726"/>
      <c r="ORG17" s="726"/>
      <c r="ORH17" s="727"/>
      <c r="ORI17" s="727"/>
      <c r="ORJ17" s="727"/>
      <c r="ORL17" s="729"/>
      <c r="ORM17" s="724"/>
      <c r="ORN17" s="725"/>
      <c r="ORO17" s="726"/>
      <c r="ORP17" s="726"/>
      <c r="ORQ17" s="726"/>
      <c r="ORR17" s="727"/>
      <c r="ORS17" s="727"/>
      <c r="ORT17" s="727"/>
      <c r="ORV17" s="729"/>
      <c r="ORW17" s="724"/>
      <c r="ORX17" s="725"/>
      <c r="ORY17" s="726"/>
      <c r="ORZ17" s="726"/>
      <c r="OSA17" s="726"/>
      <c r="OSB17" s="727"/>
      <c r="OSC17" s="727"/>
      <c r="OSD17" s="727"/>
      <c r="OSF17" s="729"/>
      <c r="OSG17" s="724"/>
      <c r="OSH17" s="725"/>
      <c r="OSI17" s="726"/>
      <c r="OSJ17" s="726"/>
      <c r="OSK17" s="726"/>
      <c r="OSL17" s="727"/>
      <c r="OSM17" s="727"/>
      <c r="OSN17" s="727"/>
      <c r="OSP17" s="729"/>
      <c r="OSQ17" s="724"/>
      <c r="OSR17" s="725"/>
      <c r="OSS17" s="726"/>
      <c r="OST17" s="726"/>
      <c r="OSU17" s="726"/>
      <c r="OSV17" s="727"/>
      <c r="OSW17" s="727"/>
      <c r="OSX17" s="727"/>
      <c r="OSZ17" s="729"/>
      <c r="OTA17" s="724"/>
      <c r="OTB17" s="725"/>
      <c r="OTC17" s="726"/>
      <c r="OTD17" s="726"/>
      <c r="OTE17" s="726"/>
      <c r="OTF17" s="727"/>
      <c r="OTG17" s="727"/>
      <c r="OTH17" s="727"/>
      <c r="OTJ17" s="729"/>
      <c r="OTK17" s="724"/>
      <c r="OTL17" s="725"/>
      <c r="OTM17" s="726"/>
      <c r="OTN17" s="726"/>
      <c r="OTO17" s="726"/>
      <c r="OTP17" s="727"/>
      <c r="OTQ17" s="727"/>
      <c r="OTR17" s="727"/>
      <c r="OTT17" s="729"/>
      <c r="OTU17" s="724"/>
      <c r="OTV17" s="725"/>
      <c r="OTW17" s="726"/>
      <c r="OTX17" s="726"/>
      <c r="OTY17" s="726"/>
      <c r="OTZ17" s="727"/>
      <c r="OUA17" s="727"/>
      <c r="OUB17" s="727"/>
      <c r="OUD17" s="729"/>
      <c r="OUE17" s="724"/>
      <c r="OUF17" s="725"/>
      <c r="OUG17" s="726"/>
      <c r="OUH17" s="726"/>
      <c r="OUI17" s="726"/>
      <c r="OUJ17" s="727"/>
      <c r="OUK17" s="727"/>
      <c r="OUL17" s="727"/>
      <c r="OUN17" s="729"/>
      <c r="OUO17" s="724"/>
      <c r="OUP17" s="725"/>
      <c r="OUQ17" s="726"/>
      <c r="OUR17" s="726"/>
      <c r="OUS17" s="726"/>
      <c r="OUT17" s="727"/>
      <c r="OUU17" s="727"/>
      <c r="OUV17" s="727"/>
      <c r="OUX17" s="729"/>
      <c r="OUY17" s="724"/>
      <c r="OUZ17" s="725"/>
      <c r="OVA17" s="726"/>
      <c r="OVB17" s="726"/>
      <c r="OVC17" s="726"/>
      <c r="OVD17" s="727"/>
      <c r="OVE17" s="727"/>
      <c r="OVF17" s="727"/>
      <c r="OVH17" s="729"/>
      <c r="OVI17" s="724"/>
      <c r="OVJ17" s="725"/>
      <c r="OVK17" s="726"/>
      <c r="OVL17" s="726"/>
      <c r="OVM17" s="726"/>
      <c r="OVN17" s="727"/>
      <c r="OVO17" s="727"/>
      <c r="OVP17" s="727"/>
      <c r="OVR17" s="729"/>
      <c r="OVS17" s="724"/>
      <c r="OVT17" s="725"/>
      <c r="OVU17" s="726"/>
      <c r="OVV17" s="726"/>
      <c r="OVW17" s="726"/>
      <c r="OVX17" s="727"/>
      <c r="OVY17" s="727"/>
      <c r="OVZ17" s="727"/>
      <c r="OWB17" s="729"/>
      <c r="OWC17" s="724"/>
      <c r="OWD17" s="725"/>
      <c r="OWE17" s="726"/>
      <c r="OWF17" s="726"/>
      <c r="OWG17" s="726"/>
      <c r="OWH17" s="727"/>
      <c r="OWI17" s="727"/>
      <c r="OWJ17" s="727"/>
      <c r="OWL17" s="729"/>
      <c r="OWM17" s="724"/>
      <c r="OWN17" s="725"/>
      <c r="OWO17" s="726"/>
      <c r="OWP17" s="726"/>
      <c r="OWQ17" s="726"/>
      <c r="OWR17" s="727"/>
      <c r="OWS17" s="727"/>
      <c r="OWT17" s="727"/>
      <c r="OWV17" s="729"/>
      <c r="OWW17" s="724"/>
      <c r="OWX17" s="725"/>
      <c r="OWY17" s="726"/>
      <c r="OWZ17" s="726"/>
      <c r="OXA17" s="726"/>
      <c r="OXB17" s="727"/>
      <c r="OXC17" s="727"/>
      <c r="OXD17" s="727"/>
      <c r="OXF17" s="729"/>
      <c r="OXG17" s="724"/>
      <c r="OXH17" s="725"/>
      <c r="OXI17" s="726"/>
      <c r="OXJ17" s="726"/>
      <c r="OXK17" s="726"/>
      <c r="OXL17" s="727"/>
      <c r="OXM17" s="727"/>
      <c r="OXN17" s="727"/>
      <c r="OXP17" s="729"/>
      <c r="OXQ17" s="724"/>
      <c r="OXR17" s="725"/>
      <c r="OXS17" s="726"/>
      <c r="OXT17" s="726"/>
      <c r="OXU17" s="726"/>
      <c r="OXV17" s="727"/>
      <c r="OXW17" s="727"/>
      <c r="OXX17" s="727"/>
      <c r="OXZ17" s="729"/>
      <c r="OYA17" s="724"/>
      <c r="OYB17" s="725"/>
      <c r="OYC17" s="726"/>
      <c r="OYD17" s="726"/>
      <c r="OYE17" s="726"/>
      <c r="OYF17" s="727"/>
      <c r="OYG17" s="727"/>
      <c r="OYH17" s="727"/>
      <c r="OYJ17" s="729"/>
      <c r="OYK17" s="724"/>
      <c r="OYL17" s="725"/>
      <c r="OYM17" s="726"/>
      <c r="OYN17" s="726"/>
      <c r="OYO17" s="726"/>
      <c r="OYP17" s="727"/>
      <c r="OYQ17" s="727"/>
      <c r="OYR17" s="727"/>
      <c r="OYT17" s="729"/>
      <c r="OYU17" s="724"/>
      <c r="OYV17" s="725"/>
      <c r="OYW17" s="726"/>
      <c r="OYX17" s="726"/>
      <c r="OYY17" s="726"/>
      <c r="OYZ17" s="727"/>
      <c r="OZA17" s="727"/>
      <c r="OZB17" s="727"/>
      <c r="OZD17" s="729"/>
      <c r="OZE17" s="724"/>
      <c r="OZF17" s="725"/>
      <c r="OZG17" s="726"/>
      <c r="OZH17" s="726"/>
      <c r="OZI17" s="726"/>
      <c r="OZJ17" s="727"/>
      <c r="OZK17" s="727"/>
      <c r="OZL17" s="727"/>
      <c r="OZN17" s="729"/>
      <c r="OZO17" s="724"/>
      <c r="OZP17" s="725"/>
      <c r="OZQ17" s="726"/>
      <c r="OZR17" s="726"/>
      <c r="OZS17" s="726"/>
      <c r="OZT17" s="727"/>
      <c r="OZU17" s="727"/>
      <c r="OZV17" s="727"/>
      <c r="OZX17" s="729"/>
      <c r="OZY17" s="724"/>
      <c r="OZZ17" s="725"/>
      <c r="PAA17" s="726"/>
      <c r="PAB17" s="726"/>
      <c r="PAC17" s="726"/>
      <c r="PAD17" s="727"/>
      <c r="PAE17" s="727"/>
      <c r="PAF17" s="727"/>
      <c r="PAH17" s="729"/>
      <c r="PAI17" s="724"/>
      <c r="PAJ17" s="725"/>
      <c r="PAK17" s="726"/>
      <c r="PAL17" s="726"/>
      <c r="PAM17" s="726"/>
      <c r="PAN17" s="727"/>
      <c r="PAO17" s="727"/>
      <c r="PAP17" s="727"/>
      <c r="PAR17" s="729"/>
      <c r="PAS17" s="724"/>
      <c r="PAT17" s="725"/>
      <c r="PAU17" s="726"/>
      <c r="PAV17" s="726"/>
      <c r="PAW17" s="726"/>
      <c r="PAX17" s="727"/>
      <c r="PAY17" s="727"/>
      <c r="PAZ17" s="727"/>
      <c r="PBB17" s="729"/>
      <c r="PBC17" s="724"/>
      <c r="PBD17" s="725"/>
      <c r="PBE17" s="726"/>
      <c r="PBF17" s="726"/>
      <c r="PBG17" s="726"/>
      <c r="PBH17" s="727"/>
      <c r="PBI17" s="727"/>
      <c r="PBJ17" s="727"/>
      <c r="PBL17" s="729"/>
      <c r="PBM17" s="724"/>
      <c r="PBN17" s="725"/>
      <c r="PBO17" s="726"/>
      <c r="PBP17" s="726"/>
      <c r="PBQ17" s="726"/>
      <c r="PBR17" s="727"/>
      <c r="PBS17" s="727"/>
      <c r="PBT17" s="727"/>
      <c r="PBV17" s="729"/>
      <c r="PBW17" s="724"/>
      <c r="PBX17" s="725"/>
      <c r="PBY17" s="726"/>
      <c r="PBZ17" s="726"/>
      <c r="PCA17" s="726"/>
      <c r="PCB17" s="727"/>
      <c r="PCC17" s="727"/>
      <c r="PCD17" s="727"/>
      <c r="PCF17" s="729"/>
      <c r="PCG17" s="724"/>
      <c r="PCH17" s="725"/>
      <c r="PCI17" s="726"/>
      <c r="PCJ17" s="726"/>
      <c r="PCK17" s="726"/>
      <c r="PCL17" s="727"/>
      <c r="PCM17" s="727"/>
      <c r="PCN17" s="727"/>
      <c r="PCP17" s="729"/>
      <c r="PCQ17" s="724"/>
      <c r="PCR17" s="725"/>
      <c r="PCS17" s="726"/>
      <c r="PCT17" s="726"/>
      <c r="PCU17" s="726"/>
      <c r="PCV17" s="727"/>
      <c r="PCW17" s="727"/>
      <c r="PCX17" s="727"/>
      <c r="PCZ17" s="729"/>
      <c r="PDA17" s="724"/>
      <c r="PDB17" s="725"/>
      <c r="PDC17" s="726"/>
      <c r="PDD17" s="726"/>
      <c r="PDE17" s="726"/>
      <c r="PDF17" s="727"/>
      <c r="PDG17" s="727"/>
      <c r="PDH17" s="727"/>
      <c r="PDJ17" s="729"/>
      <c r="PDK17" s="724"/>
      <c r="PDL17" s="725"/>
      <c r="PDM17" s="726"/>
      <c r="PDN17" s="726"/>
      <c r="PDO17" s="726"/>
      <c r="PDP17" s="727"/>
      <c r="PDQ17" s="727"/>
      <c r="PDR17" s="727"/>
      <c r="PDT17" s="729"/>
      <c r="PDU17" s="724"/>
      <c r="PDV17" s="725"/>
      <c r="PDW17" s="726"/>
      <c r="PDX17" s="726"/>
      <c r="PDY17" s="726"/>
      <c r="PDZ17" s="727"/>
      <c r="PEA17" s="727"/>
      <c r="PEB17" s="727"/>
      <c r="PED17" s="729"/>
      <c r="PEE17" s="724"/>
      <c r="PEF17" s="725"/>
      <c r="PEG17" s="726"/>
      <c r="PEH17" s="726"/>
      <c r="PEI17" s="726"/>
      <c r="PEJ17" s="727"/>
      <c r="PEK17" s="727"/>
      <c r="PEL17" s="727"/>
      <c r="PEN17" s="729"/>
      <c r="PEO17" s="724"/>
      <c r="PEP17" s="725"/>
      <c r="PEQ17" s="726"/>
      <c r="PER17" s="726"/>
      <c r="PES17" s="726"/>
      <c r="PET17" s="727"/>
      <c r="PEU17" s="727"/>
      <c r="PEV17" s="727"/>
      <c r="PEX17" s="729"/>
      <c r="PEY17" s="724"/>
      <c r="PEZ17" s="725"/>
      <c r="PFA17" s="726"/>
      <c r="PFB17" s="726"/>
      <c r="PFC17" s="726"/>
      <c r="PFD17" s="727"/>
      <c r="PFE17" s="727"/>
      <c r="PFF17" s="727"/>
      <c r="PFH17" s="729"/>
      <c r="PFI17" s="724"/>
      <c r="PFJ17" s="725"/>
      <c r="PFK17" s="726"/>
      <c r="PFL17" s="726"/>
      <c r="PFM17" s="726"/>
      <c r="PFN17" s="727"/>
      <c r="PFO17" s="727"/>
      <c r="PFP17" s="727"/>
      <c r="PFR17" s="729"/>
      <c r="PFS17" s="724"/>
      <c r="PFT17" s="725"/>
      <c r="PFU17" s="726"/>
      <c r="PFV17" s="726"/>
      <c r="PFW17" s="726"/>
      <c r="PFX17" s="727"/>
      <c r="PFY17" s="727"/>
      <c r="PFZ17" s="727"/>
      <c r="PGB17" s="729"/>
      <c r="PGC17" s="724"/>
      <c r="PGD17" s="725"/>
      <c r="PGE17" s="726"/>
      <c r="PGF17" s="726"/>
      <c r="PGG17" s="726"/>
      <c r="PGH17" s="727"/>
      <c r="PGI17" s="727"/>
      <c r="PGJ17" s="727"/>
      <c r="PGL17" s="729"/>
      <c r="PGM17" s="724"/>
      <c r="PGN17" s="725"/>
      <c r="PGO17" s="726"/>
      <c r="PGP17" s="726"/>
      <c r="PGQ17" s="726"/>
      <c r="PGR17" s="727"/>
      <c r="PGS17" s="727"/>
      <c r="PGT17" s="727"/>
      <c r="PGV17" s="729"/>
      <c r="PGW17" s="724"/>
      <c r="PGX17" s="725"/>
      <c r="PGY17" s="726"/>
      <c r="PGZ17" s="726"/>
      <c r="PHA17" s="726"/>
      <c r="PHB17" s="727"/>
      <c r="PHC17" s="727"/>
      <c r="PHD17" s="727"/>
      <c r="PHF17" s="729"/>
      <c r="PHG17" s="724"/>
      <c r="PHH17" s="725"/>
      <c r="PHI17" s="726"/>
      <c r="PHJ17" s="726"/>
      <c r="PHK17" s="726"/>
      <c r="PHL17" s="727"/>
      <c r="PHM17" s="727"/>
      <c r="PHN17" s="727"/>
      <c r="PHP17" s="729"/>
      <c r="PHQ17" s="724"/>
      <c r="PHR17" s="725"/>
      <c r="PHS17" s="726"/>
      <c r="PHT17" s="726"/>
      <c r="PHU17" s="726"/>
      <c r="PHV17" s="727"/>
      <c r="PHW17" s="727"/>
      <c r="PHX17" s="727"/>
      <c r="PHZ17" s="729"/>
      <c r="PIA17" s="724"/>
      <c r="PIB17" s="725"/>
      <c r="PIC17" s="726"/>
      <c r="PID17" s="726"/>
      <c r="PIE17" s="726"/>
      <c r="PIF17" s="727"/>
      <c r="PIG17" s="727"/>
      <c r="PIH17" s="727"/>
      <c r="PIJ17" s="729"/>
      <c r="PIK17" s="724"/>
      <c r="PIL17" s="725"/>
      <c r="PIM17" s="726"/>
      <c r="PIN17" s="726"/>
      <c r="PIO17" s="726"/>
      <c r="PIP17" s="727"/>
      <c r="PIQ17" s="727"/>
      <c r="PIR17" s="727"/>
      <c r="PIT17" s="729"/>
      <c r="PIU17" s="724"/>
      <c r="PIV17" s="725"/>
      <c r="PIW17" s="726"/>
      <c r="PIX17" s="726"/>
      <c r="PIY17" s="726"/>
      <c r="PIZ17" s="727"/>
      <c r="PJA17" s="727"/>
      <c r="PJB17" s="727"/>
      <c r="PJD17" s="729"/>
      <c r="PJE17" s="724"/>
      <c r="PJF17" s="725"/>
      <c r="PJG17" s="726"/>
      <c r="PJH17" s="726"/>
      <c r="PJI17" s="726"/>
      <c r="PJJ17" s="727"/>
      <c r="PJK17" s="727"/>
      <c r="PJL17" s="727"/>
      <c r="PJN17" s="729"/>
      <c r="PJO17" s="724"/>
      <c r="PJP17" s="725"/>
      <c r="PJQ17" s="726"/>
      <c r="PJR17" s="726"/>
      <c r="PJS17" s="726"/>
      <c r="PJT17" s="727"/>
      <c r="PJU17" s="727"/>
      <c r="PJV17" s="727"/>
      <c r="PJX17" s="729"/>
      <c r="PJY17" s="724"/>
      <c r="PJZ17" s="725"/>
      <c r="PKA17" s="726"/>
      <c r="PKB17" s="726"/>
      <c r="PKC17" s="726"/>
      <c r="PKD17" s="727"/>
      <c r="PKE17" s="727"/>
      <c r="PKF17" s="727"/>
      <c r="PKH17" s="729"/>
      <c r="PKI17" s="724"/>
      <c r="PKJ17" s="725"/>
      <c r="PKK17" s="726"/>
      <c r="PKL17" s="726"/>
      <c r="PKM17" s="726"/>
      <c r="PKN17" s="727"/>
      <c r="PKO17" s="727"/>
      <c r="PKP17" s="727"/>
      <c r="PKR17" s="729"/>
      <c r="PKS17" s="724"/>
      <c r="PKT17" s="725"/>
      <c r="PKU17" s="726"/>
      <c r="PKV17" s="726"/>
      <c r="PKW17" s="726"/>
      <c r="PKX17" s="727"/>
      <c r="PKY17" s="727"/>
      <c r="PKZ17" s="727"/>
      <c r="PLB17" s="729"/>
      <c r="PLC17" s="724"/>
      <c r="PLD17" s="725"/>
      <c r="PLE17" s="726"/>
      <c r="PLF17" s="726"/>
      <c r="PLG17" s="726"/>
      <c r="PLH17" s="727"/>
      <c r="PLI17" s="727"/>
      <c r="PLJ17" s="727"/>
      <c r="PLL17" s="729"/>
      <c r="PLM17" s="724"/>
      <c r="PLN17" s="725"/>
      <c r="PLO17" s="726"/>
      <c r="PLP17" s="726"/>
      <c r="PLQ17" s="726"/>
      <c r="PLR17" s="727"/>
      <c r="PLS17" s="727"/>
      <c r="PLT17" s="727"/>
      <c r="PLV17" s="729"/>
      <c r="PLW17" s="724"/>
      <c r="PLX17" s="725"/>
      <c r="PLY17" s="726"/>
      <c r="PLZ17" s="726"/>
      <c r="PMA17" s="726"/>
      <c r="PMB17" s="727"/>
      <c r="PMC17" s="727"/>
      <c r="PMD17" s="727"/>
      <c r="PMF17" s="729"/>
      <c r="PMG17" s="724"/>
      <c r="PMH17" s="725"/>
      <c r="PMI17" s="726"/>
      <c r="PMJ17" s="726"/>
      <c r="PMK17" s="726"/>
      <c r="PML17" s="727"/>
      <c r="PMM17" s="727"/>
      <c r="PMN17" s="727"/>
      <c r="PMP17" s="729"/>
      <c r="PMQ17" s="724"/>
      <c r="PMR17" s="725"/>
      <c r="PMS17" s="726"/>
      <c r="PMT17" s="726"/>
      <c r="PMU17" s="726"/>
      <c r="PMV17" s="727"/>
      <c r="PMW17" s="727"/>
      <c r="PMX17" s="727"/>
      <c r="PMZ17" s="729"/>
      <c r="PNA17" s="724"/>
      <c r="PNB17" s="725"/>
      <c r="PNC17" s="726"/>
      <c r="PND17" s="726"/>
      <c r="PNE17" s="726"/>
      <c r="PNF17" s="727"/>
      <c r="PNG17" s="727"/>
      <c r="PNH17" s="727"/>
      <c r="PNJ17" s="729"/>
      <c r="PNK17" s="724"/>
      <c r="PNL17" s="725"/>
      <c r="PNM17" s="726"/>
      <c r="PNN17" s="726"/>
      <c r="PNO17" s="726"/>
      <c r="PNP17" s="727"/>
      <c r="PNQ17" s="727"/>
      <c r="PNR17" s="727"/>
      <c r="PNT17" s="729"/>
      <c r="PNU17" s="724"/>
      <c r="PNV17" s="725"/>
      <c r="PNW17" s="726"/>
      <c r="PNX17" s="726"/>
      <c r="PNY17" s="726"/>
      <c r="PNZ17" s="727"/>
      <c r="POA17" s="727"/>
      <c r="POB17" s="727"/>
      <c r="POD17" s="729"/>
      <c r="POE17" s="724"/>
      <c r="POF17" s="725"/>
      <c r="POG17" s="726"/>
      <c r="POH17" s="726"/>
      <c r="POI17" s="726"/>
      <c r="POJ17" s="727"/>
      <c r="POK17" s="727"/>
      <c r="POL17" s="727"/>
      <c r="PON17" s="729"/>
      <c r="POO17" s="724"/>
      <c r="POP17" s="725"/>
      <c r="POQ17" s="726"/>
      <c r="POR17" s="726"/>
      <c r="POS17" s="726"/>
      <c r="POT17" s="727"/>
      <c r="POU17" s="727"/>
      <c r="POV17" s="727"/>
      <c r="POX17" s="729"/>
      <c r="POY17" s="724"/>
      <c r="POZ17" s="725"/>
      <c r="PPA17" s="726"/>
      <c r="PPB17" s="726"/>
      <c r="PPC17" s="726"/>
      <c r="PPD17" s="727"/>
      <c r="PPE17" s="727"/>
      <c r="PPF17" s="727"/>
      <c r="PPH17" s="729"/>
      <c r="PPI17" s="724"/>
      <c r="PPJ17" s="725"/>
      <c r="PPK17" s="726"/>
      <c r="PPL17" s="726"/>
      <c r="PPM17" s="726"/>
      <c r="PPN17" s="727"/>
      <c r="PPO17" s="727"/>
      <c r="PPP17" s="727"/>
      <c r="PPR17" s="729"/>
      <c r="PPS17" s="724"/>
      <c r="PPT17" s="725"/>
      <c r="PPU17" s="726"/>
      <c r="PPV17" s="726"/>
      <c r="PPW17" s="726"/>
      <c r="PPX17" s="727"/>
      <c r="PPY17" s="727"/>
      <c r="PPZ17" s="727"/>
      <c r="PQB17" s="729"/>
      <c r="PQC17" s="724"/>
      <c r="PQD17" s="725"/>
      <c r="PQE17" s="726"/>
      <c r="PQF17" s="726"/>
      <c r="PQG17" s="726"/>
      <c r="PQH17" s="727"/>
      <c r="PQI17" s="727"/>
      <c r="PQJ17" s="727"/>
      <c r="PQL17" s="729"/>
      <c r="PQM17" s="724"/>
      <c r="PQN17" s="725"/>
      <c r="PQO17" s="726"/>
      <c r="PQP17" s="726"/>
      <c r="PQQ17" s="726"/>
      <c r="PQR17" s="727"/>
      <c r="PQS17" s="727"/>
      <c r="PQT17" s="727"/>
      <c r="PQV17" s="729"/>
      <c r="PQW17" s="724"/>
      <c r="PQX17" s="725"/>
      <c r="PQY17" s="726"/>
      <c r="PQZ17" s="726"/>
      <c r="PRA17" s="726"/>
      <c r="PRB17" s="727"/>
      <c r="PRC17" s="727"/>
      <c r="PRD17" s="727"/>
      <c r="PRF17" s="729"/>
      <c r="PRG17" s="724"/>
      <c r="PRH17" s="725"/>
      <c r="PRI17" s="726"/>
      <c r="PRJ17" s="726"/>
      <c r="PRK17" s="726"/>
      <c r="PRL17" s="727"/>
      <c r="PRM17" s="727"/>
      <c r="PRN17" s="727"/>
      <c r="PRP17" s="729"/>
      <c r="PRQ17" s="724"/>
      <c r="PRR17" s="725"/>
      <c r="PRS17" s="726"/>
      <c r="PRT17" s="726"/>
      <c r="PRU17" s="726"/>
      <c r="PRV17" s="727"/>
      <c r="PRW17" s="727"/>
      <c r="PRX17" s="727"/>
      <c r="PRZ17" s="729"/>
      <c r="PSA17" s="724"/>
      <c r="PSB17" s="725"/>
      <c r="PSC17" s="726"/>
      <c r="PSD17" s="726"/>
      <c r="PSE17" s="726"/>
      <c r="PSF17" s="727"/>
      <c r="PSG17" s="727"/>
      <c r="PSH17" s="727"/>
      <c r="PSJ17" s="729"/>
      <c r="PSK17" s="724"/>
      <c r="PSL17" s="725"/>
      <c r="PSM17" s="726"/>
      <c r="PSN17" s="726"/>
      <c r="PSO17" s="726"/>
      <c r="PSP17" s="727"/>
      <c r="PSQ17" s="727"/>
      <c r="PSR17" s="727"/>
      <c r="PST17" s="729"/>
      <c r="PSU17" s="724"/>
      <c r="PSV17" s="725"/>
      <c r="PSW17" s="726"/>
      <c r="PSX17" s="726"/>
      <c r="PSY17" s="726"/>
      <c r="PSZ17" s="727"/>
      <c r="PTA17" s="727"/>
      <c r="PTB17" s="727"/>
      <c r="PTD17" s="729"/>
      <c r="PTE17" s="724"/>
      <c r="PTF17" s="725"/>
      <c r="PTG17" s="726"/>
      <c r="PTH17" s="726"/>
      <c r="PTI17" s="726"/>
      <c r="PTJ17" s="727"/>
      <c r="PTK17" s="727"/>
      <c r="PTL17" s="727"/>
      <c r="PTN17" s="729"/>
      <c r="PTO17" s="724"/>
      <c r="PTP17" s="725"/>
      <c r="PTQ17" s="726"/>
      <c r="PTR17" s="726"/>
      <c r="PTS17" s="726"/>
      <c r="PTT17" s="727"/>
      <c r="PTU17" s="727"/>
      <c r="PTV17" s="727"/>
      <c r="PTX17" s="729"/>
      <c r="PTY17" s="724"/>
      <c r="PTZ17" s="725"/>
      <c r="PUA17" s="726"/>
      <c r="PUB17" s="726"/>
      <c r="PUC17" s="726"/>
      <c r="PUD17" s="727"/>
      <c r="PUE17" s="727"/>
      <c r="PUF17" s="727"/>
      <c r="PUH17" s="729"/>
      <c r="PUI17" s="724"/>
      <c r="PUJ17" s="725"/>
      <c r="PUK17" s="726"/>
      <c r="PUL17" s="726"/>
      <c r="PUM17" s="726"/>
      <c r="PUN17" s="727"/>
      <c r="PUO17" s="727"/>
      <c r="PUP17" s="727"/>
      <c r="PUR17" s="729"/>
      <c r="PUS17" s="724"/>
      <c r="PUT17" s="725"/>
      <c r="PUU17" s="726"/>
      <c r="PUV17" s="726"/>
      <c r="PUW17" s="726"/>
      <c r="PUX17" s="727"/>
      <c r="PUY17" s="727"/>
      <c r="PUZ17" s="727"/>
      <c r="PVB17" s="729"/>
      <c r="PVC17" s="724"/>
      <c r="PVD17" s="725"/>
      <c r="PVE17" s="726"/>
      <c r="PVF17" s="726"/>
      <c r="PVG17" s="726"/>
      <c r="PVH17" s="727"/>
      <c r="PVI17" s="727"/>
      <c r="PVJ17" s="727"/>
      <c r="PVL17" s="729"/>
      <c r="PVM17" s="724"/>
      <c r="PVN17" s="725"/>
      <c r="PVO17" s="726"/>
      <c r="PVP17" s="726"/>
      <c r="PVQ17" s="726"/>
      <c r="PVR17" s="727"/>
      <c r="PVS17" s="727"/>
      <c r="PVT17" s="727"/>
      <c r="PVV17" s="729"/>
      <c r="PVW17" s="724"/>
      <c r="PVX17" s="725"/>
      <c r="PVY17" s="726"/>
      <c r="PVZ17" s="726"/>
      <c r="PWA17" s="726"/>
      <c r="PWB17" s="727"/>
      <c r="PWC17" s="727"/>
      <c r="PWD17" s="727"/>
      <c r="PWF17" s="729"/>
      <c r="PWG17" s="724"/>
      <c r="PWH17" s="725"/>
      <c r="PWI17" s="726"/>
      <c r="PWJ17" s="726"/>
      <c r="PWK17" s="726"/>
      <c r="PWL17" s="727"/>
      <c r="PWM17" s="727"/>
      <c r="PWN17" s="727"/>
      <c r="PWP17" s="729"/>
      <c r="PWQ17" s="724"/>
      <c r="PWR17" s="725"/>
      <c r="PWS17" s="726"/>
      <c r="PWT17" s="726"/>
      <c r="PWU17" s="726"/>
      <c r="PWV17" s="727"/>
      <c r="PWW17" s="727"/>
      <c r="PWX17" s="727"/>
      <c r="PWZ17" s="729"/>
      <c r="PXA17" s="724"/>
      <c r="PXB17" s="725"/>
      <c r="PXC17" s="726"/>
      <c r="PXD17" s="726"/>
      <c r="PXE17" s="726"/>
      <c r="PXF17" s="727"/>
      <c r="PXG17" s="727"/>
      <c r="PXH17" s="727"/>
      <c r="PXJ17" s="729"/>
      <c r="PXK17" s="724"/>
      <c r="PXL17" s="725"/>
      <c r="PXM17" s="726"/>
      <c r="PXN17" s="726"/>
      <c r="PXO17" s="726"/>
      <c r="PXP17" s="727"/>
      <c r="PXQ17" s="727"/>
      <c r="PXR17" s="727"/>
      <c r="PXT17" s="729"/>
      <c r="PXU17" s="724"/>
      <c r="PXV17" s="725"/>
      <c r="PXW17" s="726"/>
      <c r="PXX17" s="726"/>
      <c r="PXY17" s="726"/>
      <c r="PXZ17" s="727"/>
      <c r="PYA17" s="727"/>
      <c r="PYB17" s="727"/>
      <c r="PYD17" s="729"/>
      <c r="PYE17" s="724"/>
      <c r="PYF17" s="725"/>
      <c r="PYG17" s="726"/>
      <c r="PYH17" s="726"/>
      <c r="PYI17" s="726"/>
      <c r="PYJ17" s="727"/>
      <c r="PYK17" s="727"/>
      <c r="PYL17" s="727"/>
      <c r="PYN17" s="729"/>
      <c r="PYO17" s="724"/>
      <c r="PYP17" s="725"/>
      <c r="PYQ17" s="726"/>
      <c r="PYR17" s="726"/>
      <c r="PYS17" s="726"/>
      <c r="PYT17" s="727"/>
      <c r="PYU17" s="727"/>
      <c r="PYV17" s="727"/>
      <c r="PYX17" s="729"/>
      <c r="PYY17" s="724"/>
      <c r="PYZ17" s="725"/>
      <c r="PZA17" s="726"/>
      <c r="PZB17" s="726"/>
      <c r="PZC17" s="726"/>
      <c r="PZD17" s="727"/>
      <c r="PZE17" s="727"/>
      <c r="PZF17" s="727"/>
      <c r="PZH17" s="729"/>
      <c r="PZI17" s="724"/>
      <c r="PZJ17" s="725"/>
      <c r="PZK17" s="726"/>
      <c r="PZL17" s="726"/>
      <c r="PZM17" s="726"/>
      <c r="PZN17" s="727"/>
      <c r="PZO17" s="727"/>
      <c r="PZP17" s="727"/>
      <c r="PZR17" s="729"/>
      <c r="PZS17" s="724"/>
      <c r="PZT17" s="725"/>
      <c r="PZU17" s="726"/>
      <c r="PZV17" s="726"/>
      <c r="PZW17" s="726"/>
      <c r="PZX17" s="727"/>
      <c r="PZY17" s="727"/>
      <c r="PZZ17" s="727"/>
      <c r="QAB17" s="729"/>
      <c r="QAC17" s="724"/>
      <c r="QAD17" s="725"/>
      <c r="QAE17" s="726"/>
      <c r="QAF17" s="726"/>
      <c r="QAG17" s="726"/>
      <c r="QAH17" s="727"/>
      <c r="QAI17" s="727"/>
      <c r="QAJ17" s="727"/>
      <c r="QAL17" s="729"/>
      <c r="QAM17" s="724"/>
      <c r="QAN17" s="725"/>
      <c r="QAO17" s="726"/>
      <c r="QAP17" s="726"/>
      <c r="QAQ17" s="726"/>
      <c r="QAR17" s="727"/>
      <c r="QAS17" s="727"/>
      <c r="QAT17" s="727"/>
      <c r="QAV17" s="729"/>
      <c r="QAW17" s="724"/>
      <c r="QAX17" s="725"/>
      <c r="QAY17" s="726"/>
      <c r="QAZ17" s="726"/>
      <c r="QBA17" s="726"/>
      <c r="QBB17" s="727"/>
      <c r="QBC17" s="727"/>
      <c r="QBD17" s="727"/>
      <c r="QBF17" s="729"/>
      <c r="QBG17" s="724"/>
      <c r="QBH17" s="725"/>
      <c r="QBI17" s="726"/>
      <c r="QBJ17" s="726"/>
      <c r="QBK17" s="726"/>
      <c r="QBL17" s="727"/>
      <c r="QBM17" s="727"/>
      <c r="QBN17" s="727"/>
      <c r="QBP17" s="729"/>
      <c r="QBQ17" s="724"/>
      <c r="QBR17" s="725"/>
      <c r="QBS17" s="726"/>
      <c r="QBT17" s="726"/>
      <c r="QBU17" s="726"/>
      <c r="QBV17" s="727"/>
      <c r="QBW17" s="727"/>
      <c r="QBX17" s="727"/>
      <c r="QBZ17" s="729"/>
      <c r="QCA17" s="724"/>
      <c r="QCB17" s="725"/>
      <c r="QCC17" s="726"/>
      <c r="QCD17" s="726"/>
      <c r="QCE17" s="726"/>
      <c r="QCF17" s="727"/>
      <c r="QCG17" s="727"/>
      <c r="QCH17" s="727"/>
      <c r="QCJ17" s="729"/>
      <c r="QCK17" s="724"/>
      <c r="QCL17" s="725"/>
      <c r="QCM17" s="726"/>
      <c r="QCN17" s="726"/>
      <c r="QCO17" s="726"/>
      <c r="QCP17" s="727"/>
      <c r="QCQ17" s="727"/>
      <c r="QCR17" s="727"/>
      <c r="QCT17" s="729"/>
      <c r="QCU17" s="724"/>
      <c r="QCV17" s="725"/>
      <c r="QCW17" s="726"/>
      <c r="QCX17" s="726"/>
      <c r="QCY17" s="726"/>
      <c r="QCZ17" s="727"/>
      <c r="QDA17" s="727"/>
      <c r="QDB17" s="727"/>
      <c r="QDD17" s="729"/>
      <c r="QDE17" s="724"/>
      <c r="QDF17" s="725"/>
      <c r="QDG17" s="726"/>
      <c r="QDH17" s="726"/>
      <c r="QDI17" s="726"/>
      <c r="QDJ17" s="727"/>
      <c r="QDK17" s="727"/>
      <c r="QDL17" s="727"/>
      <c r="QDN17" s="729"/>
      <c r="QDO17" s="724"/>
      <c r="QDP17" s="725"/>
      <c r="QDQ17" s="726"/>
      <c r="QDR17" s="726"/>
      <c r="QDS17" s="726"/>
      <c r="QDT17" s="727"/>
      <c r="QDU17" s="727"/>
      <c r="QDV17" s="727"/>
      <c r="QDX17" s="729"/>
      <c r="QDY17" s="724"/>
      <c r="QDZ17" s="725"/>
      <c r="QEA17" s="726"/>
      <c r="QEB17" s="726"/>
      <c r="QEC17" s="726"/>
      <c r="QED17" s="727"/>
      <c r="QEE17" s="727"/>
      <c r="QEF17" s="727"/>
      <c r="QEH17" s="729"/>
      <c r="QEI17" s="724"/>
      <c r="QEJ17" s="725"/>
      <c r="QEK17" s="726"/>
      <c r="QEL17" s="726"/>
      <c r="QEM17" s="726"/>
      <c r="QEN17" s="727"/>
      <c r="QEO17" s="727"/>
      <c r="QEP17" s="727"/>
      <c r="QER17" s="729"/>
      <c r="QES17" s="724"/>
      <c r="QET17" s="725"/>
      <c r="QEU17" s="726"/>
      <c r="QEV17" s="726"/>
      <c r="QEW17" s="726"/>
      <c r="QEX17" s="727"/>
      <c r="QEY17" s="727"/>
      <c r="QEZ17" s="727"/>
      <c r="QFB17" s="729"/>
      <c r="QFC17" s="724"/>
      <c r="QFD17" s="725"/>
      <c r="QFE17" s="726"/>
      <c r="QFF17" s="726"/>
      <c r="QFG17" s="726"/>
      <c r="QFH17" s="727"/>
      <c r="QFI17" s="727"/>
      <c r="QFJ17" s="727"/>
      <c r="QFL17" s="729"/>
      <c r="QFM17" s="724"/>
      <c r="QFN17" s="725"/>
      <c r="QFO17" s="726"/>
      <c r="QFP17" s="726"/>
      <c r="QFQ17" s="726"/>
      <c r="QFR17" s="727"/>
      <c r="QFS17" s="727"/>
      <c r="QFT17" s="727"/>
      <c r="QFV17" s="729"/>
      <c r="QFW17" s="724"/>
      <c r="QFX17" s="725"/>
      <c r="QFY17" s="726"/>
      <c r="QFZ17" s="726"/>
      <c r="QGA17" s="726"/>
      <c r="QGB17" s="727"/>
      <c r="QGC17" s="727"/>
      <c r="QGD17" s="727"/>
      <c r="QGF17" s="729"/>
      <c r="QGG17" s="724"/>
      <c r="QGH17" s="725"/>
      <c r="QGI17" s="726"/>
      <c r="QGJ17" s="726"/>
      <c r="QGK17" s="726"/>
      <c r="QGL17" s="727"/>
      <c r="QGM17" s="727"/>
      <c r="QGN17" s="727"/>
      <c r="QGP17" s="729"/>
      <c r="QGQ17" s="724"/>
      <c r="QGR17" s="725"/>
      <c r="QGS17" s="726"/>
      <c r="QGT17" s="726"/>
      <c r="QGU17" s="726"/>
      <c r="QGV17" s="727"/>
      <c r="QGW17" s="727"/>
      <c r="QGX17" s="727"/>
      <c r="QGZ17" s="729"/>
      <c r="QHA17" s="724"/>
      <c r="QHB17" s="725"/>
      <c r="QHC17" s="726"/>
      <c r="QHD17" s="726"/>
      <c r="QHE17" s="726"/>
      <c r="QHF17" s="727"/>
      <c r="QHG17" s="727"/>
      <c r="QHH17" s="727"/>
      <c r="QHJ17" s="729"/>
      <c r="QHK17" s="724"/>
      <c r="QHL17" s="725"/>
      <c r="QHM17" s="726"/>
      <c r="QHN17" s="726"/>
      <c r="QHO17" s="726"/>
      <c r="QHP17" s="727"/>
      <c r="QHQ17" s="727"/>
      <c r="QHR17" s="727"/>
      <c r="QHT17" s="729"/>
      <c r="QHU17" s="724"/>
      <c r="QHV17" s="725"/>
      <c r="QHW17" s="726"/>
      <c r="QHX17" s="726"/>
      <c r="QHY17" s="726"/>
      <c r="QHZ17" s="727"/>
      <c r="QIA17" s="727"/>
      <c r="QIB17" s="727"/>
      <c r="QID17" s="729"/>
      <c r="QIE17" s="724"/>
      <c r="QIF17" s="725"/>
      <c r="QIG17" s="726"/>
      <c r="QIH17" s="726"/>
      <c r="QII17" s="726"/>
      <c r="QIJ17" s="727"/>
      <c r="QIK17" s="727"/>
      <c r="QIL17" s="727"/>
      <c r="QIN17" s="729"/>
      <c r="QIO17" s="724"/>
      <c r="QIP17" s="725"/>
      <c r="QIQ17" s="726"/>
      <c r="QIR17" s="726"/>
      <c r="QIS17" s="726"/>
      <c r="QIT17" s="727"/>
      <c r="QIU17" s="727"/>
      <c r="QIV17" s="727"/>
      <c r="QIX17" s="729"/>
      <c r="QIY17" s="724"/>
      <c r="QIZ17" s="725"/>
      <c r="QJA17" s="726"/>
      <c r="QJB17" s="726"/>
      <c r="QJC17" s="726"/>
      <c r="QJD17" s="727"/>
      <c r="QJE17" s="727"/>
      <c r="QJF17" s="727"/>
      <c r="QJH17" s="729"/>
      <c r="QJI17" s="724"/>
      <c r="QJJ17" s="725"/>
      <c r="QJK17" s="726"/>
      <c r="QJL17" s="726"/>
      <c r="QJM17" s="726"/>
      <c r="QJN17" s="727"/>
      <c r="QJO17" s="727"/>
      <c r="QJP17" s="727"/>
      <c r="QJR17" s="729"/>
      <c r="QJS17" s="724"/>
      <c r="QJT17" s="725"/>
      <c r="QJU17" s="726"/>
      <c r="QJV17" s="726"/>
      <c r="QJW17" s="726"/>
      <c r="QJX17" s="727"/>
      <c r="QJY17" s="727"/>
      <c r="QJZ17" s="727"/>
      <c r="QKB17" s="729"/>
      <c r="QKC17" s="724"/>
      <c r="QKD17" s="725"/>
      <c r="QKE17" s="726"/>
      <c r="QKF17" s="726"/>
      <c r="QKG17" s="726"/>
      <c r="QKH17" s="727"/>
      <c r="QKI17" s="727"/>
      <c r="QKJ17" s="727"/>
      <c r="QKL17" s="729"/>
      <c r="QKM17" s="724"/>
      <c r="QKN17" s="725"/>
      <c r="QKO17" s="726"/>
      <c r="QKP17" s="726"/>
      <c r="QKQ17" s="726"/>
      <c r="QKR17" s="727"/>
      <c r="QKS17" s="727"/>
      <c r="QKT17" s="727"/>
      <c r="QKV17" s="729"/>
      <c r="QKW17" s="724"/>
      <c r="QKX17" s="725"/>
      <c r="QKY17" s="726"/>
      <c r="QKZ17" s="726"/>
      <c r="QLA17" s="726"/>
      <c r="QLB17" s="727"/>
      <c r="QLC17" s="727"/>
      <c r="QLD17" s="727"/>
      <c r="QLF17" s="729"/>
      <c r="QLG17" s="724"/>
      <c r="QLH17" s="725"/>
      <c r="QLI17" s="726"/>
      <c r="QLJ17" s="726"/>
      <c r="QLK17" s="726"/>
      <c r="QLL17" s="727"/>
      <c r="QLM17" s="727"/>
      <c r="QLN17" s="727"/>
      <c r="QLP17" s="729"/>
      <c r="QLQ17" s="724"/>
      <c r="QLR17" s="725"/>
      <c r="QLS17" s="726"/>
      <c r="QLT17" s="726"/>
      <c r="QLU17" s="726"/>
      <c r="QLV17" s="727"/>
      <c r="QLW17" s="727"/>
      <c r="QLX17" s="727"/>
      <c r="QLZ17" s="729"/>
      <c r="QMA17" s="724"/>
      <c r="QMB17" s="725"/>
      <c r="QMC17" s="726"/>
      <c r="QMD17" s="726"/>
      <c r="QME17" s="726"/>
      <c r="QMF17" s="727"/>
      <c r="QMG17" s="727"/>
      <c r="QMH17" s="727"/>
      <c r="QMJ17" s="729"/>
      <c r="QMK17" s="724"/>
      <c r="QML17" s="725"/>
      <c r="QMM17" s="726"/>
      <c r="QMN17" s="726"/>
      <c r="QMO17" s="726"/>
      <c r="QMP17" s="727"/>
      <c r="QMQ17" s="727"/>
      <c r="QMR17" s="727"/>
      <c r="QMT17" s="729"/>
      <c r="QMU17" s="724"/>
      <c r="QMV17" s="725"/>
      <c r="QMW17" s="726"/>
      <c r="QMX17" s="726"/>
      <c r="QMY17" s="726"/>
      <c r="QMZ17" s="727"/>
      <c r="QNA17" s="727"/>
      <c r="QNB17" s="727"/>
      <c r="QND17" s="729"/>
      <c r="QNE17" s="724"/>
      <c r="QNF17" s="725"/>
      <c r="QNG17" s="726"/>
      <c r="QNH17" s="726"/>
      <c r="QNI17" s="726"/>
      <c r="QNJ17" s="727"/>
      <c r="QNK17" s="727"/>
      <c r="QNL17" s="727"/>
      <c r="QNN17" s="729"/>
      <c r="QNO17" s="724"/>
      <c r="QNP17" s="725"/>
      <c r="QNQ17" s="726"/>
      <c r="QNR17" s="726"/>
      <c r="QNS17" s="726"/>
      <c r="QNT17" s="727"/>
      <c r="QNU17" s="727"/>
      <c r="QNV17" s="727"/>
      <c r="QNX17" s="729"/>
      <c r="QNY17" s="724"/>
      <c r="QNZ17" s="725"/>
      <c r="QOA17" s="726"/>
      <c r="QOB17" s="726"/>
      <c r="QOC17" s="726"/>
      <c r="QOD17" s="727"/>
      <c r="QOE17" s="727"/>
      <c r="QOF17" s="727"/>
      <c r="QOH17" s="729"/>
      <c r="QOI17" s="724"/>
      <c r="QOJ17" s="725"/>
      <c r="QOK17" s="726"/>
      <c r="QOL17" s="726"/>
      <c r="QOM17" s="726"/>
      <c r="QON17" s="727"/>
      <c r="QOO17" s="727"/>
      <c r="QOP17" s="727"/>
      <c r="QOR17" s="729"/>
      <c r="QOS17" s="724"/>
      <c r="QOT17" s="725"/>
      <c r="QOU17" s="726"/>
      <c r="QOV17" s="726"/>
      <c r="QOW17" s="726"/>
      <c r="QOX17" s="727"/>
      <c r="QOY17" s="727"/>
      <c r="QOZ17" s="727"/>
      <c r="QPB17" s="729"/>
      <c r="QPC17" s="724"/>
      <c r="QPD17" s="725"/>
      <c r="QPE17" s="726"/>
      <c r="QPF17" s="726"/>
      <c r="QPG17" s="726"/>
      <c r="QPH17" s="727"/>
      <c r="QPI17" s="727"/>
      <c r="QPJ17" s="727"/>
      <c r="QPL17" s="729"/>
      <c r="QPM17" s="724"/>
      <c r="QPN17" s="725"/>
      <c r="QPO17" s="726"/>
      <c r="QPP17" s="726"/>
      <c r="QPQ17" s="726"/>
      <c r="QPR17" s="727"/>
      <c r="QPS17" s="727"/>
      <c r="QPT17" s="727"/>
      <c r="QPV17" s="729"/>
      <c r="QPW17" s="724"/>
      <c r="QPX17" s="725"/>
      <c r="QPY17" s="726"/>
      <c r="QPZ17" s="726"/>
      <c r="QQA17" s="726"/>
      <c r="QQB17" s="727"/>
      <c r="QQC17" s="727"/>
      <c r="QQD17" s="727"/>
      <c r="QQF17" s="729"/>
      <c r="QQG17" s="724"/>
      <c r="QQH17" s="725"/>
      <c r="QQI17" s="726"/>
      <c r="QQJ17" s="726"/>
      <c r="QQK17" s="726"/>
      <c r="QQL17" s="727"/>
      <c r="QQM17" s="727"/>
      <c r="QQN17" s="727"/>
      <c r="QQP17" s="729"/>
      <c r="QQQ17" s="724"/>
      <c r="QQR17" s="725"/>
      <c r="QQS17" s="726"/>
      <c r="QQT17" s="726"/>
      <c r="QQU17" s="726"/>
      <c r="QQV17" s="727"/>
      <c r="QQW17" s="727"/>
      <c r="QQX17" s="727"/>
      <c r="QQZ17" s="729"/>
      <c r="QRA17" s="724"/>
      <c r="QRB17" s="725"/>
      <c r="QRC17" s="726"/>
      <c r="QRD17" s="726"/>
      <c r="QRE17" s="726"/>
      <c r="QRF17" s="727"/>
      <c r="QRG17" s="727"/>
      <c r="QRH17" s="727"/>
      <c r="QRJ17" s="729"/>
      <c r="QRK17" s="724"/>
      <c r="QRL17" s="725"/>
      <c r="QRM17" s="726"/>
      <c r="QRN17" s="726"/>
      <c r="QRO17" s="726"/>
      <c r="QRP17" s="727"/>
      <c r="QRQ17" s="727"/>
      <c r="QRR17" s="727"/>
      <c r="QRT17" s="729"/>
      <c r="QRU17" s="724"/>
      <c r="QRV17" s="725"/>
      <c r="QRW17" s="726"/>
      <c r="QRX17" s="726"/>
      <c r="QRY17" s="726"/>
      <c r="QRZ17" s="727"/>
      <c r="QSA17" s="727"/>
      <c r="QSB17" s="727"/>
      <c r="QSD17" s="729"/>
      <c r="QSE17" s="724"/>
      <c r="QSF17" s="725"/>
      <c r="QSG17" s="726"/>
      <c r="QSH17" s="726"/>
      <c r="QSI17" s="726"/>
      <c r="QSJ17" s="727"/>
      <c r="QSK17" s="727"/>
      <c r="QSL17" s="727"/>
      <c r="QSN17" s="729"/>
      <c r="QSO17" s="724"/>
      <c r="QSP17" s="725"/>
      <c r="QSQ17" s="726"/>
      <c r="QSR17" s="726"/>
      <c r="QSS17" s="726"/>
      <c r="QST17" s="727"/>
      <c r="QSU17" s="727"/>
      <c r="QSV17" s="727"/>
      <c r="QSX17" s="729"/>
      <c r="QSY17" s="724"/>
      <c r="QSZ17" s="725"/>
      <c r="QTA17" s="726"/>
      <c r="QTB17" s="726"/>
      <c r="QTC17" s="726"/>
      <c r="QTD17" s="727"/>
      <c r="QTE17" s="727"/>
      <c r="QTF17" s="727"/>
      <c r="QTH17" s="729"/>
      <c r="QTI17" s="724"/>
      <c r="QTJ17" s="725"/>
      <c r="QTK17" s="726"/>
      <c r="QTL17" s="726"/>
      <c r="QTM17" s="726"/>
      <c r="QTN17" s="727"/>
      <c r="QTO17" s="727"/>
      <c r="QTP17" s="727"/>
      <c r="QTR17" s="729"/>
      <c r="QTS17" s="724"/>
      <c r="QTT17" s="725"/>
      <c r="QTU17" s="726"/>
      <c r="QTV17" s="726"/>
      <c r="QTW17" s="726"/>
      <c r="QTX17" s="727"/>
      <c r="QTY17" s="727"/>
      <c r="QTZ17" s="727"/>
      <c r="QUB17" s="729"/>
      <c r="QUC17" s="724"/>
      <c r="QUD17" s="725"/>
      <c r="QUE17" s="726"/>
      <c r="QUF17" s="726"/>
      <c r="QUG17" s="726"/>
      <c r="QUH17" s="727"/>
      <c r="QUI17" s="727"/>
      <c r="QUJ17" s="727"/>
      <c r="QUL17" s="729"/>
      <c r="QUM17" s="724"/>
      <c r="QUN17" s="725"/>
      <c r="QUO17" s="726"/>
      <c r="QUP17" s="726"/>
      <c r="QUQ17" s="726"/>
      <c r="QUR17" s="727"/>
      <c r="QUS17" s="727"/>
      <c r="QUT17" s="727"/>
      <c r="QUV17" s="729"/>
      <c r="QUW17" s="724"/>
      <c r="QUX17" s="725"/>
      <c r="QUY17" s="726"/>
      <c r="QUZ17" s="726"/>
      <c r="QVA17" s="726"/>
      <c r="QVB17" s="727"/>
      <c r="QVC17" s="727"/>
      <c r="QVD17" s="727"/>
      <c r="QVF17" s="729"/>
      <c r="QVG17" s="724"/>
      <c r="QVH17" s="725"/>
      <c r="QVI17" s="726"/>
      <c r="QVJ17" s="726"/>
      <c r="QVK17" s="726"/>
      <c r="QVL17" s="727"/>
      <c r="QVM17" s="727"/>
      <c r="QVN17" s="727"/>
      <c r="QVP17" s="729"/>
      <c r="QVQ17" s="724"/>
      <c r="QVR17" s="725"/>
      <c r="QVS17" s="726"/>
      <c r="QVT17" s="726"/>
      <c r="QVU17" s="726"/>
      <c r="QVV17" s="727"/>
      <c r="QVW17" s="727"/>
      <c r="QVX17" s="727"/>
      <c r="QVZ17" s="729"/>
      <c r="QWA17" s="724"/>
      <c r="QWB17" s="725"/>
      <c r="QWC17" s="726"/>
      <c r="QWD17" s="726"/>
      <c r="QWE17" s="726"/>
      <c r="QWF17" s="727"/>
      <c r="QWG17" s="727"/>
      <c r="QWH17" s="727"/>
      <c r="QWJ17" s="729"/>
      <c r="QWK17" s="724"/>
      <c r="QWL17" s="725"/>
      <c r="QWM17" s="726"/>
      <c r="QWN17" s="726"/>
      <c r="QWO17" s="726"/>
      <c r="QWP17" s="727"/>
      <c r="QWQ17" s="727"/>
      <c r="QWR17" s="727"/>
      <c r="QWT17" s="729"/>
      <c r="QWU17" s="724"/>
      <c r="QWV17" s="725"/>
      <c r="QWW17" s="726"/>
      <c r="QWX17" s="726"/>
      <c r="QWY17" s="726"/>
      <c r="QWZ17" s="727"/>
      <c r="QXA17" s="727"/>
      <c r="QXB17" s="727"/>
      <c r="QXD17" s="729"/>
      <c r="QXE17" s="724"/>
      <c r="QXF17" s="725"/>
      <c r="QXG17" s="726"/>
      <c r="QXH17" s="726"/>
      <c r="QXI17" s="726"/>
      <c r="QXJ17" s="727"/>
      <c r="QXK17" s="727"/>
      <c r="QXL17" s="727"/>
      <c r="QXN17" s="729"/>
      <c r="QXO17" s="724"/>
      <c r="QXP17" s="725"/>
      <c r="QXQ17" s="726"/>
      <c r="QXR17" s="726"/>
      <c r="QXS17" s="726"/>
      <c r="QXT17" s="727"/>
      <c r="QXU17" s="727"/>
      <c r="QXV17" s="727"/>
      <c r="QXX17" s="729"/>
      <c r="QXY17" s="724"/>
      <c r="QXZ17" s="725"/>
      <c r="QYA17" s="726"/>
      <c r="QYB17" s="726"/>
      <c r="QYC17" s="726"/>
      <c r="QYD17" s="727"/>
      <c r="QYE17" s="727"/>
      <c r="QYF17" s="727"/>
      <c r="QYH17" s="729"/>
      <c r="QYI17" s="724"/>
      <c r="QYJ17" s="725"/>
      <c r="QYK17" s="726"/>
      <c r="QYL17" s="726"/>
      <c r="QYM17" s="726"/>
      <c r="QYN17" s="727"/>
      <c r="QYO17" s="727"/>
      <c r="QYP17" s="727"/>
      <c r="QYR17" s="729"/>
      <c r="QYS17" s="724"/>
      <c r="QYT17" s="725"/>
      <c r="QYU17" s="726"/>
      <c r="QYV17" s="726"/>
      <c r="QYW17" s="726"/>
      <c r="QYX17" s="727"/>
      <c r="QYY17" s="727"/>
      <c r="QYZ17" s="727"/>
      <c r="QZB17" s="729"/>
      <c r="QZC17" s="724"/>
      <c r="QZD17" s="725"/>
      <c r="QZE17" s="726"/>
      <c r="QZF17" s="726"/>
      <c r="QZG17" s="726"/>
      <c r="QZH17" s="727"/>
      <c r="QZI17" s="727"/>
      <c r="QZJ17" s="727"/>
      <c r="QZL17" s="729"/>
      <c r="QZM17" s="724"/>
      <c r="QZN17" s="725"/>
      <c r="QZO17" s="726"/>
      <c r="QZP17" s="726"/>
      <c r="QZQ17" s="726"/>
      <c r="QZR17" s="727"/>
      <c r="QZS17" s="727"/>
      <c r="QZT17" s="727"/>
      <c r="QZV17" s="729"/>
      <c r="QZW17" s="724"/>
      <c r="QZX17" s="725"/>
      <c r="QZY17" s="726"/>
      <c r="QZZ17" s="726"/>
      <c r="RAA17" s="726"/>
      <c r="RAB17" s="727"/>
      <c r="RAC17" s="727"/>
      <c r="RAD17" s="727"/>
      <c r="RAF17" s="729"/>
      <c r="RAG17" s="724"/>
      <c r="RAH17" s="725"/>
      <c r="RAI17" s="726"/>
      <c r="RAJ17" s="726"/>
      <c r="RAK17" s="726"/>
      <c r="RAL17" s="727"/>
      <c r="RAM17" s="727"/>
      <c r="RAN17" s="727"/>
      <c r="RAP17" s="729"/>
      <c r="RAQ17" s="724"/>
      <c r="RAR17" s="725"/>
      <c r="RAS17" s="726"/>
      <c r="RAT17" s="726"/>
      <c r="RAU17" s="726"/>
      <c r="RAV17" s="727"/>
      <c r="RAW17" s="727"/>
      <c r="RAX17" s="727"/>
      <c r="RAZ17" s="729"/>
      <c r="RBA17" s="724"/>
      <c r="RBB17" s="725"/>
      <c r="RBC17" s="726"/>
      <c r="RBD17" s="726"/>
      <c r="RBE17" s="726"/>
      <c r="RBF17" s="727"/>
      <c r="RBG17" s="727"/>
      <c r="RBH17" s="727"/>
      <c r="RBJ17" s="729"/>
      <c r="RBK17" s="724"/>
      <c r="RBL17" s="725"/>
      <c r="RBM17" s="726"/>
      <c r="RBN17" s="726"/>
      <c r="RBO17" s="726"/>
      <c r="RBP17" s="727"/>
      <c r="RBQ17" s="727"/>
      <c r="RBR17" s="727"/>
      <c r="RBT17" s="729"/>
      <c r="RBU17" s="724"/>
      <c r="RBV17" s="725"/>
      <c r="RBW17" s="726"/>
      <c r="RBX17" s="726"/>
      <c r="RBY17" s="726"/>
      <c r="RBZ17" s="727"/>
      <c r="RCA17" s="727"/>
      <c r="RCB17" s="727"/>
      <c r="RCD17" s="729"/>
      <c r="RCE17" s="724"/>
      <c r="RCF17" s="725"/>
      <c r="RCG17" s="726"/>
      <c r="RCH17" s="726"/>
      <c r="RCI17" s="726"/>
      <c r="RCJ17" s="727"/>
      <c r="RCK17" s="727"/>
      <c r="RCL17" s="727"/>
      <c r="RCN17" s="729"/>
      <c r="RCO17" s="724"/>
      <c r="RCP17" s="725"/>
      <c r="RCQ17" s="726"/>
      <c r="RCR17" s="726"/>
      <c r="RCS17" s="726"/>
      <c r="RCT17" s="727"/>
      <c r="RCU17" s="727"/>
      <c r="RCV17" s="727"/>
      <c r="RCX17" s="729"/>
      <c r="RCY17" s="724"/>
      <c r="RCZ17" s="725"/>
      <c r="RDA17" s="726"/>
      <c r="RDB17" s="726"/>
      <c r="RDC17" s="726"/>
      <c r="RDD17" s="727"/>
      <c r="RDE17" s="727"/>
      <c r="RDF17" s="727"/>
      <c r="RDH17" s="729"/>
      <c r="RDI17" s="724"/>
      <c r="RDJ17" s="725"/>
      <c r="RDK17" s="726"/>
      <c r="RDL17" s="726"/>
      <c r="RDM17" s="726"/>
      <c r="RDN17" s="727"/>
      <c r="RDO17" s="727"/>
      <c r="RDP17" s="727"/>
      <c r="RDR17" s="729"/>
      <c r="RDS17" s="724"/>
      <c r="RDT17" s="725"/>
      <c r="RDU17" s="726"/>
      <c r="RDV17" s="726"/>
      <c r="RDW17" s="726"/>
      <c r="RDX17" s="727"/>
      <c r="RDY17" s="727"/>
      <c r="RDZ17" s="727"/>
      <c r="REB17" s="729"/>
      <c r="REC17" s="724"/>
      <c r="RED17" s="725"/>
      <c r="REE17" s="726"/>
      <c r="REF17" s="726"/>
      <c r="REG17" s="726"/>
      <c r="REH17" s="727"/>
      <c r="REI17" s="727"/>
      <c r="REJ17" s="727"/>
      <c r="REL17" s="729"/>
      <c r="REM17" s="724"/>
      <c r="REN17" s="725"/>
      <c r="REO17" s="726"/>
      <c r="REP17" s="726"/>
      <c r="REQ17" s="726"/>
      <c r="RER17" s="727"/>
      <c r="RES17" s="727"/>
      <c r="RET17" s="727"/>
      <c r="REV17" s="729"/>
      <c r="REW17" s="724"/>
      <c r="REX17" s="725"/>
      <c r="REY17" s="726"/>
      <c r="REZ17" s="726"/>
      <c r="RFA17" s="726"/>
      <c r="RFB17" s="727"/>
      <c r="RFC17" s="727"/>
      <c r="RFD17" s="727"/>
      <c r="RFF17" s="729"/>
      <c r="RFG17" s="724"/>
      <c r="RFH17" s="725"/>
      <c r="RFI17" s="726"/>
      <c r="RFJ17" s="726"/>
      <c r="RFK17" s="726"/>
      <c r="RFL17" s="727"/>
      <c r="RFM17" s="727"/>
      <c r="RFN17" s="727"/>
      <c r="RFP17" s="729"/>
      <c r="RFQ17" s="724"/>
      <c r="RFR17" s="725"/>
      <c r="RFS17" s="726"/>
      <c r="RFT17" s="726"/>
      <c r="RFU17" s="726"/>
      <c r="RFV17" s="727"/>
      <c r="RFW17" s="727"/>
      <c r="RFX17" s="727"/>
      <c r="RFZ17" s="729"/>
      <c r="RGA17" s="724"/>
      <c r="RGB17" s="725"/>
      <c r="RGC17" s="726"/>
      <c r="RGD17" s="726"/>
      <c r="RGE17" s="726"/>
      <c r="RGF17" s="727"/>
      <c r="RGG17" s="727"/>
      <c r="RGH17" s="727"/>
      <c r="RGJ17" s="729"/>
      <c r="RGK17" s="724"/>
      <c r="RGL17" s="725"/>
      <c r="RGM17" s="726"/>
      <c r="RGN17" s="726"/>
      <c r="RGO17" s="726"/>
      <c r="RGP17" s="727"/>
      <c r="RGQ17" s="727"/>
      <c r="RGR17" s="727"/>
      <c r="RGT17" s="729"/>
      <c r="RGU17" s="724"/>
      <c r="RGV17" s="725"/>
      <c r="RGW17" s="726"/>
      <c r="RGX17" s="726"/>
      <c r="RGY17" s="726"/>
      <c r="RGZ17" s="727"/>
      <c r="RHA17" s="727"/>
      <c r="RHB17" s="727"/>
      <c r="RHD17" s="729"/>
      <c r="RHE17" s="724"/>
      <c r="RHF17" s="725"/>
      <c r="RHG17" s="726"/>
      <c r="RHH17" s="726"/>
      <c r="RHI17" s="726"/>
      <c r="RHJ17" s="727"/>
      <c r="RHK17" s="727"/>
      <c r="RHL17" s="727"/>
      <c r="RHN17" s="729"/>
      <c r="RHO17" s="724"/>
      <c r="RHP17" s="725"/>
      <c r="RHQ17" s="726"/>
      <c r="RHR17" s="726"/>
      <c r="RHS17" s="726"/>
      <c r="RHT17" s="727"/>
      <c r="RHU17" s="727"/>
      <c r="RHV17" s="727"/>
      <c r="RHX17" s="729"/>
      <c r="RHY17" s="724"/>
      <c r="RHZ17" s="725"/>
      <c r="RIA17" s="726"/>
      <c r="RIB17" s="726"/>
      <c r="RIC17" s="726"/>
      <c r="RID17" s="727"/>
      <c r="RIE17" s="727"/>
      <c r="RIF17" s="727"/>
      <c r="RIH17" s="729"/>
      <c r="RII17" s="724"/>
      <c r="RIJ17" s="725"/>
      <c r="RIK17" s="726"/>
      <c r="RIL17" s="726"/>
      <c r="RIM17" s="726"/>
      <c r="RIN17" s="727"/>
      <c r="RIO17" s="727"/>
      <c r="RIP17" s="727"/>
      <c r="RIR17" s="729"/>
      <c r="RIS17" s="724"/>
      <c r="RIT17" s="725"/>
      <c r="RIU17" s="726"/>
      <c r="RIV17" s="726"/>
      <c r="RIW17" s="726"/>
      <c r="RIX17" s="727"/>
      <c r="RIY17" s="727"/>
      <c r="RIZ17" s="727"/>
      <c r="RJB17" s="729"/>
      <c r="RJC17" s="724"/>
      <c r="RJD17" s="725"/>
      <c r="RJE17" s="726"/>
      <c r="RJF17" s="726"/>
      <c r="RJG17" s="726"/>
      <c r="RJH17" s="727"/>
      <c r="RJI17" s="727"/>
      <c r="RJJ17" s="727"/>
      <c r="RJL17" s="729"/>
      <c r="RJM17" s="724"/>
      <c r="RJN17" s="725"/>
      <c r="RJO17" s="726"/>
      <c r="RJP17" s="726"/>
      <c r="RJQ17" s="726"/>
      <c r="RJR17" s="727"/>
      <c r="RJS17" s="727"/>
      <c r="RJT17" s="727"/>
      <c r="RJV17" s="729"/>
      <c r="RJW17" s="724"/>
      <c r="RJX17" s="725"/>
      <c r="RJY17" s="726"/>
      <c r="RJZ17" s="726"/>
      <c r="RKA17" s="726"/>
      <c r="RKB17" s="727"/>
      <c r="RKC17" s="727"/>
      <c r="RKD17" s="727"/>
      <c r="RKF17" s="729"/>
      <c r="RKG17" s="724"/>
      <c r="RKH17" s="725"/>
      <c r="RKI17" s="726"/>
      <c r="RKJ17" s="726"/>
      <c r="RKK17" s="726"/>
      <c r="RKL17" s="727"/>
      <c r="RKM17" s="727"/>
      <c r="RKN17" s="727"/>
      <c r="RKP17" s="729"/>
      <c r="RKQ17" s="724"/>
      <c r="RKR17" s="725"/>
      <c r="RKS17" s="726"/>
      <c r="RKT17" s="726"/>
      <c r="RKU17" s="726"/>
      <c r="RKV17" s="727"/>
      <c r="RKW17" s="727"/>
      <c r="RKX17" s="727"/>
      <c r="RKZ17" s="729"/>
      <c r="RLA17" s="724"/>
      <c r="RLB17" s="725"/>
      <c r="RLC17" s="726"/>
      <c r="RLD17" s="726"/>
      <c r="RLE17" s="726"/>
      <c r="RLF17" s="727"/>
      <c r="RLG17" s="727"/>
      <c r="RLH17" s="727"/>
      <c r="RLJ17" s="729"/>
      <c r="RLK17" s="724"/>
      <c r="RLL17" s="725"/>
      <c r="RLM17" s="726"/>
      <c r="RLN17" s="726"/>
      <c r="RLO17" s="726"/>
      <c r="RLP17" s="727"/>
      <c r="RLQ17" s="727"/>
      <c r="RLR17" s="727"/>
      <c r="RLT17" s="729"/>
      <c r="RLU17" s="724"/>
      <c r="RLV17" s="725"/>
      <c r="RLW17" s="726"/>
      <c r="RLX17" s="726"/>
      <c r="RLY17" s="726"/>
      <c r="RLZ17" s="727"/>
      <c r="RMA17" s="727"/>
      <c r="RMB17" s="727"/>
      <c r="RMD17" s="729"/>
      <c r="RME17" s="724"/>
      <c r="RMF17" s="725"/>
      <c r="RMG17" s="726"/>
      <c r="RMH17" s="726"/>
      <c r="RMI17" s="726"/>
      <c r="RMJ17" s="727"/>
      <c r="RMK17" s="727"/>
      <c r="RML17" s="727"/>
      <c r="RMN17" s="729"/>
      <c r="RMO17" s="724"/>
      <c r="RMP17" s="725"/>
      <c r="RMQ17" s="726"/>
      <c r="RMR17" s="726"/>
      <c r="RMS17" s="726"/>
      <c r="RMT17" s="727"/>
      <c r="RMU17" s="727"/>
      <c r="RMV17" s="727"/>
      <c r="RMX17" s="729"/>
      <c r="RMY17" s="724"/>
      <c r="RMZ17" s="725"/>
      <c r="RNA17" s="726"/>
      <c r="RNB17" s="726"/>
      <c r="RNC17" s="726"/>
      <c r="RND17" s="727"/>
      <c r="RNE17" s="727"/>
      <c r="RNF17" s="727"/>
      <c r="RNH17" s="729"/>
      <c r="RNI17" s="724"/>
      <c r="RNJ17" s="725"/>
      <c r="RNK17" s="726"/>
      <c r="RNL17" s="726"/>
      <c r="RNM17" s="726"/>
      <c r="RNN17" s="727"/>
      <c r="RNO17" s="727"/>
      <c r="RNP17" s="727"/>
      <c r="RNR17" s="729"/>
      <c r="RNS17" s="724"/>
      <c r="RNT17" s="725"/>
      <c r="RNU17" s="726"/>
      <c r="RNV17" s="726"/>
      <c r="RNW17" s="726"/>
      <c r="RNX17" s="727"/>
      <c r="RNY17" s="727"/>
      <c r="RNZ17" s="727"/>
      <c r="ROB17" s="729"/>
      <c r="ROC17" s="724"/>
      <c r="ROD17" s="725"/>
      <c r="ROE17" s="726"/>
      <c r="ROF17" s="726"/>
      <c r="ROG17" s="726"/>
      <c r="ROH17" s="727"/>
      <c r="ROI17" s="727"/>
      <c r="ROJ17" s="727"/>
      <c r="ROL17" s="729"/>
      <c r="ROM17" s="724"/>
      <c r="RON17" s="725"/>
      <c r="ROO17" s="726"/>
      <c r="ROP17" s="726"/>
      <c r="ROQ17" s="726"/>
      <c r="ROR17" s="727"/>
      <c r="ROS17" s="727"/>
      <c r="ROT17" s="727"/>
      <c r="ROV17" s="729"/>
      <c r="ROW17" s="724"/>
      <c r="ROX17" s="725"/>
      <c r="ROY17" s="726"/>
      <c r="ROZ17" s="726"/>
      <c r="RPA17" s="726"/>
      <c r="RPB17" s="727"/>
      <c r="RPC17" s="727"/>
      <c r="RPD17" s="727"/>
      <c r="RPF17" s="729"/>
      <c r="RPG17" s="724"/>
      <c r="RPH17" s="725"/>
      <c r="RPI17" s="726"/>
      <c r="RPJ17" s="726"/>
      <c r="RPK17" s="726"/>
      <c r="RPL17" s="727"/>
      <c r="RPM17" s="727"/>
      <c r="RPN17" s="727"/>
      <c r="RPP17" s="729"/>
      <c r="RPQ17" s="724"/>
      <c r="RPR17" s="725"/>
      <c r="RPS17" s="726"/>
      <c r="RPT17" s="726"/>
      <c r="RPU17" s="726"/>
      <c r="RPV17" s="727"/>
      <c r="RPW17" s="727"/>
      <c r="RPX17" s="727"/>
      <c r="RPZ17" s="729"/>
      <c r="RQA17" s="724"/>
      <c r="RQB17" s="725"/>
      <c r="RQC17" s="726"/>
      <c r="RQD17" s="726"/>
      <c r="RQE17" s="726"/>
      <c r="RQF17" s="727"/>
      <c r="RQG17" s="727"/>
      <c r="RQH17" s="727"/>
      <c r="RQJ17" s="729"/>
      <c r="RQK17" s="724"/>
      <c r="RQL17" s="725"/>
      <c r="RQM17" s="726"/>
      <c r="RQN17" s="726"/>
      <c r="RQO17" s="726"/>
      <c r="RQP17" s="727"/>
      <c r="RQQ17" s="727"/>
      <c r="RQR17" s="727"/>
      <c r="RQT17" s="729"/>
      <c r="RQU17" s="724"/>
      <c r="RQV17" s="725"/>
      <c r="RQW17" s="726"/>
      <c r="RQX17" s="726"/>
      <c r="RQY17" s="726"/>
      <c r="RQZ17" s="727"/>
      <c r="RRA17" s="727"/>
      <c r="RRB17" s="727"/>
      <c r="RRD17" s="729"/>
      <c r="RRE17" s="724"/>
      <c r="RRF17" s="725"/>
      <c r="RRG17" s="726"/>
      <c r="RRH17" s="726"/>
      <c r="RRI17" s="726"/>
      <c r="RRJ17" s="727"/>
      <c r="RRK17" s="727"/>
      <c r="RRL17" s="727"/>
      <c r="RRN17" s="729"/>
      <c r="RRO17" s="724"/>
      <c r="RRP17" s="725"/>
      <c r="RRQ17" s="726"/>
      <c r="RRR17" s="726"/>
      <c r="RRS17" s="726"/>
      <c r="RRT17" s="727"/>
      <c r="RRU17" s="727"/>
      <c r="RRV17" s="727"/>
      <c r="RRX17" s="729"/>
      <c r="RRY17" s="724"/>
      <c r="RRZ17" s="725"/>
      <c r="RSA17" s="726"/>
      <c r="RSB17" s="726"/>
      <c r="RSC17" s="726"/>
      <c r="RSD17" s="727"/>
      <c r="RSE17" s="727"/>
      <c r="RSF17" s="727"/>
      <c r="RSH17" s="729"/>
      <c r="RSI17" s="724"/>
      <c r="RSJ17" s="725"/>
      <c r="RSK17" s="726"/>
      <c r="RSL17" s="726"/>
      <c r="RSM17" s="726"/>
      <c r="RSN17" s="727"/>
      <c r="RSO17" s="727"/>
      <c r="RSP17" s="727"/>
      <c r="RSR17" s="729"/>
      <c r="RSS17" s="724"/>
      <c r="RST17" s="725"/>
      <c r="RSU17" s="726"/>
      <c r="RSV17" s="726"/>
      <c r="RSW17" s="726"/>
      <c r="RSX17" s="727"/>
      <c r="RSY17" s="727"/>
      <c r="RSZ17" s="727"/>
      <c r="RTB17" s="729"/>
      <c r="RTC17" s="724"/>
      <c r="RTD17" s="725"/>
      <c r="RTE17" s="726"/>
      <c r="RTF17" s="726"/>
      <c r="RTG17" s="726"/>
      <c r="RTH17" s="727"/>
      <c r="RTI17" s="727"/>
      <c r="RTJ17" s="727"/>
      <c r="RTL17" s="729"/>
      <c r="RTM17" s="724"/>
      <c r="RTN17" s="725"/>
      <c r="RTO17" s="726"/>
      <c r="RTP17" s="726"/>
      <c r="RTQ17" s="726"/>
      <c r="RTR17" s="727"/>
      <c r="RTS17" s="727"/>
      <c r="RTT17" s="727"/>
      <c r="RTV17" s="729"/>
      <c r="RTW17" s="724"/>
      <c r="RTX17" s="725"/>
      <c r="RTY17" s="726"/>
      <c r="RTZ17" s="726"/>
      <c r="RUA17" s="726"/>
      <c r="RUB17" s="727"/>
      <c r="RUC17" s="727"/>
      <c r="RUD17" s="727"/>
      <c r="RUF17" s="729"/>
      <c r="RUG17" s="724"/>
      <c r="RUH17" s="725"/>
      <c r="RUI17" s="726"/>
      <c r="RUJ17" s="726"/>
      <c r="RUK17" s="726"/>
      <c r="RUL17" s="727"/>
      <c r="RUM17" s="727"/>
      <c r="RUN17" s="727"/>
      <c r="RUP17" s="729"/>
      <c r="RUQ17" s="724"/>
      <c r="RUR17" s="725"/>
      <c r="RUS17" s="726"/>
      <c r="RUT17" s="726"/>
      <c r="RUU17" s="726"/>
      <c r="RUV17" s="727"/>
      <c r="RUW17" s="727"/>
      <c r="RUX17" s="727"/>
      <c r="RUZ17" s="729"/>
      <c r="RVA17" s="724"/>
      <c r="RVB17" s="725"/>
      <c r="RVC17" s="726"/>
      <c r="RVD17" s="726"/>
      <c r="RVE17" s="726"/>
      <c r="RVF17" s="727"/>
      <c r="RVG17" s="727"/>
      <c r="RVH17" s="727"/>
      <c r="RVJ17" s="729"/>
      <c r="RVK17" s="724"/>
      <c r="RVL17" s="725"/>
      <c r="RVM17" s="726"/>
      <c r="RVN17" s="726"/>
      <c r="RVO17" s="726"/>
      <c r="RVP17" s="727"/>
      <c r="RVQ17" s="727"/>
      <c r="RVR17" s="727"/>
      <c r="RVT17" s="729"/>
      <c r="RVU17" s="724"/>
      <c r="RVV17" s="725"/>
      <c r="RVW17" s="726"/>
      <c r="RVX17" s="726"/>
      <c r="RVY17" s="726"/>
      <c r="RVZ17" s="727"/>
      <c r="RWA17" s="727"/>
      <c r="RWB17" s="727"/>
      <c r="RWD17" s="729"/>
      <c r="RWE17" s="724"/>
      <c r="RWF17" s="725"/>
      <c r="RWG17" s="726"/>
      <c r="RWH17" s="726"/>
      <c r="RWI17" s="726"/>
      <c r="RWJ17" s="727"/>
      <c r="RWK17" s="727"/>
      <c r="RWL17" s="727"/>
      <c r="RWN17" s="729"/>
      <c r="RWO17" s="724"/>
      <c r="RWP17" s="725"/>
      <c r="RWQ17" s="726"/>
      <c r="RWR17" s="726"/>
      <c r="RWS17" s="726"/>
      <c r="RWT17" s="727"/>
      <c r="RWU17" s="727"/>
      <c r="RWV17" s="727"/>
      <c r="RWX17" s="729"/>
      <c r="RWY17" s="724"/>
      <c r="RWZ17" s="725"/>
      <c r="RXA17" s="726"/>
      <c r="RXB17" s="726"/>
      <c r="RXC17" s="726"/>
      <c r="RXD17" s="727"/>
      <c r="RXE17" s="727"/>
      <c r="RXF17" s="727"/>
      <c r="RXH17" s="729"/>
      <c r="RXI17" s="724"/>
      <c r="RXJ17" s="725"/>
      <c r="RXK17" s="726"/>
      <c r="RXL17" s="726"/>
      <c r="RXM17" s="726"/>
      <c r="RXN17" s="727"/>
      <c r="RXO17" s="727"/>
      <c r="RXP17" s="727"/>
      <c r="RXR17" s="729"/>
      <c r="RXS17" s="724"/>
      <c r="RXT17" s="725"/>
      <c r="RXU17" s="726"/>
      <c r="RXV17" s="726"/>
      <c r="RXW17" s="726"/>
      <c r="RXX17" s="727"/>
      <c r="RXY17" s="727"/>
      <c r="RXZ17" s="727"/>
      <c r="RYB17" s="729"/>
      <c r="RYC17" s="724"/>
      <c r="RYD17" s="725"/>
      <c r="RYE17" s="726"/>
      <c r="RYF17" s="726"/>
      <c r="RYG17" s="726"/>
      <c r="RYH17" s="727"/>
      <c r="RYI17" s="727"/>
      <c r="RYJ17" s="727"/>
      <c r="RYL17" s="729"/>
      <c r="RYM17" s="724"/>
      <c r="RYN17" s="725"/>
      <c r="RYO17" s="726"/>
      <c r="RYP17" s="726"/>
      <c r="RYQ17" s="726"/>
      <c r="RYR17" s="727"/>
      <c r="RYS17" s="727"/>
      <c r="RYT17" s="727"/>
      <c r="RYV17" s="729"/>
      <c r="RYW17" s="724"/>
      <c r="RYX17" s="725"/>
      <c r="RYY17" s="726"/>
      <c r="RYZ17" s="726"/>
      <c r="RZA17" s="726"/>
      <c r="RZB17" s="727"/>
      <c r="RZC17" s="727"/>
      <c r="RZD17" s="727"/>
      <c r="RZF17" s="729"/>
      <c r="RZG17" s="724"/>
      <c r="RZH17" s="725"/>
      <c r="RZI17" s="726"/>
      <c r="RZJ17" s="726"/>
      <c r="RZK17" s="726"/>
      <c r="RZL17" s="727"/>
      <c r="RZM17" s="727"/>
      <c r="RZN17" s="727"/>
      <c r="RZP17" s="729"/>
      <c r="RZQ17" s="724"/>
      <c r="RZR17" s="725"/>
      <c r="RZS17" s="726"/>
      <c r="RZT17" s="726"/>
      <c r="RZU17" s="726"/>
      <c r="RZV17" s="727"/>
      <c r="RZW17" s="727"/>
      <c r="RZX17" s="727"/>
      <c r="RZZ17" s="729"/>
      <c r="SAA17" s="724"/>
      <c r="SAB17" s="725"/>
      <c r="SAC17" s="726"/>
      <c r="SAD17" s="726"/>
      <c r="SAE17" s="726"/>
      <c r="SAF17" s="727"/>
      <c r="SAG17" s="727"/>
      <c r="SAH17" s="727"/>
      <c r="SAJ17" s="729"/>
      <c r="SAK17" s="724"/>
      <c r="SAL17" s="725"/>
      <c r="SAM17" s="726"/>
      <c r="SAN17" s="726"/>
      <c r="SAO17" s="726"/>
      <c r="SAP17" s="727"/>
      <c r="SAQ17" s="727"/>
      <c r="SAR17" s="727"/>
      <c r="SAT17" s="729"/>
      <c r="SAU17" s="724"/>
      <c r="SAV17" s="725"/>
      <c r="SAW17" s="726"/>
      <c r="SAX17" s="726"/>
      <c r="SAY17" s="726"/>
      <c r="SAZ17" s="727"/>
      <c r="SBA17" s="727"/>
      <c r="SBB17" s="727"/>
      <c r="SBD17" s="729"/>
      <c r="SBE17" s="724"/>
      <c r="SBF17" s="725"/>
      <c r="SBG17" s="726"/>
      <c r="SBH17" s="726"/>
      <c r="SBI17" s="726"/>
      <c r="SBJ17" s="727"/>
      <c r="SBK17" s="727"/>
      <c r="SBL17" s="727"/>
      <c r="SBN17" s="729"/>
      <c r="SBO17" s="724"/>
      <c r="SBP17" s="725"/>
      <c r="SBQ17" s="726"/>
      <c r="SBR17" s="726"/>
      <c r="SBS17" s="726"/>
      <c r="SBT17" s="727"/>
      <c r="SBU17" s="727"/>
      <c r="SBV17" s="727"/>
      <c r="SBX17" s="729"/>
      <c r="SBY17" s="724"/>
      <c r="SBZ17" s="725"/>
      <c r="SCA17" s="726"/>
      <c r="SCB17" s="726"/>
      <c r="SCC17" s="726"/>
      <c r="SCD17" s="727"/>
      <c r="SCE17" s="727"/>
      <c r="SCF17" s="727"/>
      <c r="SCH17" s="729"/>
      <c r="SCI17" s="724"/>
      <c r="SCJ17" s="725"/>
      <c r="SCK17" s="726"/>
      <c r="SCL17" s="726"/>
      <c r="SCM17" s="726"/>
      <c r="SCN17" s="727"/>
      <c r="SCO17" s="727"/>
      <c r="SCP17" s="727"/>
      <c r="SCR17" s="729"/>
      <c r="SCS17" s="724"/>
      <c r="SCT17" s="725"/>
      <c r="SCU17" s="726"/>
      <c r="SCV17" s="726"/>
      <c r="SCW17" s="726"/>
      <c r="SCX17" s="727"/>
      <c r="SCY17" s="727"/>
      <c r="SCZ17" s="727"/>
      <c r="SDB17" s="729"/>
      <c r="SDC17" s="724"/>
      <c r="SDD17" s="725"/>
      <c r="SDE17" s="726"/>
      <c r="SDF17" s="726"/>
      <c r="SDG17" s="726"/>
      <c r="SDH17" s="727"/>
      <c r="SDI17" s="727"/>
      <c r="SDJ17" s="727"/>
      <c r="SDL17" s="729"/>
      <c r="SDM17" s="724"/>
      <c r="SDN17" s="725"/>
      <c r="SDO17" s="726"/>
      <c r="SDP17" s="726"/>
      <c r="SDQ17" s="726"/>
      <c r="SDR17" s="727"/>
      <c r="SDS17" s="727"/>
      <c r="SDT17" s="727"/>
      <c r="SDV17" s="729"/>
      <c r="SDW17" s="724"/>
      <c r="SDX17" s="725"/>
      <c r="SDY17" s="726"/>
      <c r="SDZ17" s="726"/>
      <c r="SEA17" s="726"/>
      <c r="SEB17" s="727"/>
      <c r="SEC17" s="727"/>
      <c r="SED17" s="727"/>
      <c r="SEF17" s="729"/>
      <c r="SEG17" s="724"/>
      <c r="SEH17" s="725"/>
      <c r="SEI17" s="726"/>
      <c r="SEJ17" s="726"/>
      <c r="SEK17" s="726"/>
      <c r="SEL17" s="727"/>
      <c r="SEM17" s="727"/>
      <c r="SEN17" s="727"/>
      <c r="SEP17" s="729"/>
      <c r="SEQ17" s="724"/>
      <c r="SER17" s="725"/>
      <c r="SES17" s="726"/>
      <c r="SET17" s="726"/>
      <c r="SEU17" s="726"/>
      <c r="SEV17" s="727"/>
      <c r="SEW17" s="727"/>
      <c r="SEX17" s="727"/>
      <c r="SEZ17" s="729"/>
      <c r="SFA17" s="724"/>
      <c r="SFB17" s="725"/>
      <c r="SFC17" s="726"/>
      <c r="SFD17" s="726"/>
      <c r="SFE17" s="726"/>
      <c r="SFF17" s="727"/>
      <c r="SFG17" s="727"/>
      <c r="SFH17" s="727"/>
      <c r="SFJ17" s="729"/>
      <c r="SFK17" s="724"/>
      <c r="SFL17" s="725"/>
      <c r="SFM17" s="726"/>
      <c r="SFN17" s="726"/>
      <c r="SFO17" s="726"/>
      <c r="SFP17" s="727"/>
      <c r="SFQ17" s="727"/>
      <c r="SFR17" s="727"/>
      <c r="SFT17" s="729"/>
      <c r="SFU17" s="724"/>
      <c r="SFV17" s="725"/>
      <c r="SFW17" s="726"/>
      <c r="SFX17" s="726"/>
      <c r="SFY17" s="726"/>
      <c r="SFZ17" s="727"/>
      <c r="SGA17" s="727"/>
      <c r="SGB17" s="727"/>
      <c r="SGD17" s="729"/>
      <c r="SGE17" s="724"/>
      <c r="SGF17" s="725"/>
      <c r="SGG17" s="726"/>
      <c r="SGH17" s="726"/>
      <c r="SGI17" s="726"/>
      <c r="SGJ17" s="727"/>
      <c r="SGK17" s="727"/>
      <c r="SGL17" s="727"/>
      <c r="SGN17" s="729"/>
      <c r="SGO17" s="724"/>
      <c r="SGP17" s="725"/>
      <c r="SGQ17" s="726"/>
      <c r="SGR17" s="726"/>
      <c r="SGS17" s="726"/>
      <c r="SGT17" s="727"/>
      <c r="SGU17" s="727"/>
      <c r="SGV17" s="727"/>
      <c r="SGX17" s="729"/>
      <c r="SGY17" s="724"/>
      <c r="SGZ17" s="725"/>
      <c r="SHA17" s="726"/>
      <c r="SHB17" s="726"/>
      <c r="SHC17" s="726"/>
      <c r="SHD17" s="727"/>
      <c r="SHE17" s="727"/>
      <c r="SHF17" s="727"/>
      <c r="SHH17" s="729"/>
      <c r="SHI17" s="724"/>
      <c r="SHJ17" s="725"/>
      <c r="SHK17" s="726"/>
      <c r="SHL17" s="726"/>
      <c r="SHM17" s="726"/>
      <c r="SHN17" s="727"/>
      <c r="SHO17" s="727"/>
      <c r="SHP17" s="727"/>
      <c r="SHR17" s="729"/>
      <c r="SHS17" s="724"/>
      <c r="SHT17" s="725"/>
      <c r="SHU17" s="726"/>
      <c r="SHV17" s="726"/>
      <c r="SHW17" s="726"/>
      <c r="SHX17" s="727"/>
      <c r="SHY17" s="727"/>
      <c r="SHZ17" s="727"/>
      <c r="SIB17" s="729"/>
      <c r="SIC17" s="724"/>
      <c r="SID17" s="725"/>
      <c r="SIE17" s="726"/>
      <c r="SIF17" s="726"/>
      <c r="SIG17" s="726"/>
      <c r="SIH17" s="727"/>
      <c r="SII17" s="727"/>
      <c r="SIJ17" s="727"/>
      <c r="SIL17" s="729"/>
      <c r="SIM17" s="724"/>
      <c r="SIN17" s="725"/>
      <c r="SIO17" s="726"/>
      <c r="SIP17" s="726"/>
      <c r="SIQ17" s="726"/>
      <c r="SIR17" s="727"/>
      <c r="SIS17" s="727"/>
      <c r="SIT17" s="727"/>
      <c r="SIV17" s="729"/>
      <c r="SIW17" s="724"/>
      <c r="SIX17" s="725"/>
      <c r="SIY17" s="726"/>
      <c r="SIZ17" s="726"/>
      <c r="SJA17" s="726"/>
      <c r="SJB17" s="727"/>
      <c r="SJC17" s="727"/>
      <c r="SJD17" s="727"/>
      <c r="SJF17" s="729"/>
      <c r="SJG17" s="724"/>
      <c r="SJH17" s="725"/>
      <c r="SJI17" s="726"/>
      <c r="SJJ17" s="726"/>
      <c r="SJK17" s="726"/>
      <c r="SJL17" s="727"/>
      <c r="SJM17" s="727"/>
      <c r="SJN17" s="727"/>
      <c r="SJP17" s="729"/>
      <c r="SJQ17" s="724"/>
      <c r="SJR17" s="725"/>
      <c r="SJS17" s="726"/>
      <c r="SJT17" s="726"/>
      <c r="SJU17" s="726"/>
      <c r="SJV17" s="727"/>
      <c r="SJW17" s="727"/>
      <c r="SJX17" s="727"/>
      <c r="SJZ17" s="729"/>
      <c r="SKA17" s="724"/>
      <c r="SKB17" s="725"/>
      <c r="SKC17" s="726"/>
      <c r="SKD17" s="726"/>
      <c r="SKE17" s="726"/>
      <c r="SKF17" s="727"/>
      <c r="SKG17" s="727"/>
      <c r="SKH17" s="727"/>
      <c r="SKJ17" s="729"/>
      <c r="SKK17" s="724"/>
      <c r="SKL17" s="725"/>
      <c r="SKM17" s="726"/>
      <c r="SKN17" s="726"/>
      <c r="SKO17" s="726"/>
      <c r="SKP17" s="727"/>
      <c r="SKQ17" s="727"/>
      <c r="SKR17" s="727"/>
      <c r="SKT17" s="729"/>
      <c r="SKU17" s="724"/>
      <c r="SKV17" s="725"/>
      <c r="SKW17" s="726"/>
      <c r="SKX17" s="726"/>
      <c r="SKY17" s="726"/>
      <c r="SKZ17" s="727"/>
      <c r="SLA17" s="727"/>
      <c r="SLB17" s="727"/>
      <c r="SLD17" s="729"/>
      <c r="SLE17" s="724"/>
      <c r="SLF17" s="725"/>
      <c r="SLG17" s="726"/>
      <c r="SLH17" s="726"/>
      <c r="SLI17" s="726"/>
      <c r="SLJ17" s="727"/>
      <c r="SLK17" s="727"/>
      <c r="SLL17" s="727"/>
      <c r="SLN17" s="729"/>
      <c r="SLO17" s="724"/>
      <c r="SLP17" s="725"/>
      <c r="SLQ17" s="726"/>
      <c r="SLR17" s="726"/>
      <c r="SLS17" s="726"/>
      <c r="SLT17" s="727"/>
      <c r="SLU17" s="727"/>
      <c r="SLV17" s="727"/>
      <c r="SLX17" s="729"/>
      <c r="SLY17" s="724"/>
      <c r="SLZ17" s="725"/>
      <c r="SMA17" s="726"/>
      <c r="SMB17" s="726"/>
      <c r="SMC17" s="726"/>
      <c r="SMD17" s="727"/>
      <c r="SME17" s="727"/>
      <c r="SMF17" s="727"/>
      <c r="SMH17" s="729"/>
      <c r="SMI17" s="724"/>
      <c r="SMJ17" s="725"/>
      <c r="SMK17" s="726"/>
      <c r="SML17" s="726"/>
      <c r="SMM17" s="726"/>
      <c r="SMN17" s="727"/>
      <c r="SMO17" s="727"/>
      <c r="SMP17" s="727"/>
      <c r="SMR17" s="729"/>
      <c r="SMS17" s="724"/>
      <c r="SMT17" s="725"/>
      <c r="SMU17" s="726"/>
      <c r="SMV17" s="726"/>
      <c r="SMW17" s="726"/>
      <c r="SMX17" s="727"/>
      <c r="SMY17" s="727"/>
      <c r="SMZ17" s="727"/>
      <c r="SNB17" s="729"/>
      <c r="SNC17" s="724"/>
      <c r="SND17" s="725"/>
      <c r="SNE17" s="726"/>
      <c r="SNF17" s="726"/>
      <c r="SNG17" s="726"/>
      <c r="SNH17" s="727"/>
      <c r="SNI17" s="727"/>
      <c r="SNJ17" s="727"/>
      <c r="SNL17" s="729"/>
      <c r="SNM17" s="724"/>
      <c r="SNN17" s="725"/>
      <c r="SNO17" s="726"/>
      <c r="SNP17" s="726"/>
      <c r="SNQ17" s="726"/>
      <c r="SNR17" s="727"/>
      <c r="SNS17" s="727"/>
      <c r="SNT17" s="727"/>
      <c r="SNV17" s="729"/>
      <c r="SNW17" s="724"/>
      <c r="SNX17" s="725"/>
      <c r="SNY17" s="726"/>
      <c r="SNZ17" s="726"/>
      <c r="SOA17" s="726"/>
      <c r="SOB17" s="727"/>
      <c r="SOC17" s="727"/>
      <c r="SOD17" s="727"/>
      <c r="SOF17" s="729"/>
      <c r="SOG17" s="724"/>
      <c r="SOH17" s="725"/>
      <c r="SOI17" s="726"/>
      <c r="SOJ17" s="726"/>
      <c r="SOK17" s="726"/>
      <c r="SOL17" s="727"/>
      <c r="SOM17" s="727"/>
      <c r="SON17" s="727"/>
      <c r="SOP17" s="729"/>
      <c r="SOQ17" s="724"/>
      <c r="SOR17" s="725"/>
      <c r="SOS17" s="726"/>
      <c r="SOT17" s="726"/>
      <c r="SOU17" s="726"/>
      <c r="SOV17" s="727"/>
      <c r="SOW17" s="727"/>
      <c r="SOX17" s="727"/>
      <c r="SOZ17" s="729"/>
      <c r="SPA17" s="724"/>
      <c r="SPB17" s="725"/>
      <c r="SPC17" s="726"/>
      <c r="SPD17" s="726"/>
      <c r="SPE17" s="726"/>
      <c r="SPF17" s="727"/>
      <c r="SPG17" s="727"/>
      <c r="SPH17" s="727"/>
      <c r="SPJ17" s="729"/>
      <c r="SPK17" s="724"/>
      <c r="SPL17" s="725"/>
      <c r="SPM17" s="726"/>
      <c r="SPN17" s="726"/>
      <c r="SPO17" s="726"/>
      <c r="SPP17" s="727"/>
      <c r="SPQ17" s="727"/>
      <c r="SPR17" s="727"/>
      <c r="SPT17" s="729"/>
      <c r="SPU17" s="724"/>
      <c r="SPV17" s="725"/>
      <c r="SPW17" s="726"/>
      <c r="SPX17" s="726"/>
      <c r="SPY17" s="726"/>
      <c r="SPZ17" s="727"/>
      <c r="SQA17" s="727"/>
      <c r="SQB17" s="727"/>
      <c r="SQD17" s="729"/>
      <c r="SQE17" s="724"/>
      <c r="SQF17" s="725"/>
      <c r="SQG17" s="726"/>
      <c r="SQH17" s="726"/>
      <c r="SQI17" s="726"/>
      <c r="SQJ17" s="727"/>
      <c r="SQK17" s="727"/>
      <c r="SQL17" s="727"/>
      <c r="SQN17" s="729"/>
      <c r="SQO17" s="724"/>
      <c r="SQP17" s="725"/>
      <c r="SQQ17" s="726"/>
      <c r="SQR17" s="726"/>
      <c r="SQS17" s="726"/>
      <c r="SQT17" s="727"/>
      <c r="SQU17" s="727"/>
      <c r="SQV17" s="727"/>
      <c r="SQX17" s="729"/>
      <c r="SQY17" s="724"/>
      <c r="SQZ17" s="725"/>
      <c r="SRA17" s="726"/>
      <c r="SRB17" s="726"/>
      <c r="SRC17" s="726"/>
      <c r="SRD17" s="727"/>
      <c r="SRE17" s="727"/>
      <c r="SRF17" s="727"/>
      <c r="SRH17" s="729"/>
      <c r="SRI17" s="724"/>
      <c r="SRJ17" s="725"/>
      <c r="SRK17" s="726"/>
      <c r="SRL17" s="726"/>
      <c r="SRM17" s="726"/>
      <c r="SRN17" s="727"/>
      <c r="SRO17" s="727"/>
      <c r="SRP17" s="727"/>
      <c r="SRR17" s="729"/>
      <c r="SRS17" s="724"/>
      <c r="SRT17" s="725"/>
      <c r="SRU17" s="726"/>
      <c r="SRV17" s="726"/>
      <c r="SRW17" s="726"/>
      <c r="SRX17" s="727"/>
      <c r="SRY17" s="727"/>
      <c r="SRZ17" s="727"/>
      <c r="SSB17" s="729"/>
      <c r="SSC17" s="724"/>
      <c r="SSD17" s="725"/>
      <c r="SSE17" s="726"/>
      <c r="SSF17" s="726"/>
      <c r="SSG17" s="726"/>
      <c r="SSH17" s="727"/>
      <c r="SSI17" s="727"/>
      <c r="SSJ17" s="727"/>
      <c r="SSL17" s="729"/>
      <c r="SSM17" s="724"/>
      <c r="SSN17" s="725"/>
      <c r="SSO17" s="726"/>
      <c r="SSP17" s="726"/>
      <c r="SSQ17" s="726"/>
      <c r="SSR17" s="727"/>
      <c r="SSS17" s="727"/>
      <c r="SST17" s="727"/>
      <c r="SSV17" s="729"/>
      <c r="SSW17" s="724"/>
      <c r="SSX17" s="725"/>
      <c r="SSY17" s="726"/>
      <c r="SSZ17" s="726"/>
      <c r="STA17" s="726"/>
      <c r="STB17" s="727"/>
      <c r="STC17" s="727"/>
      <c r="STD17" s="727"/>
      <c r="STF17" s="729"/>
      <c r="STG17" s="724"/>
      <c r="STH17" s="725"/>
      <c r="STI17" s="726"/>
      <c r="STJ17" s="726"/>
      <c r="STK17" s="726"/>
      <c r="STL17" s="727"/>
      <c r="STM17" s="727"/>
      <c r="STN17" s="727"/>
      <c r="STP17" s="729"/>
      <c r="STQ17" s="724"/>
      <c r="STR17" s="725"/>
      <c r="STS17" s="726"/>
      <c r="STT17" s="726"/>
      <c r="STU17" s="726"/>
      <c r="STV17" s="727"/>
      <c r="STW17" s="727"/>
      <c r="STX17" s="727"/>
      <c r="STZ17" s="729"/>
      <c r="SUA17" s="724"/>
      <c r="SUB17" s="725"/>
      <c r="SUC17" s="726"/>
      <c r="SUD17" s="726"/>
      <c r="SUE17" s="726"/>
      <c r="SUF17" s="727"/>
      <c r="SUG17" s="727"/>
      <c r="SUH17" s="727"/>
      <c r="SUJ17" s="729"/>
      <c r="SUK17" s="724"/>
      <c r="SUL17" s="725"/>
      <c r="SUM17" s="726"/>
      <c r="SUN17" s="726"/>
      <c r="SUO17" s="726"/>
      <c r="SUP17" s="727"/>
      <c r="SUQ17" s="727"/>
      <c r="SUR17" s="727"/>
      <c r="SUT17" s="729"/>
      <c r="SUU17" s="724"/>
      <c r="SUV17" s="725"/>
      <c r="SUW17" s="726"/>
      <c r="SUX17" s="726"/>
      <c r="SUY17" s="726"/>
      <c r="SUZ17" s="727"/>
      <c r="SVA17" s="727"/>
      <c r="SVB17" s="727"/>
      <c r="SVD17" s="729"/>
      <c r="SVE17" s="724"/>
      <c r="SVF17" s="725"/>
      <c r="SVG17" s="726"/>
      <c r="SVH17" s="726"/>
      <c r="SVI17" s="726"/>
      <c r="SVJ17" s="727"/>
      <c r="SVK17" s="727"/>
      <c r="SVL17" s="727"/>
      <c r="SVN17" s="729"/>
      <c r="SVO17" s="724"/>
      <c r="SVP17" s="725"/>
      <c r="SVQ17" s="726"/>
      <c r="SVR17" s="726"/>
      <c r="SVS17" s="726"/>
      <c r="SVT17" s="727"/>
      <c r="SVU17" s="727"/>
      <c r="SVV17" s="727"/>
      <c r="SVX17" s="729"/>
      <c r="SVY17" s="724"/>
      <c r="SVZ17" s="725"/>
      <c r="SWA17" s="726"/>
      <c r="SWB17" s="726"/>
      <c r="SWC17" s="726"/>
      <c r="SWD17" s="727"/>
      <c r="SWE17" s="727"/>
      <c r="SWF17" s="727"/>
      <c r="SWH17" s="729"/>
      <c r="SWI17" s="724"/>
      <c r="SWJ17" s="725"/>
      <c r="SWK17" s="726"/>
      <c r="SWL17" s="726"/>
      <c r="SWM17" s="726"/>
      <c r="SWN17" s="727"/>
      <c r="SWO17" s="727"/>
      <c r="SWP17" s="727"/>
      <c r="SWR17" s="729"/>
      <c r="SWS17" s="724"/>
      <c r="SWT17" s="725"/>
      <c r="SWU17" s="726"/>
      <c r="SWV17" s="726"/>
      <c r="SWW17" s="726"/>
      <c r="SWX17" s="727"/>
      <c r="SWY17" s="727"/>
      <c r="SWZ17" s="727"/>
      <c r="SXB17" s="729"/>
      <c r="SXC17" s="724"/>
      <c r="SXD17" s="725"/>
      <c r="SXE17" s="726"/>
      <c r="SXF17" s="726"/>
      <c r="SXG17" s="726"/>
      <c r="SXH17" s="727"/>
      <c r="SXI17" s="727"/>
      <c r="SXJ17" s="727"/>
      <c r="SXL17" s="729"/>
      <c r="SXM17" s="724"/>
      <c r="SXN17" s="725"/>
      <c r="SXO17" s="726"/>
      <c r="SXP17" s="726"/>
      <c r="SXQ17" s="726"/>
      <c r="SXR17" s="727"/>
      <c r="SXS17" s="727"/>
      <c r="SXT17" s="727"/>
      <c r="SXV17" s="729"/>
      <c r="SXW17" s="724"/>
      <c r="SXX17" s="725"/>
      <c r="SXY17" s="726"/>
      <c r="SXZ17" s="726"/>
      <c r="SYA17" s="726"/>
      <c r="SYB17" s="727"/>
      <c r="SYC17" s="727"/>
      <c r="SYD17" s="727"/>
      <c r="SYF17" s="729"/>
      <c r="SYG17" s="724"/>
      <c r="SYH17" s="725"/>
      <c r="SYI17" s="726"/>
      <c r="SYJ17" s="726"/>
      <c r="SYK17" s="726"/>
      <c r="SYL17" s="727"/>
      <c r="SYM17" s="727"/>
      <c r="SYN17" s="727"/>
      <c r="SYP17" s="729"/>
      <c r="SYQ17" s="724"/>
      <c r="SYR17" s="725"/>
      <c r="SYS17" s="726"/>
      <c r="SYT17" s="726"/>
      <c r="SYU17" s="726"/>
      <c r="SYV17" s="727"/>
      <c r="SYW17" s="727"/>
      <c r="SYX17" s="727"/>
      <c r="SYZ17" s="729"/>
      <c r="SZA17" s="724"/>
      <c r="SZB17" s="725"/>
      <c r="SZC17" s="726"/>
      <c r="SZD17" s="726"/>
      <c r="SZE17" s="726"/>
      <c r="SZF17" s="727"/>
      <c r="SZG17" s="727"/>
      <c r="SZH17" s="727"/>
      <c r="SZJ17" s="729"/>
      <c r="SZK17" s="724"/>
      <c r="SZL17" s="725"/>
      <c r="SZM17" s="726"/>
      <c r="SZN17" s="726"/>
      <c r="SZO17" s="726"/>
      <c r="SZP17" s="727"/>
      <c r="SZQ17" s="727"/>
      <c r="SZR17" s="727"/>
      <c r="SZT17" s="729"/>
      <c r="SZU17" s="724"/>
      <c r="SZV17" s="725"/>
      <c r="SZW17" s="726"/>
      <c r="SZX17" s="726"/>
      <c r="SZY17" s="726"/>
      <c r="SZZ17" s="727"/>
      <c r="TAA17" s="727"/>
      <c r="TAB17" s="727"/>
      <c r="TAD17" s="729"/>
      <c r="TAE17" s="724"/>
      <c r="TAF17" s="725"/>
      <c r="TAG17" s="726"/>
      <c r="TAH17" s="726"/>
      <c r="TAI17" s="726"/>
      <c r="TAJ17" s="727"/>
      <c r="TAK17" s="727"/>
      <c r="TAL17" s="727"/>
      <c r="TAN17" s="729"/>
      <c r="TAO17" s="724"/>
      <c r="TAP17" s="725"/>
      <c r="TAQ17" s="726"/>
      <c r="TAR17" s="726"/>
      <c r="TAS17" s="726"/>
      <c r="TAT17" s="727"/>
      <c r="TAU17" s="727"/>
      <c r="TAV17" s="727"/>
      <c r="TAX17" s="729"/>
      <c r="TAY17" s="724"/>
      <c r="TAZ17" s="725"/>
      <c r="TBA17" s="726"/>
      <c r="TBB17" s="726"/>
      <c r="TBC17" s="726"/>
      <c r="TBD17" s="727"/>
      <c r="TBE17" s="727"/>
      <c r="TBF17" s="727"/>
      <c r="TBH17" s="729"/>
      <c r="TBI17" s="724"/>
      <c r="TBJ17" s="725"/>
      <c r="TBK17" s="726"/>
      <c r="TBL17" s="726"/>
      <c r="TBM17" s="726"/>
      <c r="TBN17" s="727"/>
      <c r="TBO17" s="727"/>
      <c r="TBP17" s="727"/>
      <c r="TBR17" s="729"/>
      <c r="TBS17" s="724"/>
      <c r="TBT17" s="725"/>
      <c r="TBU17" s="726"/>
      <c r="TBV17" s="726"/>
      <c r="TBW17" s="726"/>
      <c r="TBX17" s="727"/>
      <c r="TBY17" s="727"/>
      <c r="TBZ17" s="727"/>
      <c r="TCB17" s="729"/>
      <c r="TCC17" s="724"/>
      <c r="TCD17" s="725"/>
      <c r="TCE17" s="726"/>
      <c r="TCF17" s="726"/>
      <c r="TCG17" s="726"/>
      <c r="TCH17" s="727"/>
      <c r="TCI17" s="727"/>
      <c r="TCJ17" s="727"/>
      <c r="TCL17" s="729"/>
      <c r="TCM17" s="724"/>
      <c r="TCN17" s="725"/>
      <c r="TCO17" s="726"/>
      <c r="TCP17" s="726"/>
      <c r="TCQ17" s="726"/>
      <c r="TCR17" s="727"/>
      <c r="TCS17" s="727"/>
      <c r="TCT17" s="727"/>
      <c r="TCV17" s="729"/>
      <c r="TCW17" s="724"/>
      <c r="TCX17" s="725"/>
      <c r="TCY17" s="726"/>
      <c r="TCZ17" s="726"/>
      <c r="TDA17" s="726"/>
      <c r="TDB17" s="727"/>
      <c r="TDC17" s="727"/>
      <c r="TDD17" s="727"/>
      <c r="TDF17" s="729"/>
      <c r="TDG17" s="724"/>
      <c r="TDH17" s="725"/>
      <c r="TDI17" s="726"/>
      <c r="TDJ17" s="726"/>
      <c r="TDK17" s="726"/>
      <c r="TDL17" s="727"/>
      <c r="TDM17" s="727"/>
      <c r="TDN17" s="727"/>
      <c r="TDP17" s="729"/>
      <c r="TDQ17" s="724"/>
      <c r="TDR17" s="725"/>
      <c r="TDS17" s="726"/>
      <c r="TDT17" s="726"/>
      <c r="TDU17" s="726"/>
      <c r="TDV17" s="727"/>
      <c r="TDW17" s="727"/>
      <c r="TDX17" s="727"/>
      <c r="TDZ17" s="729"/>
      <c r="TEA17" s="724"/>
      <c r="TEB17" s="725"/>
      <c r="TEC17" s="726"/>
      <c r="TED17" s="726"/>
      <c r="TEE17" s="726"/>
      <c r="TEF17" s="727"/>
      <c r="TEG17" s="727"/>
      <c r="TEH17" s="727"/>
      <c r="TEJ17" s="729"/>
      <c r="TEK17" s="724"/>
      <c r="TEL17" s="725"/>
      <c r="TEM17" s="726"/>
      <c r="TEN17" s="726"/>
      <c r="TEO17" s="726"/>
      <c r="TEP17" s="727"/>
      <c r="TEQ17" s="727"/>
      <c r="TER17" s="727"/>
      <c r="TET17" s="729"/>
      <c r="TEU17" s="724"/>
      <c r="TEV17" s="725"/>
      <c r="TEW17" s="726"/>
      <c r="TEX17" s="726"/>
      <c r="TEY17" s="726"/>
      <c r="TEZ17" s="727"/>
      <c r="TFA17" s="727"/>
      <c r="TFB17" s="727"/>
      <c r="TFD17" s="729"/>
      <c r="TFE17" s="724"/>
      <c r="TFF17" s="725"/>
      <c r="TFG17" s="726"/>
      <c r="TFH17" s="726"/>
      <c r="TFI17" s="726"/>
      <c r="TFJ17" s="727"/>
      <c r="TFK17" s="727"/>
      <c r="TFL17" s="727"/>
      <c r="TFN17" s="729"/>
      <c r="TFO17" s="724"/>
      <c r="TFP17" s="725"/>
      <c r="TFQ17" s="726"/>
      <c r="TFR17" s="726"/>
      <c r="TFS17" s="726"/>
      <c r="TFT17" s="727"/>
      <c r="TFU17" s="727"/>
      <c r="TFV17" s="727"/>
      <c r="TFX17" s="729"/>
      <c r="TFY17" s="724"/>
      <c r="TFZ17" s="725"/>
      <c r="TGA17" s="726"/>
      <c r="TGB17" s="726"/>
      <c r="TGC17" s="726"/>
      <c r="TGD17" s="727"/>
      <c r="TGE17" s="727"/>
      <c r="TGF17" s="727"/>
      <c r="TGH17" s="729"/>
      <c r="TGI17" s="724"/>
      <c r="TGJ17" s="725"/>
      <c r="TGK17" s="726"/>
      <c r="TGL17" s="726"/>
      <c r="TGM17" s="726"/>
      <c r="TGN17" s="727"/>
      <c r="TGO17" s="727"/>
      <c r="TGP17" s="727"/>
      <c r="TGR17" s="729"/>
      <c r="TGS17" s="724"/>
      <c r="TGT17" s="725"/>
      <c r="TGU17" s="726"/>
      <c r="TGV17" s="726"/>
      <c r="TGW17" s="726"/>
      <c r="TGX17" s="727"/>
      <c r="TGY17" s="727"/>
      <c r="TGZ17" s="727"/>
      <c r="THB17" s="729"/>
      <c r="THC17" s="724"/>
      <c r="THD17" s="725"/>
      <c r="THE17" s="726"/>
      <c r="THF17" s="726"/>
      <c r="THG17" s="726"/>
      <c r="THH17" s="727"/>
      <c r="THI17" s="727"/>
      <c r="THJ17" s="727"/>
      <c r="THL17" s="729"/>
      <c r="THM17" s="724"/>
      <c r="THN17" s="725"/>
      <c r="THO17" s="726"/>
      <c r="THP17" s="726"/>
      <c r="THQ17" s="726"/>
      <c r="THR17" s="727"/>
      <c r="THS17" s="727"/>
      <c r="THT17" s="727"/>
      <c r="THV17" s="729"/>
      <c r="THW17" s="724"/>
      <c r="THX17" s="725"/>
      <c r="THY17" s="726"/>
      <c r="THZ17" s="726"/>
      <c r="TIA17" s="726"/>
      <c r="TIB17" s="727"/>
      <c r="TIC17" s="727"/>
      <c r="TID17" s="727"/>
      <c r="TIF17" s="729"/>
      <c r="TIG17" s="724"/>
      <c r="TIH17" s="725"/>
      <c r="TII17" s="726"/>
      <c r="TIJ17" s="726"/>
      <c r="TIK17" s="726"/>
      <c r="TIL17" s="727"/>
      <c r="TIM17" s="727"/>
      <c r="TIN17" s="727"/>
      <c r="TIP17" s="729"/>
      <c r="TIQ17" s="724"/>
      <c r="TIR17" s="725"/>
      <c r="TIS17" s="726"/>
      <c r="TIT17" s="726"/>
      <c r="TIU17" s="726"/>
      <c r="TIV17" s="727"/>
      <c r="TIW17" s="727"/>
      <c r="TIX17" s="727"/>
      <c r="TIZ17" s="729"/>
      <c r="TJA17" s="724"/>
      <c r="TJB17" s="725"/>
      <c r="TJC17" s="726"/>
      <c r="TJD17" s="726"/>
      <c r="TJE17" s="726"/>
      <c r="TJF17" s="727"/>
      <c r="TJG17" s="727"/>
      <c r="TJH17" s="727"/>
      <c r="TJJ17" s="729"/>
      <c r="TJK17" s="724"/>
      <c r="TJL17" s="725"/>
      <c r="TJM17" s="726"/>
      <c r="TJN17" s="726"/>
      <c r="TJO17" s="726"/>
      <c r="TJP17" s="727"/>
      <c r="TJQ17" s="727"/>
      <c r="TJR17" s="727"/>
      <c r="TJT17" s="729"/>
      <c r="TJU17" s="724"/>
      <c r="TJV17" s="725"/>
      <c r="TJW17" s="726"/>
      <c r="TJX17" s="726"/>
      <c r="TJY17" s="726"/>
      <c r="TJZ17" s="727"/>
      <c r="TKA17" s="727"/>
      <c r="TKB17" s="727"/>
      <c r="TKD17" s="729"/>
      <c r="TKE17" s="724"/>
      <c r="TKF17" s="725"/>
      <c r="TKG17" s="726"/>
      <c r="TKH17" s="726"/>
      <c r="TKI17" s="726"/>
      <c r="TKJ17" s="727"/>
      <c r="TKK17" s="727"/>
      <c r="TKL17" s="727"/>
      <c r="TKN17" s="729"/>
      <c r="TKO17" s="724"/>
      <c r="TKP17" s="725"/>
      <c r="TKQ17" s="726"/>
      <c r="TKR17" s="726"/>
      <c r="TKS17" s="726"/>
      <c r="TKT17" s="727"/>
      <c r="TKU17" s="727"/>
      <c r="TKV17" s="727"/>
      <c r="TKX17" s="729"/>
      <c r="TKY17" s="724"/>
      <c r="TKZ17" s="725"/>
      <c r="TLA17" s="726"/>
      <c r="TLB17" s="726"/>
      <c r="TLC17" s="726"/>
      <c r="TLD17" s="727"/>
      <c r="TLE17" s="727"/>
      <c r="TLF17" s="727"/>
      <c r="TLH17" s="729"/>
      <c r="TLI17" s="724"/>
      <c r="TLJ17" s="725"/>
      <c r="TLK17" s="726"/>
      <c r="TLL17" s="726"/>
      <c r="TLM17" s="726"/>
      <c r="TLN17" s="727"/>
      <c r="TLO17" s="727"/>
      <c r="TLP17" s="727"/>
      <c r="TLR17" s="729"/>
      <c r="TLS17" s="724"/>
      <c r="TLT17" s="725"/>
      <c r="TLU17" s="726"/>
      <c r="TLV17" s="726"/>
      <c r="TLW17" s="726"/>
      <c r="TLX17" s="727"/>
      <c r="TLY17" s="727"/>
      <c r="TLZ17" s="727"/>
      <c r="TMB17" s="729"/>
      <c r="TMC17" s="724"/>
      <c r="TMD17" s="725"/>
      <c r="TME17" s="726"/>
      <c r="TMF17" s="726"/>
      <c r="TMG17" s="726"/>
      <c r="TMH17" s="727"/>
      <c r="TMI17" s="727"/>
      <c r="TMJ17" s="727"/>
      <c r="TML17" s="729"/>
      <c r="TMM17" s="724"/>
      <c r="TMN17" s="725"/>
      <c r="TMO17" s="726"/>
      <c r="TMP17" s="726"/>
      <c r="TMQ17" s="726"/>
      <c r="TMR17" s="727"/>
      <c r="TMS17" s="727"/>
      <c r="TMT17" s="727"/>
      <c r="TMV17" s="729"/>
      <c r="TMW17" s="724"/>
      <c r="TMX17" s="725"/>
      <c r="TMY17" s="726"/>
      <c r="TMZ17" s="726"/>
      <c r="TNA17" s="726"/>
      <c r="TNB17" s="727"/>
      <c r="TNC17" s="727"/>
      <c r="TND17" s="727"/>
      <c r="TNF17" s="729"/>
      <c r="TNG17" s="724"/>
      <c r="TNH17" s="725"/>
      <c r="TNI17" s="726"/>
      <c r="TNJ17" s="726"/>
      <c r="TNK17" s="726"/>
      <c r="TNL17" s="727"/>
      <c r="TNM17" s="727"/>
      <c r="TNN17" s="727"/>
      <c r="TNP17" s="729"/>
      <c r="TNQ17" s="724"/>
      <c r="TNR17" s="725"/>
      <c r="TNS17" s="726"/>
      <c r="TNT17" s="726"/>
      <c r="TNU17" s="726"/>
      <c r="TNV17" s="727"/>
      <c r="TNW17" s="727"/>
      <c r="TNX17" s="727"/>
      <c r="TNZ17" s="729"/>
      <c r="TOA17" s="724"/>
      <c r="TOB17" s="725"/>
      <c r="TOC17" s="726"/>
      <c r="TOD17" s="726"/>
      <c r="TOE17" s="726"/>
      <c r="TOF17" s="727"/>
      <c r="TOG17" s="727"/>
      <c r="TOH17" s="727"/>
      <c r="TOJ17" s="729"/>
      <c r="TOK17" s="724"/>
      <c r="TOL17" s="725"/>
      <c r="TOM17" s="726"/>
      <c r="TON17" s="726"/>
      <c r="TOO17" s="726"/>
      <c r="TOP17" s="727"/>
      <c r="TOQ17" s="727"/>
      <c r="TOR17" s="727"/>
      <c r="TOT17" s="729"/>
      <c r="TOU17" s="724"/>
      <c r="TOV17" s="725"/>
      <c r="TOW17" s="726"/>
      <c r="TOX17" s="726"/>
      <c r="TOY17" s="726"/>
      <c r="TOZ17" s="727"/>
      <c r="TPA17" s="727"/>
      <c r="TPB17" s="727"/>
      <c r="TPD17" s="729"/>
      <c r="TPE17" s="724"/>
      <c r="TPF17" s="725"/>
      <c r="TPG17" s="726"/>
      <c r="TPH17" s="726"/>
      <c r="TPI17" s="726"/>
      <c r="TPJ17" s="727"/>
      <c r="TPK17" s="727"/>
      <c r="TPL17" s="727"/>
      <c r="TPN17" s="729"/>
      <c r="TPO17" s="724"/>
      <c r="TPP17" s="725"/>
      <c r="TPQ17" s="726"/>
      <c r="TPR17" s="726"/>
      <c r="TPS17" s="726"/>
      <c r="TPT17" s="727"/>
      <c r="TPU17" s="727"/>
      <c r="TPV17" s="727"/>
      <c r="TPX17" s="729"/>
      <c r="TPY17" s="724"/>
      <c r="TPZ17" s="725"/>
      <c r="TQA17" s="726"/>
      <c r="TQB17" s="726"/>
      <c r="TQC17" s="726"/>
      <c r="TQD17" s="727"/>
      <c r="TQE17" s="727"/>
      <c r="TQF17" s="727"/>
      <c r="TQH17" s="729"/>
      <c r="TQI17" s="724"/>
      <c r="TQJ17" s="725"/>
      <c r="TQK17" s="726"/>
      <c r="TQL17" s="726"/>
      <c r="TQM17" s="726"/>
      <c r="TQN17" s="727"/>
      <c r="TQO17" s="727"/>
      <c r="TQP17" s="727"/>
      <c r="TQR17" s="729"/>
      <c r="TQS17" s="724"/>
      <c r="TQT17" s="725"/>
      <c r="TQU17" s="726"/>
      <c r="TQV17" s="726"/>
      <c r="TQW17" s="726"/>
      <c r="TQX17" s="727"/>
      <c r="TQY17" s="727"/>
      <c r="TQZ17" s="727"/>
      <c r="TRB17" s="729"/>
      <c r="TRC17" s="724"/>
      <c r="TRD17" s="725"/>
      <c r="TRE17" s="726"/>
      <c r="TRF17" s="726"/>
      <c r="TRG17" s="726"/>
      <c r="TRH17" s="727"/>
      <c r="TRI17" s="727"/>
      <c r="TRJ17" s="727"/>
      <c r="TRL17" s="729"/>
      <c r="TRM17" s="724"/>
      <c r="TRN17" s="725"/>
      <c r="TRO17" s="726"/>
      <c r="TRP17" s="726"/>
      <c r="TRQ17" s="726"/>
      <c r="TRR17" s="727"/>
      <c r="TRS17" s="727"/>
      <c r="TRT17" s="727"/>
      <c r="TRV17" s="729"/>
      <c r="TRW17" s="724"/>
      <c r="TRX17" s="725"/>
      <c r="TRY17" s="726"/>
      <c r="TRZ17" s="726"/>
      <c r="TSA17" s="726"/>
      <c r="TSB17" s="727"/>
      <c r="TSC17" s="727"/>
      <c r="TSD17" s="727"/>
      <c r="TSF17" s="729"/>
      <c r="TSG17" s="724"/>
      <c r="TSH17" s="725"/>
      <c r="TSI17" s="726"/>
      <c r="TSJ17" s="726"/>
      <c r="TSK17" s="726"/>
      <c r="TSL17" s="727"/>
      <c r="TSM17" s="727"/>
      <c r="TSN17" s="727"/>
      <c r="TSP17" s="729"/>
      <c r="TSQ17" s="724"/>
      <c r="TSR17" s="725"/>
      <c r="TSS17" s="726"/>
      <c r="TST17" s="726"/>
      <c r="TSU17" s="726"/>
      <c r="TSV17" s="727"/>
      <c r="TSW17" s="727"/>
      <c r="TSX17" s="727"/>
      <c r="TSZ17" s="729"/>
      <c r="TTA17" s="724"/>
      <c r="TTB17" s="725"/>
      <c r="TTC17" s="726"/>
      <c r="TTD17" s="726"/>
      <c r="TTE17" s="726"/>
      <c r="TTF17" s="727"/>
      <c r="TTG17" s="727"/>
      <c r="TTH17" s="727"/>
      <c r="TTJ17" s="729"/>
      <c r="TTK17" s="724"/>
      <c r="TTL17" s="725"/>
      <c r="TTM17" s="726"/>
      <c r="TTN17" s="726"/>
      <c r="TTO17" s="726"/>
      <c r="TTP17" s="727"/>
      <c r="TTQ17" s="727"/>
      <c r="TTR17" s="727"/>
      <c r="TTT17" s="729"/>
      <c r="TTU17" s="724"/>
      <c r="TTV17" s="725"/>
      <c r="TTW17" s="726"/>
      <c r="TTX17" s="726"/>
      <c r="TTY17" s="726"/>
      <c r="TTZ17" s="727"/>
      <c r="TUA17" s="727"/>
      <c r="TUB17" s="727"/>
      <c r="TUD17" s="729"/>
      <c r="TUE17" s="724"/>
      <c r="TUF17" s="725"/>
      <c r="TUG17" s="726"/>
      <c r="TUH17" s="726"/>
      <c r="TUI17" s="726"/>
      <c r="TUJ17" s="727"/>
      <c r="TUK17" s="727"/>
      <c r="TUL17" s="727"/>
      <c r="TUN17" s="729"/>
      <c r="TUO17" s="724"/>
      <c r="TUP17" s="725"/>
      <c r="TUQ17" s="726"/>
      <c r="TUR17" s="726"/>
      <c r="TUS17" s="726"/>
      <c r="TUT17" s="727"/>
      <c r="TUU17" s="727"/>
      <c r="TUV17" s="727"/>
      <c r="TUX17" s="729"/>
      <c r="TUY17" s="724"/>
      <c r="TUZ17" s="725"/>
      <c r="TVA17" s="726"/>
      <c r="TVB17" s="726"/>
      <c r="TVC17" s="726"/>
      <c r="TVD17" s="727"/>
      <c r="TVE17" s="727"/>
      <c r="TVF17" s="727"/>
      <c r="TVH17" s="729"/>
      <c r="TVI17" s="724"/>
      <c r="TVJ17" s="725"/>
      <c r="TVK17" s="726"/>
      <c r="TVL17" s="726"/>
      <c r="TVM17" s="726"/>
      <c r="TVN17" s="727"/>
      <c r="TVO17" s="727"/>
      <c r="TVP17" s="727"/>
      <c r="TVR17" s="729"/>
      <c r="TVS17" s="724"/>
      <c r="TVT17" s="725"/>
      <c r="TVU17" s="726"/>
      <c r="TVV17" s="726"/>
      <c r="TVW17" s="726"/>
      <c r="TVX17" s="727"/>
      <c r="TVY17" s="727"/>
      <c r="TVZ17" s="727"/>
      <c r="TWB17" s="729"/>
      <c r="TWC17" s="724"/>
      <c r="TWD17" s="725"/>
      <c r="TWE17" s="726"/>
      <c r="TWF17" s="726"/>
      <c r="TWG17" s="726"/>
      <c r="TWH17" s="727"/>
      <c r="TWI17" s="727"/>
      <c r="TWJ17" s="727"/>
      <c r="TWL17" s="729"/>
      <c r="TWM17" s="724"/>
      <c r="TWN17" s="725"/>
      <c r="TWO17" s="726"/>
      <c r="TWP17" s="726"/>
      <c r="TWQ17" s="726"/>
      <c r="TWR17" s="727"/>
      <c r="TWS17" s="727"/>
      <c r="TWT17" s="727"/>
      <c r="TWV17" s="729"/>
      <c r="TWW17" s="724"/>
      <c r="TWX17" s="725"/>
      <c r="TWY17" s="726"/>
      <c r="TWZ17" s="726"/>
      <c r="TXA17" s="726"/>
      <c r="TXB17" s="727"/>
      <c r="TXC17" s="727"/>
      <c r="TXD17" s="727"/>
      <c r="TXF17" s="729"/>
      <c r="TXG17" s="724"/>
      <c r="TXH17" s="725"/>
      <c r="TXI17" s="726"/>
      <c r="TXJ17" s="726"/>
      <c r="TXK17" s="726"/>
      <c r="TXL17" s="727"/>
      <c r="TXM17" s="727"/>
      <c r="TXN17" s="727"/>
      <c r="TXP17" s="729"/>
      <c r="TXQ17" s="724"/>
      <c r="TXR17" s="725"/>
      <c r="TXS17" s="726"/>
      <c r="TXT17" s="726"/>
      <c r="TXU17" s="726"/>
      <c r="TXV17" s="727"/>
      <c r="TXW17" s="727"/>
      <c r="TXX17" s="727"/>
      <c r="TXZ17" s="729"/>
      <c r="TYA17" s="724"/>
      <c r="TYB17" s="725"/>
      <c r="TYC17" s="726"/>
      <c r="TYD17" s="726"/>
      <c r="TYE17" s="726"/>
      <c r="TYF17" s="727"/>
      <c r="TYG17" s="727"/>
      <c r="TYH17" s="727"/>
      <c r="TYJ17" s="729"/>
      <c r="TYK17" s="724"/>
      <c r="TYL17" s="725"/>
      <c r="TYM17" s="726"/>
      <c r="TYN17" s="726"/>
      <c r="TYO17" s="726"/>
      <c r="TYP17" s="727"/>
      <c r="TYQ17" s="727"/>
      <c r="TYR17" s="727"/>
      <c r="TYT17" s="729"/>
      <c r="TYU17" s="724"/>
      <c r="TYV17" s="725"/>
      <c r="TYW17" s="726"/>
      <c r="TYX17" s="726"/>
      <c r="TYY17" s="726"/>
      <c r="TYZ17" s="727"/>
      <c r="TZA17" s="727"/>
      <c r="TZB17" s="727"/>
      <c r="TZD17" s="729"/>
      <c r="TZE17" s="724"/>
      <c r="TZF17" s="725"/>
      <c r="TZG17" s="726"/>
      <c r="TZH17" s="726"/>
      <c r="TZI17" s="726"/>
      <c r="TZJ17" s="727"/>
      <c r="TZK17" s="727"/>
      <c r="TZL17" s="727"/>
      <c r="TZN17" s="729"/>
      <c r="TZO17" s="724"/>
      <c r="TZP17" s="725"/>
      <c r="TZQ17" s="726"/>
      <c r="TZR17" s="726"/>
      <c r="TZS17" s="726"/>
      <c r="TZT17" s="727"/>
      <c r="TZU17" s="727"/>
      <c r="TZV17" s="727"/>
      <c r="TZX17" s="729"/>
      <c r="TZY17" s="724"/>
      <c r="TZZ17" s="725"/>
      <c r="UAA17" s="726"/>
      <c r="UAB17" s="726"/>
      <c r="UAC17" s="726"/>
      <c r="UAD17" s="727"/>
      <c r="UAE17" s="727"/>
      <c r="UAF17" s="727"/>
      <c r="UAH17" s="729"/>
      <c r="UAI17" s="724"/>
      <c r="UAJ17" s="725"/>
      <c r="UAK17" s="726"/>
      <c r="UAL17" s="726"/>
      <c r="UAM17" s="726"/>
      <c r="UAN17" s="727"/>
      <c r="UAO17" s="727"/>
      <c r="UAP17" s="727"/>
      <c r="UAR17" s="729"/>
      <c r="UAS17" s="724"/>
      <c r="UAT17" s="725"/>
      <c r="UAU17" s="726"/>
      <c r="UAV17" s="726"/>
      <c r="UAW17" s="726"/>
      <c r="UAX17" s="727"/>
      <c r="UAY17" s="727"/>
      <c r="UAZ17" s="727"/>
      <c r="UBB17" s="729"/>
      <c r="UBC17" s="724"/>
      <c r="UBD17" s="725"/>
      <c r="UBE17" s="726"/>
      <c r="UBF17" s="726"/>
      <c r="UBG17" s="726"/>
      <c r="UBH17" s="727"/>
      <c r="UBI17" s="727"/>
      <c r="UBJ17" s="727"/>
      <c r="UBL17" s="729"/>
      <c r="UBM17" s="724"/>
      <c r="UBN17" s="725"/>
      <c r="UBO17" s="726"/>
      <c r="UBP17" s="726"/>
      <c r="UBQ17" s="726"/>
      <c r="UBR17" s="727"/>
      <c r="UBS17" s="727"/>
      <c r="UBT17" s="727"/>
      <c r="UBV17" s="729"/>
      <c r="UBW17" s="724"/>
      <c r="UBX17" s="725"/>
      <c r="UBY17" s="726"/>
      <c r="UBZ17" s="726"/>
      <c r="UCA17" s="726"/>
      <c r="UCB17" s="727"/>
      <c r="UCC17" s="727"/>
      <c r="UCD17" s="727"/>
      <c r="UCF17" s="729"/>
      <c r="UCG17" s="724"/>
      <c r="UCH17" s="725"/>
      <c r="UCI17" s="726"/>
      <c r="UCJ17" s="726"/>
      <c r="UCK17" s="726"/>
      <c r="UCL17" s="727"/>
      <c r="UCM17" s="727"/>
      <c r="UCN17" s="727"/>
      <c r="UCP17" s="729"/>
      <c r="UCQ17" s="724"/>
      <c r="UCR17" s="725"/>
      <c r="UCS17" s="726"/>
      <c r="UCT17" s="726"/>
      <c r="UCU17" s="726"/>
      <c r="UCV17" s="727"/>
      <c r="UCW17" s="727"/>
      <c r="UCX17" s="727"/>
      <c r="UCZ17" s="729"/>
      <c r="UDA17" s="724"/>
      <c r="UDB17" s="725"/>
      <c r="UDC17" s="726"/>
      <c r="UDD17" s="726"/>
      <c r="UDE17" s="726"/>
      <c r="UDF17" s="727"/>
      <c r="UDG17" s="727"/>
      <c r="UDH17" s="727"/>
      <c r="UDJ17" s="729"/>
      <c r="UDK17" s="724"/>
      <c r="UDL17" s="725"/>
      <c r="UDM17" s="726"/>
      <c r="UDN17" s="726"/>
      <c r="UDO17" s="726"/>
      <c r="UDP17" s="727"/>
      <c r="UDQ17" s="727"/>
      <c r="UDR17" s="727"/>
      <c r="UDT17" s="729"/>
      <c r="UDU17" s="724"/>
      <c r="UDV17" s="725"/>
      <c r="UDW17" s="726"/>
      <c r="UDX17" s="726"/>
      <c r="UDY17" s="726"/>
      <c r="UDZ17" s="727"/>
      <c r="UEA17" s="727"/>
      <c r="UEB17" s="727"/>
      <c r="UED17" s="729"/>
      <c r="UEE17" s="724"/>
      <c r="UEF17" s="725"/>
      <c r="UEG17" s="726"/>
      <c r="UEH17" s="726"/>
      <c r="UEI17" s="726"/>
      <c r="UEJ17" s="727"/>
      <c r="UEK17" s="727"/>
      <c r="UEL17" s="727"/>
      <c r="UEN17" s="729"/>
      <c r="UEO17" s="724"/>
      <c r="UEP17" s="725"/>
      <c r="UEQ17" s="726"/>
      <c r="UER17" s="726"/>
      <c r="UES17" s="726"/>
      <c r="UET17" s="727"/>
      <c r="UEU17" s="727"/>
      <c r="UEV17" s="727"/>
      <c r="UEX17" s="729"/>
      <c r="UEY17" s="724"/>
      <c r="UEZ17" s="725"/>
      <c r="UFA17" s="726"/>
      <c r="UFB17" s="726"/>
      <c r="UFC17" s="726"/>
      <c r="UFD17" s="727"/>
      <c r="UFE17" s="727"/>
      <c r="UFF17" s="727"/>
      <c r="UFH17" s="729"/>
      <c r="UFI17" s="724"/>
      <c r="UFJ17" s="725"/>
      <c r="UFK17" s="726"/>
      <c r="UFL17" s="726"/>
      <c r="UFM17" s="726"/>
      <c r="UFN17" s="727"/>
      <c r="UFO17" s="727"/>
      <c r="UFP17" s="727"/>
      <c r="UFR17" s="729"/>
      <c r="UFS17" s="724"/>
      <c r="UFT17" s="725"/>
      <c r="UFU17" s="726"/>
      <c r="UFV17" s="726"/>
      <c r="UFW17" s="726"/>
      <c r="UFX17" s="727"/>
      <c r="UFY17" s="727"/>
      <c r="UFZ17" s="727"/>
      <c r="UGB17" s="729"/>
      <c r="UGC17" s="724"/>
      <c r="UGD17" s="725"/>
      <c r="UGE17" s="726"/>
      <c r="UGF17" s="726"/>
      <c r="UGG17" s="726"/>
      <c r="UGH17" s="727"/>
      <c r="UGI17" s="727"/>
      <c r="UGJ17" s="727"/>
      <c r="UGL17" s="729"/>
      <c r="UGM17" s="724"/>
      <c r="UGN17" s="725"/>
      <c r="UGO17" s="726"/>
      <c r="UGP17" s="726"/>
      <c r="UGQ17" s="726"/>
      <c r="UGR17" s="727"/>
      <c r="UGS17" s="727"/>
      <c r="UGT17" s="727"/>
      <c r="UGV17" s="729"/>
      <c r="UGW17" s="724"/>
      <c r="UGX17" s="725"/>
      <c r="UGY17" s="726"/>
      <c r="UGZ17" s="726"/>
      <c r="UHA17" s="726"/>
      <c r="UHB17" s="727"/>
      <c r="UHC17" s="727"/>
      <c r="UHD17" s="727"/>
      <c r="UHF17" s="729"/>
      <c r="UHG17" s="724"/>
      <c r="UHH17" s="725"/>
      <c r="UHI17" s="726"/>
      <c r="UHJ17" s="726"/>
      <c r="UHK17" s="726"/>
      <c r="UHL17" s="727"/>
      <c r="UHM17" s="727"/>
      <c r="UHN17" s="727"/>
      <c r="UHP17" s="729"/>
      <c r="UHQ17" s="724"/>
      <c r="UHR17" s="725"/>
      <c r="UHS17" s="726"/>
      <c r="UHT17" s="726"/>
      <c r="UHU17" s="726"/>
      <c r="UHV17" s="727"/>
      <c r="UHW17" s="727"/>
      <c r="UHX17" s="727"/>
      <c r="UHZ17" s="729"/>
      <c r="UIA17" s="724"/>
      <c r="UIB17" s="725"/>
      <c r="UIC17" s="726"/>
      <c r="UID17" s="726"/>
      <c r="UIE17" s="726"/>
      <c r="UIF17" s="727"/>
      <c r="UIG17" s="727"/>
      <c r="UIH17" s="727"/>
      <c r="UIJ17" s="729"/>
      <c r="UIK17" s="724"/>
      <c r="UIL17" s="725"/>
      <c r="UIM17" s="726"/>
      <c r="UIN17" s="726"/>
      <c r="UIO17" s="726"/>
      <c r="UIP17" s="727"/>
      <c r="UIQ17" s="727"/>
      <c r="UIR17" s="727"/>
      <c r="UIT17" s="729"/>
      <c r="UIU17" s="724"/>
      <c r="UIV17" s="725"/>
      <c r="UIW17" s="726"/>
      <c r="UIX17" s="726"/>
      <c r="UIY17" s="726"/>
      <c r="UIZ17" s="727"/>
      <c r="UJA17" s="727"/>
      <c r="UJB17" s="727"/>
      <c r="UJD17" s="729"/>
      <c r="UJE17" s="724"/>
      <c r="UJF17" s="725"/>
      <c r="UJG17" s="726"/>
      <c r="UJH17" s="726"/>
      <c r="UJI17" s="726"/>
      <c r="UJJ17" s="727"/>
      <c r="UJK17" s="727"/>
      <c r="UJL17" s="727"/>
      <c r="UJN17" s="729"/>
      <c r="UJO17" s="724"/>
      <c r="UJP17" s="725"/>
      <c r="UJQ17" s="726"/>
      <c r="UJR17" s="726"/>
      <c r="UJS17" s="726"/>
      <c r="UJT17" s="727"/>
      <c r="UJU17" s="727"/>
      <c r="UJV17" s="727"/>
      <c r="UJX17" s="729"/>
      <c r="UJY17" s="724"/>
      <c r="UJZ17" s="725"/>
      <c r="UKA17" s="726"/>
      <c r="UKB17" s="726"/>
      <c r="UKC17" s="726"/>
      <c r="UKD17" s="727"/>
      <c r="UKE17" s="727"/>
      <c r="UKF17" s="727"/>
      <c r="UKH17" s="729"/>
      <c r="UKI17" s="724"/>
      <c r="UKJ17" s="725"/>
      <c r="UKK17" s="726"/>
      <c r="UKL17" s="726"/>
      <c r="UKM17" s="726"/>
      <c r="UKN17" s="727"/>
      <c r="UKO17" s="727"/>
      <c r="UKP17" s="727"/>
      <c r="UKR17" s="729"/>
      <c r="UKS17" s="724"/>
      <c r="UKT17" s="725"/>
      <c r="UKU17" s="726"/>
      <c r="UKV17" s="726"/>
      <c r="UKW17" s="726"/>
      <c r="UKX17" s="727"/>
      <c r="UKY17" s="727"/>
      <c r="UKZ17" s="727"/>
      <c r="ULB17" s="729"/>
      <c r="ULC17" s="724"/>
      <c r="ULD17" s="725"/>
      <c r="ULE17" s="726"/>
      <c r="ULF17" s="726"/>
      <c r="ULG17" s="726"/>
      <c r="ULH17" s="727"/>
      <c r="ULI17" s="727"/>
      <c r="ULJ17" s="727"/>
      <c r="ULL17" s="729"/>
      <c r="ULM17" s="724"/>
      <c r="ULN17" s="725"/>
      <c r="ULO17" s="726"/>
      <c r="ULP17" s="726"/>
      <c r="ULQ17" s="726"/>
      <c r="ULR17" s="727"/>
      <c r="ULS17" s="727"/>
      <c r="ULT17" s="727"/>
      <c r="ULV17" s="729"/>
      <c r="ULW17" s="724"/>
      <c r="ULX17" s="725"/>
      <c r="ULY17" s="726"/>
      <c r="ULZ17" s="726"/>
      <c r="UMA17" s="726"/>
      <c r="UMB17" s="727"/>
      <c r="UMC17" s="727"/>
      <c r="UMD17" s="727"/>
      <c r="UMF17" s="729"/>
      <c r="UMG17" s="724"/>
      <c r="UMH17" s="725"/>
      <c r="UMI17" s="726"/>
      <c r="UMJ17" s="726"/>
      <c r="UMK17" s="726"/>
      <c r="UML17" s="727"/>
      <c r="UMM17" s="727"/>
      <c r="UMN17" s="727"/>
      <c r="UMP17" s="729"/>
      <c r="UMQ17" s="724"/>
      <c r="UMR17" s="725"/>
      <c r="UMS17" s="726"/>
      <c r="UMT17" s="726"/>
      <c r="UMU17" s="726"/>
      <c r="UMV17" s="727"/>
      <c r="UMW17" s="727"/>
      <c r="UMX17" s="727"/>
      <c r="UMZ17" s="729"/>
      <c r="UNA17" s="724"/>
      <c r="UNB17" s="725"/>
      <c r="UNC17" s="726"/>
      <c r="UND17" s="726"/>
      <c r="UNE17" s="726"/>
      <c r="UNF17" s="727"/>
      <c r="UNG17" s="727"/>
      <c r="UNH17" s="727"/>
      <c r="UNJ17" s="729"/>
      <c r="UNK17" s="724"/>
      <c r="UNL17" s="725"/>
      <c r="UNM17" s="726"/>
      <c r="UNN17" s="726"/>
      <c r="UNO17" s="726"/>
      <c r="UNP17" s="727"/>
      <c r="UNQ17" s="727"/>
      <c r="UNR17" s="727"/>
      <c r="UNT17" s="729"/>
      <c r="UNU17" s="724"/>
      <c r="UNV17" s="725"/>
      <c r="UNW17" s="726"/>
      <c r="UNX17" s="726"/>
      <c r="UNY17" s="726"/>
      <c r="UNZ17" s="727"/>
      <c r="UOA17" s="727"/>
      <c r="UOB17" s="727"/>
      <c r="UOD17" s="729"/>
      <c r="UOE17" s="724"/>
      <c r="UOF17" s="725"/>
      <c r="UOG17" s="726"/>
      <c r="UOH17" s="726"/>
      <c r="UOI17" s="726"/>
      <c r="UOJ17" s="727"/>
      <c r="UOK17" s="727"/>
      <c r="UOL17" s="727"/>
      <c r="UON17" s="729"/>
      <c r="UOO17" s="724"/>
      <c r="UOP17" s="725"/>
      <c r="UOQ17" s="726"/>
      <c r="UOR17" s="726"/>
      <c r="UOS17" s="726"/>
      <c r="UOT17" s="727"/>
      <c r="UOU17" s="727"/>
      <c r="UOV17" s="727"/>
      <c r="UOX17" s="729"/>
      <c r="UOY17" s="724"/>
      <c r="UOZ17" s="725"/>
      <c r="UPA17" s="726"/>
      <c r="UPB17" s="726"/>
      <c r="UPC17" s="726"/>
      <c r="UPD17" s="727"/>
      <c r="UPE17" s="727"/>
      <c r="UPF17" s="727"/>
      <c r="UPH17" s="729"/>
      <c r="UPI17" s="724"/>
      <c r="UPJ17" s="725"/>
      <c r="UPK17" s="726"/>
      <c r="UPL17" s="726"/>
      <c r="UPM17" s="726"/>
      <c r="UPN17" s="727"/>
      <c r="UPO17" s="727"/>
      <c r="UPP17" s="727"/>
      <c r="UPR17" s="729"/>
      <c r="UPS17" s="724"/>
      <c r="UPT17" s="725"/>
      <c r="UPU17" s="726"/>
      <c r="UPV17" s="726"/>
      <c r="UPW17" s="726"/>
      <c r="UPX17" s="727"/>
      <c r="UPY17" s="727"/>
      <c r="UPZ17" s="727"/>
      <c r="UQB17" s="729"/>
      <c r="UQC17" s="724"/>
      <c r="UQD17" s="725"/>
      <c r="UQE17" s="726"/>
      <c r="UQF17" s="726"/>
      <c r="UQG17" s="726"/>
      <c r="UQH17" s="727"/>
      <c r="UQI17" s="727"/>
      <c r="UQJ17" s="727"/>
      <c r="UQL17" s="729"/>
      <c r="UQM17" s="724"/>
      <c r="UQN17" s="725"/>
      <c r="UQO17" s="726"/>
      <c r="UQP17" s="726"/>
      <c r="UQQ17" s="726"/>
      <c r="UQR17" s="727"/>
      <c r="UQS17" s="727"/>
      <c r="UQT17" s="727"/>
      <c r="UQV17" s="729"/>
      <c r="UQW17" s="724"/>
      <c r="UQX17" s="725"/>
      <c r="UQY17" s="726"/>
      <c r="UQZ17" s="726"/>
      <c r="URA17" s="726"/>
      <c r="URB17" s="727"/>
      <c r="URC17" s="727"/>
      <c r="URD17" s="727"/>
      <c r="URF17" s="729"/>
      <c r="URG17" s="724"/>
      <c r="URH17" s="725"/>
      <c r="URI17" s="726"/>
      <c r="URJ17" s="726"/>
      <c r="URK17" s="726"/>
      <c r="URL17" s="727"/>
      <c r="URM17" s="727"/>
      <c r="URN17" s="727"/>
      <c r="URP17" s="729"/>
      <c r="URQ17" s="724"/>
      <c r="URR17" s="725"/>
      <c r="URS17" s="726"/>
      <c r="URT17" s="726"/>
      <c r="URU17" s="726"/>
      <c r="URV17" s="727"/>
      <c r="URW17" s="727"/>
      <c r="URX17" s="727"/>
      <c r="URZ17" s="729"/>
      <c r="USA17" s="724"/>
      <c r="USB17" s="725"/>
      <c r="USC17" s="726"/>
      <c r="USD17" s="726"/>
      <c r="USE17" s="726"/>
      <c r="USF17" s="727"/>
      <c r="USG17" s="727"/>
      <c r="USH17" s="727"/>
      <c r="USJ17" s="729"/>
      <c r="USK17" s="724"/>
      <c r="USL17" s="725"/>
      <c r="USM17" s="726"/>
      <c r="USN17" s="726"/>
      <c r="USO17" s="726"/>
      <c r="USP17" s="727"/>
      <c r="USQ17" s="727"/>
      <c r="USR17" s="727"/>
      <c r="UST17" s="729"/>
      <c r="USU17" s="724"/>
      <c r="USV17" s="725"/>
      <c r="USW17" s="726"/>
      <c r="USX17" s="726"/>
      <c r="USY17" s="726"/>
      <c r="USZ17" s="727"/>
      <c r="UTA17" s="727"/>
      <c r="UTB17" s="727"/>
      <c r="UTD17" s="729"/>
      <c r="UTE17" s="724"/>
      <c r="UTF17" s="725"/>
      <c r="UTG17" s="726"/>
      <c r="UTH17" s="726"/>
      <c r="UTI17" s="726"/>
      <c r="UTJ17" s="727"/>
      <c r="UTK17" s="727"/>
      <c r="UTL17" s="727"/>
      <c r="UTN17" s="729"/>
      <c r="UTO17" s="724"/>
      <c r="UTP17" s="725"/>
      <c r="UTQ17" s="726"/>
      <c r="UTR17" s="726"/>
      <c r="UTS17" s="726"/>
      <c r="UTT17" s="727"/>
      <c r="UTU17" s="727"/>
      <c r="UTV17" s="727"/>
      <c r="UTX17" s="729"/>
      <c r="UTY17" s="724"/>
      <c r="UTZ17" s="725"/>
      <c r="UUA17" s="726"/>
      <c r="UUB17" s="726"/>
      <c r="UUC17" s="726"/>
      <c r="UUD17" s="727"/>
      <c r="UUE17" s="727"/>
      <c r="UUF17" s="727"/>
      <c r="UUH17" s="729"/>
      <c r="UUI17" s="724"/>
      <c r="UUJ17" s="725"/>
      <c r="UUK17" s="726"/>
      <c r="UUL17" s="726"/>
      <c r="UUM17" s="726"/>
      <c r="UUN17" s="727"/>
      <c r="UUO17" s="727"/>
      <c r="UUP17" s="727"/>
      <c r="UUR17" s="729"/>
      <c r="UUS17" s="724"/>
      <c r="UUT17" s="725"/>
      <c r="UUU17" s="726"/>
      <c r="UUV17" s="726"/>
      <c r="UUW17" s="726"/>
      <c r="UUX17" s="727"/>
      <c r="UUY17" s="727"/>
      <c r="UUZ17" s="727"/>
      <c r="UVB17" s="729"/>
      <c r="UVC17" s="724"/>
      <c r="UVD17" s="725"/>
      <c r="UVE17" s="726"/>
      <c r="UVF17" s="726"/>
      <c r="UVG17" s="726"/>
      <c r="UVH17" s="727"/>
      <c r="UVI17" s="727"/>
      <c r="UVJ17" s="727"/>
      <c r="UVL17" s="729"/>
      <c r="UVM17" s="724"/>
      <c r="UVN17" s="725"/>
      <c r="UVO17" s="726"/>
      <c r="UVP17" s="726"/>
      <c r="UVQ17" s="726"/>
      <c r="UVR17" s="727"/>
      <c r="UVS17" s="727"/>
      <c r="UVT17" s="727"/>
      <c r="UVV17" s="729"/>
      <c r="UVW17" s="724"/>
      <c r="UVX17" s="725"/>
      <c r="UVY17" s="726"/>
      <c r="UVZ17" s="726"/>
      <c r="UWA17" s="726"/>
      <c r="UWB17" s="727"/>
      <c r="UWC17" s="727"/>
      <c r="UWD17" s="727"/>
      <c r="UWF17" s="729"/>
      <c r="UWG17" s="724"/>
      <c r="UWH17" s="725"/>
      <c r="UWI17" s="726"/>
      <c r="UWJ17" s="726"/>
      <c r="UWK17" s="726"/>
      <c r="UWL17" s="727"/>
      <c r="UWM17" s="727"/>
      <c r="UWN17" s="727"/>
      <c r="UWP17" s="729"/>
      <c r="UWQ17" s="724"/>
      <c r="UWR17" s="725"/>
      <c r="UWS17" s="726"/>
      <c r="UWT17" s="726"/>
      <c r="UWU17" s="726"/>
      <c r="UWV17" s="727"/>
      <c r="UWW17" s="727"/>
      <c r="UWX17" s="727"/>
      <c r="UWZ17" s="729"/>
      <c r="UXA17" s="724"/>
      <c r="UXB17" s="725"/>
      <c r="UXC17" s="726"/>
      <c r="UXD17" s="726"/>
      <c r="UXE17" s="726"/>
      <c r="UXF17" s="727"/>
      <c r="UXG17" s="727"/>
      <c r="UXH17" s="727"/>
      <c r="UXJ17" s="729"/>
      <c r="UXK17" s="724"/>
      <c r="UXL17" s="725"/>
      <c r="UXM17" s="726"/>
      <c r="UXN17" s="726"/>
      <c r="UXO17" s="726"/>
      <c r="UXP17" s="727"/>
      <c r="UXQ17" s="727"/>
      <c r="UXR17" s="727"/>
      <c r="UXT17" s="729"/>
      <c r="UXU17" s="724"/>
      <c r="UXV17" s="725"/>
      <c r="UXW17" s="726"/>
      <c r="UXX17" s="726"/>
      <c r="UXY17" s="726"/>
      <c r="UXZ17" s="727"/>
      <c r="UYA17" s="727"/>
      <c r="UYB17" s="727"/>
      <c r="UYD17" s="729"/>
      <c r="UYE17" s="724"/>
      <c r="UYF17" s="725"/>
      <c r="UYG17" s="726"/>
      <c r="UYH17" s="726"/>
      <c r="UYI17" s="726"/>
      <c r="UYJ17" s="727"/>
      <c r="UYK17" s="727"/>
      <c r="UYL17" s="727"/>
      <c r="UYN17" s="729"/>
      <c r="UYO17" s="724"/>
      <c r="UYP17" s="725"/>
      <c r="UYQ17" s="726"/>
      <c r="UYR17" s="726"/>
      <c r="UYS17" s="726"/>
      <c r="UYT17" s="727"/>
      <c r="UYU17" s="727"/>
      <c r="UYV17" s="727"/>
      <c r="UYX17" s="729"/>
      <c r="UYY17" s="724"/>
      <c r="UYZ17" s="725"/>
      <c r="UZA17" s="726"/>
      <c r="UZB17" s="726"/>
      <c r="UZC17" s="726"/>
      <c r="UZD17" s="727"/>
      <c r="UZE17" s="727"/>
      <c r="UZF17" s="727"/>
      <c r="UZH17" s="729"/>
      <c r="UZI17" s="724"/>
      <c r="UZJ17" s="725"/>
      <c r="UZK17" s="726"/>
      <c r="UZL17" s="726"/>
      <c r="UZM17" s="726"/>
      <c r="UZN17" s="727"/>
      <c r="UZO17" s="727"/>
      <c r="UZP17" s="727"/>
      <c r="UZR17" s="729"/>
      <c r="UZS17" s="724"/>
      <c r="UZT17" s="725"/>
      <c r="UZU17" s="726"/>
      <c r="UZV17" s="726"/>
      <c r="UZW17" s="726"/>
      <c r="UZX17" s="727"/>
      <c r="UZY17" s="727"/>
      <c r="UZZ17" s="727"/>
      <c r="VAB17" s="729"/>
      <c r="VAC17" s="724"/>
      <c r="VAD17" s="725"/>
      <c r="VAE17" s="726"/>
      <c r="VAF17" s="726"/>
      <c r="VAG17" s="726"/>
      <c r="VAH17" s="727"/>
      <c r="VAI17" s="727"/>
      <c r="VAJ17" s="727"/>
      <c r="VAL17" s="729"/>
      <c r="VAM17" s="724"/>
      <c r="VAN17" s="725"/>
      <c r="VAO17" s="726"/>
      <c r="VAP17" s="726"/>
      <c r="VAQ17" s="726"/>
      <c r="VAR17" s="727"/>
      <c r="VAS17" s="727"/>
      <c r="VAT17" s="727"/>
      <c r="VAV17" s="729"/>
      <c r="VAW17" s="724"/>
      <c r="VAX17" s="725"/>
      <c r="VAY17" s="726"/>
      <c r="VAZ17" s="726"/>
      <c r="VBA17" s="726"/>
      <c r="VBB17" s="727"/>
      <c r="VBC17" s="727"/>
      <c r="VBD17" s="727"/>
      <c r="VBF17" s="729"/>
      <c r="VBG17" s="724"/>
      <c r="VBH17" s="725"/>
      <c r="VBI17" s="726"/>
      <c r="VBJ17" s="726"/>
      <c r="VBK17" s="726"/>
      <c r="VBL17" s="727"/>
      <c r="VBM17" s="727"/>
      <c r="VBN17" s="727"/>
      <c r="VBP17" s="729"/>
      <c r="VBQ17" s="724"/>
      <c r="VBR17" s="725"/>
      <c r="VBS17" s="726"/>
      <c r="VBT17" s="726"/>
      <c r="VBU17" s="726"/>
      <c r="VBV17" s="727"/>
      <c r="VBW17" s="727"/>
      <c r="VBX17" s="727"/>
      <c r="VBZ17" s="729"/>
      <c r="VCA17" s="724"/>
      <c r="VCB17" s="725"/>
      <c r="VCC17" s="726"/>
      <c r="VCD17" s="726"/>
      <c r="VCE17" s="726"/>
      <c r="VCF17" s="727"/>
      <c r="VCG17" s="727"/>
      <c r="VCH17" s="727"/>
      <c r="VCJ17" s="729"/>
      <c r="VCK17" s="724"/>
      <c r="VCL17" s="725"/>
      <c r="VCM17" s="726"/>
      <c r="VCN17" s="726"/>
      <c r="VCO17" s="726"/>
      <c r="VCP17" s="727"/>
      <c r="VCQ17" s="727"/>
      <c r="VCR17" s="727"/>
      <c r="VCT17" s="729"/>
      <c r="VCU17" s="724"/>
      <c r="VCV17" s="725"/>
      <c r="VCW17" s="726"/>
      <c r="VCX17" s="726"/>
      <c r="VCY17" s="726"/>
      <c r="VCZ17" s="727"/>
      <c r="VDA17" s="727"/>
      <c r="VDB17" s="727"/>
      <c r="VDD17" s="729"/>
      <c r="VDE17" s="724"/>
      <c r="VDF17" s="725"/>
      <c r="VDG17" s="726"/>
      <c r="VDH17" s="726"/>
      <c r="VDI17" s="726"/>
      <c r="VDJ17" s="727"/>
      <c r="VDK17" s="727"/>
      <c r="VDL17" s="727"/>
      <c r="VDN17" s="729"/>
      <c r="VDO17" s="724"/>
      <c r="VDP17" s="725"/>
      <c r="VDQ17" s="726"/>
      <c r="VDR17" s="726"/>
      <c r="VDS17" s="726"/>
      <c r="VDT17" s="727"/>
      <c r="VDU17" s="727"/>
      <c r="VDV17" s="727"/>
      <c r="VDX17" s="729"/>
      <c r="VDY17" s="724"/>
      <c r="VDZ17" s="725"/>
      <c r="VEA17" s="726"/>
      <c r="VEB17" s="726"/>
      <c r="VEC17" s="726"/>
      <c r="VED17" s="727"/>
      <c r="VEE17" s="727"/>
      <c r="VEF17" s="727"/>
      <c r="VEH17" s="729"/>
      <c r="VEI17" s="724"/>
      <c r="VEJ17" s="725"/>
      <c r="VEK17" s="726"/>
      <c r="VEL17" s="726"/>
      <c r="VEM17" s="726"/>
      <c r="VEN17" s="727"/>
      <c r="VEO17" s="727"/>
      <c r="VEP17" s="727"/>
      <c r="VER17" s="729"/>
      <c r="VES17" s="724"/>
      <c r="VET17" s="725"/>
      <c r="VEU17" s="726"/>
      <c r="VEV17" s="726"/>
      <c r="VEW17" s="726"/>
      <c r="VEX17" s="727"/>
      <c r="VEY17" s="727"/>
      <c r="VEZ17" s="727"/>
      <c r="VFB17" s="729"/>
      <c r="VFC17" s="724"/>
      <c r="VFD17" s="725"/>
      <c r="VFE17" s="726"/>
      <c r="VFF17" s="726"/>
      <c r="VFG17" s="726"/>
      <c r="VFH17" s="727"/>
      <c r="VFI17" s="727"/>
      <c r="VFJ17" s="727"/>
      <c r="VFL17" s="729"/>
      <c r="VFM17" s="724"/>
      <c r="VFN17" s="725"/>
      <c r="VFO17" s="726"/>
      <c r="VFP17" s="726"/>
      <c r="VFQ17" s="726"/>
      <c r="VFR17" s="727"/>
      <c r="VFS17" s="727"/>
      <c r="VFT17" s="727"/>
      <c r="VFV17" s="729"/>
      <c r="VFW17" s="724"/>
      <c r="VFX17" s="725"/>
      <c r="VFY17" s="726"/>
      <c r="VFZ17" s="726"/>
      <c r="VGA17" s="726"/>
      <c r="VGB17" s="727"/>
      <c r="VGC17" s="727"/>
      <c r="VGD17" s="727"/>
      <c r="VGF17" s="729"/>
      <c r="VGG17" s="724"/>
      <c r="VGH17" s="725"/>
      <c r="VGI17" s="726"/>
      <c r="VGJ17" s="726"/>
      <c r="VGK17" s="726"/>
      <c r="VGL17" s="727"/>
      <c r="VGM17" s="727"/>
      <c r="VGN17" s="727"/>
      <c r="VGP17" s="729"/>
      <c r="VGQ17" s="724"/>
      <c r="VGR17" s="725"/>
      <c r="VGS17" s="726"/>
      <c r="VGT17" s="726"/>
      <c r="VGU17" s="726"/>
      <c r="VGV17" s="727"/>
      <c r="VGW17" s="727"/>
      <c r="VGX17" s="727"/>
      <c r="VGZ17" s="729"/>
      <c r="VHA17" s="724"/>
      <c r="VHB17" s="725"/>
      <c r="VHC17" s="726"/>
      <c r="VHD17" s="726"/>
      <c r="VHE17" s="726"/>
      <c r="VHF17" s="727"/>
      <c r="VHG17" s="727"/>
      <c r="VHH17" s="727"/>
      <c r="VHJ17" s="729"/>
      <c r="VHK17" s="724"/>
      <c r="VHL17" s="725"/>
      <c r="VHM17" s="726"/>
      <c r="VHN17" s="726"/>
      <c r="VHO17" s="726"/>
      <c r="VHP17" s="727"/>
      <c r="VHQ17" s="727"/>
      <c r="VHR17" s="727"/>
      <c r="VHT17" s="729"/>
      <c r="VHU17" s="724"/>
      <c r="VHV17" s="725"/>
      <c r="VHW17" s="726"/>
      <c r="VHX17" s="726"/>
      <c r="VHY17" s="726"/>
      <c r="VHZ17" s="727"/>
      <c r="VIA17" s="727"/>
      <c r="VIB17" s="727"/>
      <c r="VID17" s="729"/>
      <c r="VIE17" s="724"/>
      <c r="VIF17" s="725"/>
      <c r="VIG17" s="726"/>
      <c r="VIH17" s="726"/>
      <c r="VII17" s="726"/>
      <c r="VIJ17" s="727"/>
      <c r="VIK17" s="727"/>
      <c r="VIL17" s="727"/>
      <c r="VIN17" s="729"/>
      <c r="VIO17" s="724"/>
      <c r="VIP17" s="725"/>
      <c r="VIQ17" s="726"/>
      <c r="VIR17" s="726"/>
      <c r="VIS17" s="726"/>
      <c r="VIT17" s="727"/>
      <c r="VIU17" s="727"/>
      <c r="VIV17" s="727"/>
      <c r="VIX17" s="729"/>
      <c r="VIY17" s="724"/>
      <c r="VIZ17" s="725"/>
      <c r="VJA17" s="726"/>
      <c r="VJB17" s="726"/>
      <c r="VJC17" s="726"/>
      <c r="VJD17" s="727"/>
      <c r="VJE17" s="727"/>
      <c r="VJF17" s="727"/>
      <c r="VJH17" s="729"/>
      <c r="VJI17" s="724"/>
      <c r="VJJ17" s="725"/>
      <c r="VJK17" s="726"/>
      <c r="VJL17" s="726"/>
      <c r="VJM17" s="726"/>
      <c r="VJN17" s="727"/>
      <c r="VJO17" s="727"/>
      <c r="VJP17" s="727"/>
      <c r="VJR17" s="729"/>
      <c r="VJS17" s="724"/>
      <c r="VJT17" s="725"/>
      <c r="VJU17" s="726"/>
      <c r="VJV17" s="726"/>
      <c r="VJW17" s="726"/>
      <c r="VJX17" s="727"/>
      <c r="VJY17" s="727"/>
      <c r="VJZ17" s="727"/>
      <c r="VKB17" s="729"/>
      <c r="VKC17" s="724"/>
      <c r="VKD17" s="725"/>
      <c r="VKE17" s="726"/>
      <c r="VKF17" s="726"/>
      <c r="VKG17" s="726"/>
      <c r="VKH17" s="727"/>
      <c r="VKI17" s="727"/>
      <c r="VKJ17" s="727"/>
      <c r="VKL17" s="729"/>
      <c r="VKM17" s="724"/>
      <c r="VKN17" s="725"/>
      <c r="VKO17" s="726"/>
      <c r="VKP17" s="726"/>
      <c r="VKQ17" s="726"/>
      <c r="VKR17" s="727"/>
      <c r="VKS17" s="727"/>
      <c r="VKT17" s="727"/>
      <c r="VKV17" s="729"/>
      <c r="VKW17" s="724"/>
      <c r="VKX17" s="725"/>
      <c r="VKY17" s="726"/>
      <c r="VKZ17" s="726"/>
      <c r="VLA17" s="726"/>
      <c r="VLB17" s="727"/>
      <c r="VLC17" s="727"/>
      <c r="VLD17" s="727"/>
      <c r="VLF17" s="729"/>
      <c r="VLG17" s="724"/>
      <c r="VLH17" s="725"/>
      <c r="VLI17" s="726"/>
      <c r="VLJ17" s="726"/>
      <c r="VLK17" s="726"/>
      <c r="VLL17" s="727"/>
      <c r="VLM17" s="727"/>
      <c r="VLN17" s="727"/>
      <c r="VLP17" s="729"/>
      <c r="VLQ17" s="724"/>
      <c r="VLR17" s="725"/>
      <c r="VLS17" s="726"/>
      <c r="VLT17" s="726"/>
      <c r="VLU17" s="726"/>
      <c r="VLV17" s="727"/>
      <c r="VLW17" s="727"/>
      <c r="VLX17" s="727"/>
      <c r="VLZ17" s="729"/>
      <c r="VMA17" s="724"/>
      <c r="VMB17" s="725"/>
      <c r="VMC17" s="726"/>
      <c r="VMD17" s="726"/>
      <c r="VME17" s="726"/>
      <c r="VMF17" s="727"/>
      <c r="VMG17" s="727"/>
      <c r="VMH17" s="727"/>
      <c r="VMJ17" s="729"/>
      <c r="VMK17" s="724"/>
      <c r="VML17" s="725"/>
      <c r="VMM17" s="726"/>
      <c r="VMN17" s="726"/>
      <c r="VMO17" s="726"/>
      <c r="VMP17" s="727"/>
      <c r="VMQ17" s="727"/>
      <c r="VMR17" s="727"/>
      <c r="VMT17" s="729"/>
      <c r="VMU17" s="724"/>
      <c r="VMV17" s="725"/>
      <c r="VMW17" s="726"/>
      <c r="VMX17" s="726"/>
      <c r="VMY17" s="726"/>
      <c r="VMZ17" s="727"/>
      <c r="VNA17" s="727"/>
      <c r="VNB17" s="727"/>
      <c r="VND17" s="729"/>
      <c r="VNE17" s="724"/>
      <c r="VNF17" s="725"/>
      <c r="VNG17" s="726"/>
      <c r="VNH17" s="726"/>
      <c r="VNI17" s="726"/>
      <c r="VNJ17" s="727"/>
      <c r="VNK17" s="727"/>
      <c r="VNL17" s="727"/>
      <c r="VNN17" s="729"/>
      <c r="VNO17" s="724"/>
      <c r="VNP17" s="725"/>
      <c r="VNQ17" s="726"/>
      <c r="VNR17" s="726"/>
      <c r="VNS17" s="726"/>
      <c r="VNT17" s="727"/>
      <c r="VNU17" s="727"/>
      <c r="VNV17" s="727"/>
      <c r="VNX17" s="729"/>
      <c r="VNY17" s="724"/>
      <c r="VNZ17" s="725"/>
      <c r="VOA17" s="726"/>
      <c r="VOB17" s="726"/>
      <c r="VOC17" s="726"/>
      <c r="VOD17" s="727"/>
      <c r="VOE17" s="727"/>
      <c r="VOF17" s="727"/>
      <c r="VOH17" s="729"/>
      <c r="VOI17" s="724"/>
      <c r="VOJ17" s="725"/>
      <c r="VOK17" s="726"/>
      <c r="VOL17" s="726"/>
      <c r="VOM17" s="726"/>
      <c r="VON17" s="727"/>
      <c r="VOO17" s="727"/>
      <c r="VOP17" s="727"/>
      <c r="VOR17" s="729"/>
      <c r="VOS17" s="724"/>
      <c r="VOT17" s="725"/>
      <c r="VOU17" s="726"/>
      <c r="VOV17" s="726"/>
      <c r="VOW17" s="726"/>
      <c r="VOX17" s="727"/>
      <c r="VOY17" s="727"/>
      <c r="VOZ17" s="727"/>
      <c r="VPB17" s="729"/>
      <c r="VPC17" s="724"/>
      <c r="VPD17" s="725"/>
      <c r="VPE17" s="726"/>
      <c r="VPF17" s="726"/>
      <c r="VPG17" s="726"/>
      <c r="VPH17" s="727"/>
      <c r="VPI17" s="727"/>
      <c r="VPJ17" s="727"/>
      <c r="VPL17" s="729"/>
      <c r="VPM17" s="724"/>
      <c r="VPN17" s="725"/>
      <c r="VPO17" s="726"/>
      <c r="VPP17" s="726"/>
      <c r="VPQ17" s="726"/>
      <c r="VPR17" s="727"/>
      <c r="VPS17" s="727"/>
      <c r="VPT17" s="727"/>
      <c r="VPV17" s="729"/>
      <c r="VPW17" s="724"/>
      <c r="VPX17" s="725"/>
      <c r="VPY17" s="726"/>
      <c r="VPZ17" s="726"/>
      <c r="VQA17" s="726"/>
      <c r="VQB17" s="727"/>
      <c r="VQC17" s="727"/>
      <c r="VQD17" s="727"/>
      <c r="VQF17" s="729"/>
      <c r="VQG17" s="724"/>
      <c r="VQH17" s="725"/>
      <c r="VQI17" s="726"/>
      <c r="VQJ17" s="726"/>
      <c r="VQK17" s="726"/>
      <c r="VQL17" s="727"/>
      <c r="VQM17" s="727"/>
      <c r="VQN17" s="727"/>
      <c r="VQP17" s="729"/>
      <c r="VQQ17" s="724"/>
      <c r="VQR17" s="725"/>
      <c r="VQS17" s="726"/>
      <c r="VQT17" s="726"/>
      <c r="VQU17" s="726"/>
      <c r="VQV17" s="727"/>
      <c r="VQW17" s="727"/>
      <c r="VQX17" s="727"/>
      <c r="VQZ17" s="729"/>
      <c r="VRA17" s="724"/>
      <c r="VRB17" s="725"/>
      <c r="VRC17" s="726"/>
      <c r="VRD17" s="726"/>
      <c r="VRE17" s="726"/>
      <c r="VRF17" s="727"/>
      <c r="VRG17" s="727"/>
      <c r="VRH17" s="727"/>
      <c r="VRJ17" s="729"/>
      <c r="VRK17" s="724"/>
      <c r="VRL17" s="725"/>
      <c r="VRM17" s="726"/>
      <c r="VRN17" s="726"/>
      <c r="VRO17" s="726"/>
      <c r="VRP17" s="727"/>
      <c r="VRQ17" s="727"/>
      <c r="VRR17" s="727"/>
      <c r="VRT17" s="729"/>
      <c r="VRU17" s="724"/>
      <c r="VRV17" s="725"/>
      <c r="VRW17" s="726"/>
      <c r="VRX17" s="726"/>
      <c r="VRY17" s="726"/>
      <c r="VRZ17" s="727"/>
      <c r="VSA17" s="727"/>
      <c r="VSB17" s="727"/>
      <c r="VSD17" s="729"/>
      <c r="VSE17" s="724"/>
      <c r="VSF17" s="725"/>
      <c r="VSG17" s="726"/>
      <c r="VSH17" s="726"/>
      <c r="VSI17" s="726"/>
      <c r="VSJ17" s="727"/>
      <c r="VSK17" s="727"/>
      <c r="VSL17" s="727"/>
      <c r="VSN17" s="729"/>
      <c r="VSO17" s="724"/>
      <c r="VSP17" s="725"/>
      <c r="VSQ17" s="726"/>
      <c r="VSR17" s="726"/>
      <c r="VSS17" s="726"/>
      <c r="VST17" s="727"/>
      <c r="VSU17" s="727"/>
      <c r="VSV17" s="727"/>
      <c r="VSX17" s="729"/>
      <c r="VSY17" s="724"/>
      <c r="VSZ17" s="725"/>
      <c r="VTA17" s="726"/>
      <c r="VTB17" s="726"/>
      <c r="VTC17" s="726"/>
      <c r="VTD17" s="727"/>
      <c r="VTE17" s="727"/>
      <c r="VTF17" s="727"/>
      <c r="VTH17" s="729"/>
      <c r="VTI17" s="724"/>
      <c r="VTJ17" s="725"/>
      <c r="VTK17" s="726"/>
      <c r="VTL17" s="726"/>
      <c r="VTM17" s="726"/>
      <c r="VTN17" s="727"/>
      <c r="VTO17" s="727"/>
      <c r="VTP17" s="727"/>
      <c r="VTR17" s="729"/>
      <c r="VTS17" s="724"/>
      <c r="VTT17" s="725"/>
      <c r="VTU17" s="726"/>
      <c r="VTV17" s="726"/>
      <c r="VTW17" s="726"/>
      <c r="VTX17" s="727"/>
      <c r="VTY17" s="727"/>
      <c r="VTZ17" s="727"/>
      <c r="VUB17" s="729"/>
      <c r="VUC17" s="724"/>
      <c r="VUD17" s="725"/>
      <c r="VUE17" s="726"/>
      <c r="VUF17" s="726"/>
      <c r="VUG17" s="726"/>
      <c r="VUH17" s="727"/>
      <c r="VUI17" s="727"/>
      <c r="VUJ17" s="727"/>
      <c r="VUL17" s="729"/>
      <c r="VUM17" s="724"/>
      <c r="VUN17" s="725"/>
      <c r="VUO17" s="726"/>
      <c r="VUP17" s="726"/>
      <c r="VUQ17" s="726"/>
      <c r="VUR17" s="727"/>
      <c r="VUS17" s="727"/>
      <c r="VUT17" s="727"/>
      <c r="VUV17" s="729"/>
      <c r="VUW17" s="724"/>
      <c r="VUX17" s="725"/>
      <c r="VUY17" s="726"/>
      <c r="VUZ17" s="726"/>
      <c r="VVA17" s="726"/>
      <c r="VVB17" s="727"/>
      <c r="VVC17" s="727"/>
      <c r="VVD17" s="727"/>
      <c r="VVF17" s="729"/>
      <c r="VVG17" s="724"/>
      <c r="VVH17" s="725"/>
      <c r="VVI17" s="726"/>
      <c r="VVJ17" s="726"/>
      <c r="VVK17" s="726"/>
      <c r="VVL17" s="727"/>
      <c r="VVM17" s="727"/>
      <c r="VVN17" s="727"/>
      <c r="VVP17" s="729"/>
      <c r="VVQ17" s="724"/>
      <c r="VVR17" s="725"/>
      <c r="VVS17" s="726"/>
      <c r="VVT17" s="726"/>
      <c r="VVU17" s="726"/>
      <c r="VVV17" s="727"/>
      <c r="VVW17" s="727"/>
      <c r="VVX17" s="727"/>
      <c r="VVZ17" s="729"/>
      <c r="VWA17" s="724"/>
      <c r="VWB17" s="725"/>
      <c r="VWC17" s="726"/>
      <c r="VWD17" s="726"/>
      <c r="VWE17" s="726"/>
      <c r="VWF17" s="727"/>
      <c r="VWG17" s="727"/>
      <c r="VWH17" s="727"/>
      <c r="VWJ17" s="729"/>
      <c r="VWK17" s="724"/>
      <c r="VWL17" s="725"/>
      <c r="VWM17" s="726"/>
      <c r="VWN17" s="726"/>
      <c r="VWO17" s="726"/>
      <c r="VWP17" s="727"/>
      <c r="VWQ17" s="727"/>
      <c r="VWR17" s="727"/>
      <c r="VWT17" s="729"/>
      <c r="VWU17" s="724"/>
      <c r="VWV17" s="725"/>
      <c r="VWW17" s="726"/>
      <c r="VWX17" s="726"/>
      <c r="VWY17" s="726"/>
      <c r="VWZ17" s="727"/>
      <c r="VXA17" s="727"/>
      <c r="VXB17" s="727"/>
      <c r="VXD17" s="729"/>
      <c r="VXE17" s="724"/>
      <c r="VXF17" s="725"/>
      <c r="VXG17" s="726"/>
      <c r="VXH17" s="726"/>
      <c r="VXI17" s="726"/>
      <c r="VXJ17" s="727"/>
      <c r="VXK17" s="727"/>
      <c r="VXL17" s="727"/>
      <c r="VXN17" s="729"/>
      <c r="VXO17" s="724"/>
      <c r="VXP17" s="725"/>
      <c r="VXQ17" s="726"/>
      <c r="VXR17" s="726"/>
      <c r="VXS17" s="726"/>
      <c r="VXT17" s="727"/>
      <c r="VXU17" s="727"/>
      <c r="VXV17" s="727"/>
      <c r="VXX17" s="729"/>
      <c r="VXY17" s="724"/>
      <c r="VXZ17" s="725"/>
      <c r="VYA17" s="726"/>
      <c r="VYB17" s="726"/>
      <c r="VYC17" s="726"/>
      <c r="VYD17" s="727"/>
      <c r="VYE17" s="727"/>
      <c r="VYF17" s="727"/>
      <c r="VYH17" s="729"/>
      <c r="VYI17" s="724"/>
      <c r="VYJ17" s="725"/>
      <c r="VYK17" s="726"/>
      <c r="VYL17" s="726"/>
      <c r="VYM17" s="726"/>
      <c r="VYN17" s="727"/>
      <c r="VYO17" s="727"/>
      <c r="VYP17" s="727"/>
      <c r="VYR17" s="729"/>
      <c r="VYS17" s="724"/>
      <c r="VYT17" s="725"/>
      <c r="VYU17" s="726"/>
      <c r="VYV17" s="726"/>
      <c r="VYW17" s="726"/>
      <c r="VYX17" s="727"/>
      <c r="VYY17" s="727"/>
      <c r="VYZ17" s="727"/>
      <c r="VZB17" s="729"/>
      <c r="VZC17" s="724"/>
      <c r="VZD17" s="725"/>
      <c r="VZE17" s="726"/>
      <c r="VZF17" s="726"/>
      <c r="VZG17" s="726"/>
      <c r="VZH17" s="727"/>
      <c r="VZI17" s="727"/>
      <c r="VZJ17" s="727"/>
      <c r="VZL17" s="729"/>
      <c r="VZM17" s="724"/>
      <c r="VZN17" s="725"/>
      <c r="VZO17" s="726"/>
      <c r="VZP17" s="726"/>
      <c r="VZQ17" s="726"/>
      <c r="VZR17" s="727"/>
      <c r="VZS17" s="727"/>
      <c r="VZT17" s="727"/>
      <c r="VZV17" s="729"/>
      <c r="VZW17" s="724"/>
      <c r="VZX17" s="725"/>
      <c r="VZY17" s="726"/>
      <c r="VZZ17" s="726"/>
      <c r="WAA17" s="726"/>
      <c r="WAB17" s="727"/>
      <c r="WAC17" s="727"/>
      <c r="WAD17" s="727"/>
      <c r="WAF17" s="729"/>
      <c r="WAG17" s="724"/>
      <c r="WAH17" s="725"/>
      <c r="WAI17" s="726"/>
      <c r="WAJ17" s="726"/>
      <c r="WAK17" s="726"/>
      <c r="WAL17" s="727"/>
      <c r="WAM17" s="727"/>
      <c r="WAN17" s="727"/>
      <c r="WAP17" s="729"/>
      <c r="WAQ17" s="724"/>
      <c r="WAR17" s="725"/>
      <c r="WAS17" s="726"/>
      <c r="WAT17" s="726"/>
      <c r="WAU17" s="726"/>
      <c r="WAV17" s="727"/>
      <c r="WAW17" s="727"/>
      <c r="WAX17" s="727"/>
      <c r="WAZ17" s="729"/>
      <c r="WBA17" s="724"/>
      <c r="WBB17" s="725"/>
      <c r="WBC17" s="726"/>
      <c r="WBD17" s="726"/>
      <c r="WBE17" s="726"/>
      <c r="WBF17" s="727"/>
      <c r="WBG17" s="727"/>
      <c r="WBH17" s="727"/>
      <c r="WBJ17" s="729"/>
      <c r="WBK17" s="724"/>
      <c r="WBL17" s="725"/>
      <c r="WBM17" s="726"/>
      <c r="WBN17" s="726"/>
      <c r="WBO17" s="726"/>
      <c r="WBP17" s="727"/>
      <c r="WBQ17" s="727"/>
      <c r="WBR17" s="727"/>
      <c r="WBT17" s="729"/>
      <c r="WBU17" s="724"/>
      <c r="WBV17" s="725"/>
      <c r="WBW17" s="726"/>
      <c r="WBX17" s="726"/>
      <c r="WBY17" s="726"/>
      <c r="WBZ17" s="727"/>
      <c r="WCA17" s="727"/>
      <c r="WCB17" s="727"/>
      <c r="WCD17" s="729"/>
      <c r="WCE17" s="724"/>
      <c r="WCF17" s="725"/>
      <c r="WCG17" s="726"/>
      <c r="WCH17" s="726"/>
      <c r="WCI17" s="726"/>
      <c r="WCJ17" s="727"/>
      <c r="WCK17" s="727"/>
      <c r="WCL17" s="727"/>
      <c r="WCN17" s="729"/>
      <c r="WCO17" s="724"/>
      <c r="WCP17" s="725"/>
      <c r="WCQ17" s="726"/>
      <c r="WCR17" s="726"/>
      <c r="WCS17" s="726"/>
      <c r="WCT17" s="727"/>
      <c r="WCU17" s="727"/>
      <c r="WCV17" s="727"/>
      <c r="WCX17" s="729"/>
      <c r="WCY17" s="724"/>
      <c r="WCZ17" s="725"/>
      <c r="WDA17" s="726"/>
      <c r="WDB17" s="726"/>
      <c r="WDC17" s="726"/>
      <c r="WDD17" s="727"/>
      <c r="WDE17" s="727"/>
      <c r="WDF17" s="727"/>
      <c r="WDH17" s="729"/>
      <c r="WDI17" s="724"/>
      <c r="WDJ17" s="725"/>
      <c r="WDK17" s="726"/>
      <c r="WDL17" s="726"/>
      <c r="WDM17" s="726"/>
      <c r="WDN17" s="727"/>
      <c r="WDO17" s="727"/>
      <c r="WDP17" s="727"/>
      <c r="WDR17" s="729"/>
      <c r="WDS17" s="724"/>
      <c r="WDT17" s="725"/>
      <c r="WDU17" s="726"/>
      <c r="WDV17" s="726"/>
      <c r="WDW17" s="726"/>
      <c r="WDX17" s="727"/>
      <c r="WDY17" s="727"/>
      <c r="WDZ17" s="727"/>
      <c r="WEB17" s="729"/>
      <c r="WEC17" s="724"/>
      <c r="WED17" s="725"/>
      <c r="WEE17" s="726"/>
      <c r="WEF17" s="726"/>
      <c r="WEG17" s="726"/>
      <c r="WEH17" s="727"/>
      <c r="WEI17" s="727"/>
      <c r="WEJ17" s="727"/>
      <c r="WEL17" s="729"/>
      <c r="WEM17" s="724"/>
      <c r="WEN17" s="725"/>
      <c r="WEO17" s="726"/>
      <c r="WEP17" s="726"/>
      <c r="WEQ17" s="726"/>
      <c r="WER17" s="727"/>
      <c r="WES17" s="727"/>
      <c r="WET17" s="727"/>
      <c r="WEV17" s="729"/>
      <c r="WEW17" s="724"/>
      <c r="WEX17" s="725"/>
      <c r="WEY17" s="726"/>
      <c r="WEZ17" s="726"/>
      <c r="WFA17" s="726"/>
      <c r="WFB17" s="727"/>
      <c r="WFC17" s="727"/>
      <c r="WFD17" s="727"/>
      <c r="WFF17" s="729"/>
      <c r="WFG17" s="724"/>
      <c r="WFH17" s="725"/>
      <c r="WFI17" s="726"/>
      <c r="WFJ17" s="726"/>
      <c r="WFK17" s="726"/>
      <c r="WFL17" s="727"/>
      <c r="WFM17" s="727"/>
      <c r="WFN17" s="727"/>
      <c r="WFP17" s="729"/>
      <c r="WFQ17" s="724"/>
      <c r="WFR17" s="725"/>
      <c r="WFS17" s="726"/>
      <c r="WFT17" s="726"/>
      <c r="WFU17" s="726"/>
      <c r="WFV17" s="727"/>
      <c r="WFW17" s="727"/>
      <c r="WFX17" s="727"/>
      <c r="WFZ17" s="729"/>
      <c r="WGA17" s="724"/>
      <c r="WGB17" s="725"/>
      <c r="WGC17" s="726"/>
      <c r="WGD17" s="726"/>
      <c r="WGE17" s="726"/>
      <c r="WGF17" s="727"/>
      <c r="WGG17" s="727"/>
      <c r="WGH17" s="727"/>
      <c r="WGJ17" s="729"/>
      <c r="WGK17" s="724"/>
      <c r="WGL17" s="725"/>
      <c r="WGM17" s="726"/>
      <c r="WGN17" s="726"/>
      <c r="WGO17" s="726"/>
      <c r="WGP17" s="727"/>
      <c r="WGQ17" s="727"/>
      <c r="WGR17" s="727"/>
      <c r="WGT17" s="729"/>
      <c r="WGU17" s="724"/>
      <c r="WGV17" s="725"/>
      <c r="WGW17" s="726"/>
      <c r="WGX17" s="726"/>
      <c r="WGY17" s="726"/>
      <c r="WGZ17" s="727"/>
      <c r="WHA17" s="727"/>
      <c r="WHB17" s="727"/>
      <c r="WHD17" s="729"/>
      <c r="WHE17" s="724"/>
      <c r="WHF17" s="725"/>
      <c r="WHG17" s="726"/>
      <c r="WHH17" s="726"/>
      <c r="WHI17" s="726"/>
      <c r="WHJ17" s="727"/>
      <c r="WHK17" s="727"/>
      <c r="WHL17" s="727"/>
      <c r="WHN17" s="729"/>
      <c r="WHO17" s="724"/>
      <c r="WHP17" s="725"/>
      <c r="WHQ17" s="726"/>
      <c r="WHR17" s="726"/>
      <c r="WHS17" s="726"/>
      <c r="WHT17" s="727"/>
      <c r="WHU17" s="727"/>
      <c r="WHV17" s="727"/>
      <c r="WHX17" s="729"/>
      <c r="WHY17" s="724"/>
      <c r="WHZ17" s="725"/>
      <c r="WIA17" s="726"/>
      <c r="WIB17" s="726"/>
      <c r="WIC17" s="726"/>
      <c r="WID17" s="727"/>
      <c r="WIE17" s="727"/>
      <c r="WIF17" s="727"/>
      <c r="WIH17" s="729"/>
      <c r="WII17" s="724"/>
      <c r="WIJ17" s="725"/>
      <c r="WIK17" s="726"/>
      <c r="WIL17" s="726"/>
      <c r="WIM17" s="726"/>
      <c r="WIN17" s="727"/>
      <c r="WIO17" s="727"/>
      <c r="WIP17" s="727"/>
      <c r="WIR17" s="729"/>
      <c r="WIS17" s="724"/>
      <c r="WIT17" s="725"/>
      <c r="WIU17" s="726"/>
      <c r="WIV17" s="726"/>
      <c r="WIW17" s="726"/>
      <c r="WIX17" s="727"/>
      <c r="WIY17" s="727"/>
      <c r="WIZ17" s="727"/>
      <c r="WJB17" s="729"/>
      <c r="WJC17" s="724"/>
      <c r="WJD17" s="725"/>
      <c r="WJE17" s="726"/>
      <c r="WJF17" s="726"/>
      <c r="WJG17" s="726"/>
      <c r="WJH17" s="727"/>
      <c r="WJI17" s="727"/>
      <c r="WJJ17" s="727"/>
      <c r="WJL17" s="729"/>
      <c r="WJM17" s="724"/>
      <c r="WJN17" s="725"/>
      <c r="WJO17" s="726"/>
      <c r="WJP17" s="726"/>
      <c r="WJQ17" s="726"/>
      <c r="WJR17" s="727"/>
      <c r="WJS17" s="727"/>
      <c r="WJT17" s="727"/>
      <c r="WJV17" s="729"/>
      <c r="WJW17" s="724"/>
      <c r="WJX17" s="725"/>
      <c r="WJY17" s="726"/>
      <c r="WJZ17" s="726"/>
      <c r="WKA17" s="726"/>
      <c r="WKB17" s="727"/>
      <c r="WKC17" s="727"/>
      <c r="WKD17" s="727"/>
      <c r="WKF17" s="729"/>
      <c r="WKG17" s="724"/>
      <c r="WKH17" s="725"/>
      <c r="WKI17" s="726"/>
      <c r="WKJ17" s="726"/>
      <c r="WKK17" s="726"/>
      <c r="WKL17" s="727"/>
      <c r="WKM17" s="727"/>
      <c r="WKN17" s="727"/>
      <c r="WKP17" s="729"/>
      <c r="WKQ17" s="724"/>
      <c r="WKR17" s="725"/>
      <c r="WKS17" s="726"/>
      <c r="WKT17" s="726"/>
      <c r="WKU17" s="726"/>
      <c r="WKV17" s="727"/>
      <c r="WKW17" s="727"/>
      <c r="WKX17" s="727"/>
      <c r="WKZ17" s="729"/>
      <c r="WLA17" s="724"/>
      <c r="WLB17" s="725"/>
      <c r="WLC17" s="726"/>
      <c r="WLD17" s="726"/>
      <c r="WLE17" s="726"/>
      <c r="WLF17" s="727"/>
      <c r="WLG17" s="727"/>
      <c r="WLH17" s="727"/>
      <c r="WLJ17" s="729"/>
      <c r="WLK17" s="724"/>
      <c r="WLL17" s="725"/>
      <c r="WLM17" s="726"/>
      <c r="WLN17" s="726"/>
      <c r="WLO17" s="726"/>
      <c r="WLP17" s="727"/>
      <c r="WLQ17" s="727"/>
      <c r="WLR17" s="727"/>
      <c r="WLT17" s="729"/>
      <c r="WLU17" s="724"/>
      <c r="WLV17" s="725"/>
      <c r="WLW17" s="726"/>
      <c r="WLX17" s="726"/>
      <c r="WLY17" s="726"/>
      <c r="WLZ17" s="727"/>
      <c r="WMA17" s="727"/>
      <c r="WMB17" s="727"/>
      <c r="WMD17" s="729"/>
      <c r="WME17" s="724"/>
      <c r="WMF17" s="725"/>
      <c r="WMG17" s="726"/>
      <c r="WMH17" s="726"/>
      <c r="WMI17" s="726"/>
      <c r="WMJ17" s="727"/>
      <c r="WMK17" s="727"/>
      <c r="WML17" s="727"/>
      <c r="WMN17" s="729"/>
      <c r="WMO17" s="724"/>
      <c r="WMP17" s="725"/>
      <c r="WMQ17" s="726"/>
      <c r="WMR17" s="726"/>
      <c r="WMS17" s="726"/>
      <c r="WMT17" s="727"/>
      <c r="WMU17" s="727"/>
      <c r="WMV17" s="727"/>
      <c r="WMX17" s="729"/>
      <c r="WMY17" s="724"/>
      <c r="WMZ17" s="725"/>
      <c r="WNA17" s="726"/>
      <c r="WNB17" s="726"/>
      <c r="WNC17" s="726"/>
      <c r="WND17" s="727"/>
      <c r="WNE17" s="727"/>
      <c r="WNF17" s="727"/>
      <c r="WNH17" s="729"/>
      <c r="WNI17" s="724"/>
      <c r="WNJ17" s="725"/>
      <c r="WNK17" s="726"/>
      <c r="WNL17" s="726"/>
      <c r="WNM17" s="726"/>
      <c r="WNN17" s="727"/>
      <c r="WNO17" s="727"/>
      <c r="WNP17" s="727"/>
      <c r="WNR17" s="729"/>
      <c r="WNS17" s="724"/>
      <c r="WNT17" s="725"/>
      <c r="WNU17" s="726"/>
      <c r="WNV17" s="726"/>
      <c r="WNW17" s="726"/>
      <c r="WNX17" s="727"/>
      <c r="WNY17" s="727"/>
      <c r="WNZ17" s="727"/>
      <c r="WOB17" s="729"/>
      <c r="WOC17" s="724"/>
      <c r="WOD17" s="725"/>
      <c r="WOE17" s="726"/>
      <c r="WOF17" s="726"/>
      <c r="WOG17" s="726"/>
      <c r="WOH17" s="727"/>
      <c r="WOI17" s="727"/>
      <c r="WOJ17" s="727"/>
      <c r="WOL17" s="729"/>
      <c r="WOM17" s="724"/>
      <c r="WON17" s="725"/>
      <c r="WOO17" s="726"/>
      <c r="WOP17" s="726"/>
      <c r="WOQ17" s="726"/>
      <c r="WOR17" s="727"/>
      <c r="WOS17" s="727"/>
      <c r="WOT17" s="727"/>
      <c r="WOV17" s="729"/>
      <c r="WOW17" s="724"/>
      <c r="WOX17" s="725"/>
      <c r="WOY17" s="726"/>
      <c r="WOZ17" s="726"/>
      <c r="WPA17" s="726"/>
      <c r="WPB17" s="727"/>
      <c r="WPC17" s="727"/>
      <c r="WPD17" s="727"/>
      <c r="WPF17" s="729"/>
      <c r="WPG17" s="724"/>
      <c r="WPH17" s="725"/>
      <c r="WPI17" s="726"/>
      <c r="WPJ17" s="726"/>
      <c r="WPK17" s="726"/>
      <c r="WPL17" s="727"/>
      <c r="WPM17" s="727"/>
      <c r="WPN17" s="727"/>
      <c r="WPP17" s="729"/>
      <c r="WPQ17" s="724"/>
      <c r="WPR17" s="725"/>
      <c r="WPS17" s="726"/>
      <c r="WPT17" s="726"/>
      <c r="WPU17" s="726"/>
      <c r="WPV17" s="727"/>
      <c r="WPW17" s="727"/>
      <c r="WPX17" s="727"/>
      <c r="WPZ17" s="729"/>
      <c r="WQA17" s="724"/>
      <c r="WQB17" s="725"/>
      <c r="WQC17" s="726"/>
      <c r="WQD17" s="726"/>
      <c r="WQE17" s="726"/>
      <c r="WQF17" s="727"/>
      <c r="WQG17" s="727"/>
      <c r="WQH17" s="727"/>
      <c r="WQJ17" s="729"/>
      <c r="WQK17" s="724"/>
      <c r="WQL17" s="725"/>
      <c r="WQM17" s="726"/>
      <c r="WQN17" s="726"/>
      <c r="WQO17" s="726"/>
      <c r="WQP17" s="727"/>
      <c r="WQQ17" s="727"/>
      <c r="WQR17" s="727"/>
      <c r="WQT17" s="729"/>
      <c r="WQU17" s="724"/>
      <c r="WQV17" s="725"/>
      <c r="WQW17" s="726"/>
      <c r="WQX17" s="726"/>
      <c r="WQY17" s="726"/>
      <c r="WQZ17" s="727"/>
      <c r="WRA17" s="727"/>
      <c r="WRB17" s="727"/>
      <c r="WRD17" s="729"/>
      <c r="WRE17" s="724"/>
      <c r="WRF17" s="725"/>
      <c r="WRG17" s="726"/>
      <c r="WRH17" s="726"/>
      <c r="WRI17" s="726"/>
      <c r="WRJ17" s="727"/>
      <c r="WRK17" s="727"/>
      <c r="WRL17" s="727"/>
      <c r="WRN17" s="729"/>
      <c r="WRO17" s="724"/>
      <c r="WRP17" s="725"/>
      <c r="WRQ17" s="726"/>
      <c r="WRR17" s="726"/>
      <c r="WRS17" s="726"/>
      <c r="WRT17" s="727"/>
      <c r="WRU17" s="727"/>
      <c r="WRV17" s="727"/>
      <c r="WRX17" s="729"/>
      <c r="WRY17" s="724"/>
      <c r="WRZ17" s="725"/>
      <c r="WSA17" s="726"/>
      <c r="WSB17" s="726"/>
      <c r="WSC17" s="726"/>
      <c r="WSD17" s="727"/>
      <c r="WSE17" s="727"/>
      <c r="WSF17" s="727"/>
      <c r="WSH17" s="729"/>
      <c r="WSI17" s="724"/>
      <c r="WSJ17" s="725"/>
      <c r="WSK17" s="726"/>
      <c r="WSL17" s="726"/>
      <c r="WSM17" s="726"/>
      <c r="WSN17" s="727"/>
      <c r="WSO17" s="727"/>
      <c r="WSP17" s="727"/>
      <c r="WSR17" s="729"/>
      <c r="WSS17" s="724"/>
      <c r="WST17" s="725"/>
      <c r="WSU17" s="726"/>
      <c r="WSV17" s="726"/>
      <c r="WSW17" s="726"/>
      <c r="WSX17" s="727"/>
      <c r="WSY17" s="727"/>
      <c r="WSZ17" s="727"/>
      <c r="WTB17" s="729"/>
      <c r="WTC17" s="724"/>
      <c r="WTD17" s="725"/>
      <c r="WTE17" s="726"/>
      <c r="WTF17" s="726"/>
      <c r="WTG17" s="726"/>
      <c r="WTH17" s="727"/>
      <c r="WTI17" s="727"/>
      <c r="WTJ17" s="727"/>
      <c r="WTL17" s="729"/>
      <c r="WTM17" s="724"/>
      <c r="WTN17" s="725"/>
      <c r="WTO17" s="726"/>
      <c r="WTP17" s="726"/>
      <c r="WTQ17" s="726"/>
      <c r="WTR17" s="727"/>
      <c r="WTS17" s="727"/>
      <c r="WTT17" s="727"/>
      <c r="WTV17" s="729"/>
      <c r="WTW17" s="724"/>
      <c r="WTX17" s="725"/>
      <c r="WTY17" s="726"/>
      <c r="WTZ17" s="726"/>
      <c r="WUA17" s="726"/>
      <c r="WUB17" s="727"/>
      <c r="WUC17" s="727"/>
      <c r="WUD17" s="727"/>
      <c r="WUF17" s="729"/>
      <c r="WUG17" s="724"/>
      <c r="WUH17" s="725"/>
      <c r="WUI17" s="726"/>
      <c r="WUJ17" s="726"/>
      <c r="WUK17" s="726"/>
      <c r="WUL17" s="727"/>
      <c r="WUM17" s="727"/>
      <c r="WUN17" s="727"/>
      <c r="WUP17" s="729"/>
      <c r="WUQ17" s="724"/>
      <c r="WUR17" s="725"/>
      <c r="WUS17" s="726"/>
      <c r="WUT17" s="726"/>
      <c r="WUU17" s="726"/>
      <c r="WUV17" s="727"/>
      <c r="WUW17" s="727"/>
      <c r="WUX17" s="727"/>
      <c r="WUZ17" s="729"/>
      <c r="WVA17" s="724"/>
      <c r="WVB17" s="725"/>
      <c r="WVC17" s="726"/>
      <c r="WVD17" s="726"/>
      <c r="WVE17" s="726"/>
      <c r="WVF17" s="727"/>
      <c r="WVG17" s="727"/>
      <c r="WVH17" s="727"/>
      <c r="WVJ17" s="729"/>
      <c r="WVK17" s="724"/>
      <c r="WVL17" s="725"/>
      <c r="WVM17" s="726"/>
      <c r="WVN17" s="726"/>
      <c r="WVO17" s="726"/>
      <c r="WVP17" s="727"/>
      <c r="WVQ17" s="727"/>
      <c r="WVR17" s="727"/>
      <c r="WVT17" s="729"/>
      <c r="WVU17" s="724"/>
      <c r="WVV17" s="725"/>
      <c r="WVW17" s="726"/>
      <c r="WVX17" s="726"/>
      <c r="WVY17" s="726"/>
      <c r="WVZ17" s="727"/>
      <c r="WWA17" s="727"/>
      <c r="WWB17" s="727"/>
      <c r="WWD17" s="729"/>
      <c r="WWE17" s="724"/>
      <c r="WWF17" s="725"/>
      <c r="WWG17" s="726"/>
      <c r="WWH17" s="726"/>
      <c r="WWI17" s="726"/>
      <c r="WWJ17" s="727"/>
      <c r="WWK17" s="727"/>
      <c r="WWL17" s="727"/>
      <c r="WWN17" s="729"/>
      <c r="WWO17" s="724"/>
      <c r="WWP17" s="725"/>
      <c r="WWQ17" s="726"/>
      <c r="WWR17" s="726"/>
      <c r="WWS17" s="726"/>
      <c r="WWT17" s="727"/>
      <c r="WWU17" s="727"/>
      <c r="WWV17" s="727"/>
      <c r="WWX17" s="729"/>
      <c r="WWY17" s="724"/>
      <c r="WWZ17" s="725"/>
      <c r="WXA17" s="726"/>
      <c r="WXB17" s="726"/>
      <c r="WXC17" s="726"/>
      <c r="WXD17" s="727"/>
      <c r="WXE17" s="727"/>
      <c r="WXF17" s="727"/>
      <c r="WXH17" s="729"/>
      <c r="WXI17" s="724"/>
      <c r="WXJ17" s="725"/>
      <c r="WXK17" s="726"/>
      <c r="WXL17" s="726"/>
      <c r="WXM17" s="726"/>
      <c r="WXN17" s="727"/>
      <c r="WXO17" s="727"/>
      <c r="WXP17" s="727"/>
      <c r="WXR17" s="729"/>
      <c r="WXS17" s="724"/>
      <c r="WXT17" s="725"/>
      <c r="WXU17" s="726"/>
      <c r="WXV17" s="726"/>
      <c r="WXW17" s="726"/>
      <c r="WXX17" s="727"/>
      <c r="WXY17" s="727"/>
      <c r="WXZ17" s="727"/>
      <c r="WYB17" s="729"/>
      <c r="WYC17" s="724"/>
      <c r="WYD17" s="725"/>
      <c r="WYE17" s="726"/>
      <c r="WYF17" s="726"/>
      <c r="WYG17" s="726"/>
      <c r="WYH17" s="727"/>
      <c r="WYI17" s="727"/>
      <c r="WYJ17" s="727"/>
      <c r="WYL17" s="729"/>
      <c r="WYM17" s="724"/>
      <c r="WYN17" s="725"/>
      <c r="WYO17" s="726"/>
      <c r="WYP17" s="726"/>
      <c r="WYQ17" s="726"/>
      <c r="WYR17" s="727"/>
      <c r="WYS17" s="727"/>
      <c r="WYT17" s="727"/>
      <c r="WYV17" s="729"/>
      <c r="WYW17" s="724"/>
      <c r="WYX17" s="725"/>
      <c r="WYY17" s="726"/>
      <c r="WYZ17" s="726"/>
      <c r="WZA17" s="726"/>
      <c r="WZB17" s="727"/>
      <c r="WZC17" s="727"/>
      <c r="WZD17" s="727"/>
      <c r="WZF17" s="729"/>
      <c r="WZG17" s="724"/>
      <c r="WZH17" s="725"/>
      <c r="WZI17" s="726"/>
      <c r="WZJ17" s="726"/>
      <c r="WZK17" s="726"/>
      <c r="WZL17" s="727"/>
      <c r="WZM17" s="727"/>
      <c r="WZN17" s="727"/>
      <c r="WZP17" s="729"/>
      <c r="WZQ17" s="724"/>
      <c r="WZR17" s="725"/>
      <c r="WZS17" s="726"/>
      <c r="WZT17" s="726"/>
      <c r="WZU17" s="726"/>
      <c r="WZV17" s="727"/>
      <c r="WZW17" s="727"/>
      <c r="WZX17" s="727"/>
      <c r="WZZ17" s="729"/>
      <c r="XAA17" s="724"/>
      <c r="XAB17" s="725"/>
      <c r="XAC17" s="726"/>
      <c r="XAD17" s="726"/>
      <c r="XAE17" s="726"/>
      <c r="XAF17" s="727"/>
      <c r="XAG17" s="727"/>
      <c r="XAH17" s="727"/>
      <c r="XAJ17" s="729"/>
      <c r="XAK17" s="724"/>
      <c r="XAL17" s="725"/>
      <c r="XAM17" s="726"/>
      <c r="XAN17" s="726"/>
      <c r="XAO17" s="726"/>
      <c r="XAP17" s="727"/>
      <c r="XAQ17" s="727"/>
      <c r="XAR17" s="727"/>
      <c r="XAT17" s="729"/>
      <c r="XAU17" s="724"/>
      <c r="XAV17" s="725"/>
      <c r="XAW17" s="726"/>
      <c r="XAX17" s="726"/>
      <c r="XAY17" s="726"/>
      <c r="XAZ17" s="727"/>
      <c r="XBA17" s="727"/>
      <c r="XBB17" s="727"/>
      <c r="XBD17" s="729"/>
      <c r="XBE17" s="724"/>
      <c r="XBF17" s="725"/>
      <c r="XBG17" s="726"/>
      <c r="XBH17" s="726"/>
      <c r="XBI17" s="726"/>
      <c r="XBJ17" s="727"/>
      <c r="XBK17" s="727"/>
      <c r="XBL17" s="727"/>
      <c r="XBN17" s="729"/>
      <c r="XBO17" s="724"/>
      <c r="XBP17" s="725"/>
      <c r="XBQ17" s="726"/>
      <c r="XBR17" s="726"/>
      <c r="XBS17" s="726"/>
      <c r="XBT17" s="727"/>
      <c r="XBU17" s="727"/>
      <c r="XBV17" s="727"/>
      <c r="XBX17" s="729"/>
      <c r="XBY17" s="724"/>
      <c r="XBZ17" s="725"/>
      <c r="XCA17" s="726"/>
      <c r="XCB17" s="726"/>
      <c r="XCC17" s="726"/>
      <c r="XCD17" s="727"/>
      <c r="XCE17" s="727"/>
      <c r="XCF17" s="727"/>
      <c r="XCH17" s="729"/>
      <c r="XCI17" s="724"/>
      <c r="XCJ17" s="725"/>
      <c r="XCK17" s="726"/>
      <c r="XCL17" s="726"/>
      <c r="XCM17" s="726"/>
      <c r="XCN17" s="727"/>
      <c r="XCO17" s="727"/>
      <c r="XCP17" s="727"/>
      <c r="XCR17" s="729"/>
      <c r="XCS17" s="724"/>
      <c r="XCT17" s="725"/>
      <c r="XCU17" s="726"/>
      <c r="XCV17" s="726"/>
      <c r="XCW17" s="726"/>
      <c r="XCX17" s="727"/>
      <c r="XCY17" s="727"/>
      <c r="XCZ17" s="727"/>
      <c r="XDB17" s="729"/>
      <c r="XDC17" s="724"/>
      <c r="XDD17" s="725"/>
      <c r="XDE17" s="726"/>
      <c r="XDF17" s="726"/>
      <c r="XDG17" s="726"/>
      <c r="XDH17" s="727"/>
      <c r="XDI17" s="727"/>
      <c r="XDJ17" s="727"/>
      <c r="XDL17" s="729"/>
      <c r="XDM17" s="724"/>
      <c r="XDN17" s="725"/>
      <c r="XDO17" s="726"/>
      <c r="XDP17" s="726"/>
      <c r="XDQ17" s="726"/>
      <c r="XDR17" s="727"/>
      <c r="XDS17" s="727"/>
      <c r="XDT17" s="727"/>
      <c r="XDV17" s="729"/>
      <c r="XDW17" s="724"/>
      <c r="XDX17" s="725"/>
      <c r="XDY17" s="726"/>
      <c r="XDZ17" s="726"/>
      <c r="XEA17" s="726"/>
      <c r="XEB17" s="727"/>
      <c r="XEC17" s="727"/>
      <c r="XED17" s="727"/>
      <c r="XEF17" s="729"/>
      <c r="XEG17" s="724"/>
      <c r="XEH17" s="725"/>
      <c r="XEI17" s="726"/>
      <c r="XEJ17" s="726"/>
      <c r="XEK17" s="726"/>
      <c r="XEL17" s="727"/>
      <c r="XEM17" s="727"/>
      <c r="XEN17" s="727"/>
      <c r="XEP17" s="729"/>
      <c r="XEQ17" s="724"/>
      <c r="XER17" s="725"/>
      <c r="XES17" s="726"/>
      <c r="XET17" s="726"/>
      <c r="XEU17" s="726"/>
      <c r="XEV17" s="727"/>
      <c r="XEW17" s="727"/>
      <c r="XEX17" s="727"/>
      <c r="XEZ17" s="729"/>
      <c r="XFA17" s="724"/>
      <c r="XFB17" s="725"/>
      <c r="XFC17" s="726"/>
      <c r="XFD17" s="726"/>
    </row>
    <row r="18" spans="1:2048 2050:7168 7170:12288 12290:16384" ht="29.25" customHeight="1">
      <c r="B18" s="919" t="s">
        <v>995</v>
      </c>
      <c r="K18" s="724"/>
      <c r="L18" s="725"/>
      <c r="M18" s="726"/>
      <c r="N18" s="726"/>
      <c r="O18" s="726"/>
      <c r="U18" s="724"/>
      <c r="V18" s="725"/>
      <c r="W18" s="726"/>
      <c r="X18" s="726"/>
      <c r="Y18" s="726"/>
      <c r="Z18" s="727"/>
      <c r="AA18" s="727"/>
      <c r="AB18" s="727"/>
      <c r="AC18" s="728"/>
      <c r="AD18" s="729"/>
      <c r="AE18" s="724"/>
      <c r="AF18" s="725"/>
      <c r="AG18" s="726"/>
      <c r="AH18" s="726"/>
      <c r="AI18" s="726"/>
      <c r="AK18" s="727"/>
      <c r="AO18" s="724"/>
      <c r="AP18" s="725"/>
      <c r="AQ18" s="726"/>
      <c r="AR18" s="726"/>
      <c r="AS18" s="726"/>
      <c r="AT18" s="727"/>
      <c r="AU18" s="727"/>
      <c r="AV18" s="727"/>
      <c r="AW18" s="728"/>
      <c r="AX18" s="729"/>
      <c r="AY18" s="724"/>
      <c r="AZ18" s="725"/>
      <c r="BA18" s="726"/>
      <c r="BB18" s="726"/>
      <c r="BC18" s="726"/>
      <c r="BD18" s="727"/>
      <c r="BF18" s="727"/>
      <c r="BG18" s="728"/>
      <c r="BH18" s="729"/>
      <c r="BI18" s="724"/>
      <c r="BJ18" s="725"/>
      <c r="BK18" s="726"/>
      <c r="BL18" s="726"/>
      <c r="BM18" s="726"/>
      <c r="BO18" s="727"/>
      <c r="BP18" s="727"/>
      <c r="BQ18" s="728"/>
      <c r="BS18" s="724"/>
      <c r="BT18" s="725"/>
      <c r="BU18" s="726"/>
      <c r="BV18" s="726"/>
      <c r="BW18" s="726"/>
      <c r="BX18" s="727"/>
      <c r="BY18" s="727"/>
      <c r="BZ18" s="727"/>
      <c r="CB18" s="729"/>
      <c r="CC18" s="724"/>
      <c r="CD18" s="725"/>
      <c r="CE18" s="726"/>
      <c r="CF18" s="726"/>
      <c r="CG18" s="726"/>
      <c r="CH18" s="727"/>
      <c r="CI18" s="727"/>
      <c r="CJ18" s="727"/>
      <c r="CL18" s="729"/>
      <c r="CM18" s="724"/>
      <c r="CN18" s="725"/>
      <c r="CO18" s="726"/>
      <c r="CP18" s="726"/>
      <c r="CQ18" s="726"/>
      <c r="CR18" s="727"/>
      <c r="CS18" s="727"/>
      <c r="CT18" s="727"/>
      <c r="CV18" s="729"/>
      <c r="CW18" s="724"/>
      <c r="CX18" s="725"/>
      <c r="CY18" s="726"/>
      <c r="CZ18" s="726"/>
      <c r="DA18" s="726"/>
      <c r="DB18" s="727"/>
      <c r="DC18" s="727"/>
      <c r="DD18" s="727"/>
      <c r="DF18" s="729"/>
      <c r="DG18" s="724"/>
      <c r="DH18" s="725"/>
      <c r="DI18" s="726"/>
      <c r="DJ18" s="726"/>
      <c r="DK18" s="726"/>
      <c r="DL18" s="727"/>
      <c r="DM18" s="727"/>
      <c r="DN18" s="727"/>
      <c r="DP18" s="729"/>
      <c r="DQ18" s="724"/>
      <c r="DR18" s="725"/>
      <c r="DS18" s="726"/>
      <c r="DT18" s="726"/>
      <c r="DU18" s="726"/>
      <c r="DV18" s="727"/>
      <c r="DW18" s="727"/>
      <c r="DX18" s="727"/>
      <c r="DZ18" s="729"/>
      <c r="EA18" s="724"/>
      <c r="EB18" s="725"/>
      <c r="EC18" s="726"/>
      <c r="ED18" s="726"/>
      <c r="EE18" s="726"/>
      <c r="EF18" s="727"/>
      <c r="EG18" s="727"/>
      <c r="EH18" s="727"/>
      <c r="EJ18" s="729"/>
      <c r="EK18" s="724"/>
      <c r="EL18" s="725"/>
      <c r="EM18" s="726"/>
      <c r="EN18" s="726"/>
      <c r="EO18" s="726"/>
      <c r="EP18" s="727"/>
      <c r="EQ18" s="727"/>
      <c r="ER18" s="727"/>
      <c r="ET18" s="729"/>
      <c r="EU18" s="724"/>
      <c r="EV18" s="725"/>
      <c r="EW18" s="726"/>
      <c r="EX18" s="726"/>
      <c r="EY18" s="726"/>
      <c r="EZ18" s="727"/>
      <c r="FA18" s="727"/>
      <c r="FB18" s="727"/>
      <c r="FD18" s="729"/>
      <c r="FE18" s="724"/>
      <c r="FF18" s="725"/>
      <c r="FG18" s="726"/>
      <c r="FH18" s="726"/>
      <c r="FI18" s="726"/>
      <c r="FJ18" s="727"/>
      <c r="FK18" s="727"/>
      <c r="FL18" s="727"/>
      <c r="FN18" s="729"/>
      <c r="FO18" s="724"/>
      <c r="FP18" s="725"/>
      <c r="FQ18" s="726"/>
      <c r="FR18" s="726"/>
      <c r="FS18" s="726"/>
      <c r="FT18" s="727"/>
      <c r="FU18" s="727"/>
      <c r="FV18" s="727"/>
      <c r="FX18" s="729"/>
      <c r="FY18" s="724"/>
      <c r="FZ18" s="725"/>
      <c r="GA18" s="726"/>
      <c r="GB18" s="726"/>
      <c r="GC18" s="726"/>
      <c r="GD18" s="727"/>
      <c r="GE18" s="727"/>
      <c r="GF18" s="727"/>
      <c r="GH18" s="729"/>
      <c r="GI18" s="724"/>
      <c r="GJ18" s="725"/>
      <c r="GK18" s="726"/>
      <c r="GL18" s="726"/>
      <c r="GM18" s="726"/>
      <c r="GN18" s="727"/>
      <c r="GO18" s="727"/>
      <c r="GP18" s="727"/>
      <c r="GR18" s="729"/>
      <c r="GS18" s="724"/>
      <c r="GT18" s="725"/>
      <c r="GU18" s="726"/>
      <c r="GV18" s="726"/>
      <c r="GW18" s="726"/>
      <c r="GX18" s="727"/>
      <c r="GY18" s="727"/>
      <c r="GZ18" s="727"/>
      <c r="HB18" s="729"/>
      <c r="HC18" s="724"/>
      <c r="HD18" s="725"/>
      <c r="HE18" s="726"/>
      <c r="HF18" s="726"/>
      <c r="HG18" s="726"/>
      <c r="HH18" s="727"/>
      <c r="HI18" s="727"/>
      <c r="HJ18" s="727"/>
      <c r="HL18" s="729"/>
      <c r="HM18" s="724"/>
      <c r="HN18" s="725"/>
      <c r="HO18" s="726"/>
      <c r="HP18" s="726"/>
      <c r="HQ18" s="726"/>
      <c r="HR18" s="727"/>
      <c r="HS18" s="727"/>
      <c r="HT18" s="727"/>
      <c r="HV18" s="729"/>
      <c r="HW18" s="724"/>
      <c r="HX18" s="725"/>
      <c r="HY18" s="726"/>
      <c r="HZ18" s="726"/>
      <c r="IA18" s="726"/>
      <c r="IB18" s="727"/>
      <c r="IC18" s="727"/>
      <c r="ID18" s="727"/>
      <c r="IF18" s="729"/>
      <c r="IG18" s="724"/>
      <c r="IH18" s="725"/>
      <c r="II18" s="726"/>
      <c r="IJ18" s="726"/>
      <c r="IK18" s="726"/>
      <c r="IL18" s="727"/>
      <c r="IM18" s="727"/>
      <c r="IN18" s="727"/>
      <c r="IP18" s="729"/>
      <c r="IQ18" s="724"/>
      <c r="IR18" s="725"/>
      <c r="IS18" s="726"/>
      <c r="IT18" s="726"/>
      <c r="IU18" s="726"/>
      <c r="IV18" s="727"/>
      <c r="IW18" s="727"/>
      <c r="IX18" s="727"/>
      <c r="IZ18" s="729"/>
      <c r="JA18" s="724"/>
      <c r="JB18" s="725"/>
      <c r="JC18" s="726"/>
      <c r="JD18" s="726"/>
      <c r="JE18" s="726"/>
      <c r="JF18" s="727"/>
      <c r="JG18" s="727"/>
      <c r="JH18" s="727"/>
      <c r="JJ18" s="729"/>
      <c r="JK18" s="724"/>
      <c r="JL18" s="725"/>
      <c r="JM18" s="726"/>
      <c r="JN18" s="726"/>
      <c r="JO18" s="726"/>
      <c r="JP18" s="727"/>
      <c r="JQ18" s="727"/>
      <c r="JR18" s="727"/>
      <c r="JT18" s="729"/>
      <c r="JU18" s="724"/>
      <c r="JV18" s="725"/>
      <c r="JW18" s="726"/>
      <c r="JX18" s="726"/>
      <c r="JY18" s="726"/>
      <c r="JZ18" s="727"/>
      <c r="KA18" s="727"/>
      <c r="KB18" s="727"/>
      <c r="KD18" s="729"/>
      <c r="KE18" s="724"/>
      <c r="KF18" s="725"/>
      <c r="KG18" s="726"/>
      <c r="KH18" s="726"/>
      <c r="KI18" s="726"/>
      <c r="KJ18" s="727"/>
      <c r="KK18" s="727"/>
      <c r="KL18" s="727"/>
      <c r="KN18" s="729"/>
      <c r="KO18" s="724"/>
      <c r="KP18" s="725"/>
      <c r="KQ18" s="726"/>
      <c r="KR18" s="726"/>
      <c r="KS18" s="726"/>
      <c r="KT18" s="727"/>
      <c r="KU18" s="727"/>
      <c r="KV18" s="727"/>
      <c r="KX18" s="729"/>
      <c r="KY18" s="724"/>
      <c r="KZ18" s="725"/>
      <c r="LA18" s="726"/>
      <c r="LB18" s="726"/>
      <c r="LC18" s="726"/>
      <c r="LD18" s="727"/>
      <c r="LE18" s="727"/>
      <c r="LF18" s="727"/>
      <c r="LH18" s="729"/>
      <c r="LI18" s="724"/>
      <c r="LJ18" s="725"/>
      <c r="LK18" s="726"/>
      <c r="LL18" s="726"/>
      <c r="LM18" s="726"/>
      <c r="LN18" s="727"/>
      <c r="LO18" s="727"/>
      <c r="LP18" s="727"/>
      <c r="LR18" s="729"/>
      <c r="LS18" s="724"/>
      <c r="LT18" s="725"/>
      <c r="LU18" s="726"/>
      <c r="LV18" s="726"/>
      <c r="LW18" s="726"/>
      <c r="LX18" s="727"/>
      <c r="LY18" s="727"/>
      <c r="LZ18" s="727"/>
      <c r="MB18" s="729"/>
      <c r="MC18" s="724"/>
      <c r="MD18" s="725"/>
      <c r="ME18" s="726"/>
      <c r="MF18" s="726"/>
      <c r="MG18" s="726"/>
      <c r="MH18" s="727"/>
      <c r="MI18" s="727"/>
      <c r="MJ18" s="727"/>
      <c r="ML18" s="729"/>
      <c r="MM18" s="724"/>
      <c r="MN18" s="725"/>
      <c r="MO18" s="726"/>
      <c r="MP18" s="726"/>
      <c r="MQ18" s="726"/>
      <c r="MR18" s="727"/>
      <c r="MS18" s="727"/>
      <c r="MT18" s="727"/>
      <c r="MV18" s="729"/>
      <c r="MW18" s="724"/>
      <c r="MX18" s="725"/>
      <c r="MY18" s="726"/>
      <c r="MZ18" s="726"/>
      <c r="NA18" s="726"/>
      <c r="NB18" s="727"/>
      <c r="NC18" s="727"/>
      <c r="ND18" s="727"/>
      <c r="NF18" s="729"/>
      <c r="NG18" s="724"/>
      <c r="NH18" s="725"/>
      <c r="NI18" s="726"/>
      <c r="NJ18" s="726"/>
      <c r="NK18" s="726"/>
      <c r="NL18" s="727"/>
      <c r="NM18" s="727"/>
      <c r="NN18" s="727"/>
      <c r="NP18" s="729"/>
      <c r="NQ18" s="724"/>
      <c r="NR18" s="725"/>
      <c r="NS18" s="726"/>
      <c r="NT18" s="726"/>
      <c r="NU18" s="726"/>
      <c r="NV18" s="727"/>
      <c r="NW18" s="727"/>
      <c r="NX18" s="727"/>
      <c r="NZ18" s="729"/>
      <c r="OA18" s="724"/>
      <c r="OB18" s="725"/>
      <c r="OC18" s="726"/>
      <c r="OD18" s="726"/>
      <c r="OE18" s="726"/>
      <c r="OF18" s="727"/>
      <c r="OG18" s="727"/>
      <c r="OH18" s="727"/>
      <c r="OJ18" s="729"/>
      <c r="OK18" s="724"/>
      <c r="OL18" s="725"/>
      <c r="OM18" s="726"/>
      <c r="ON18" s="726"/>
      <c r="OO18" s="726"/>
      <c r="OP18" s="727"/>
      <c r="OQ18" s="727"/>
      <c r="OR18" s="727"/>
      <c r="OT18" s="729"/>
      <c r="OU18" s="724"/>
      <c r="OV18" s="725"/>
      <c r="OW18" s="726"/>
      <c r="OX18" s="726"/>
      <c r="OY18" s="726"/>
      <c r="OZ18" s="727"/>
      <c r="PA18" s="727"/>
      <c r="PB18" s="727"/>
      <c r="PD18" s="729"/>
      <c r="PE18" s="724"/>
      <c r="PF18" s="725"/>
      <c r="PG18" s="726"/>
      <c r="PH18" s="726"/>
      <c r="PI18" s="726"/>
      <c r="PJ18" s="727"/>
      <c r="PK18" s="727"/>
      <c r="PL18" s="727"/>
      <c r="PN18" s="729"/>
      <c r="PO18" s="724"/>
      <c r="PP18" s="725"/>
      <c r="PQ18" s="726"/>
      <c r="PR18" s="726"/>
      <c r="PS18" s="726"/>
      <c r="PT18" s="727"/>
      <c r="PU18" s="727"/>
      <c r="PV18" s="727"/>
      <c r="PX18" s="729"/>
      <c r="PY18" s="724"/>
      <c r="PZ18" s="725"/>
      <c r="QA18" s="726"/>
      <c r="QB18" s="726"/>
      <c r="QC18" s="726"/>
      <c r="QD18" s="727"/>
      <c r="QE18" s="727"/>
      <c r="QF18" s="727"/>
      <c r="QH18" s="729"/>
      <c r="QI18" s="724"/>
      <c r="QJ18" s="725"/>
      <c r="QK18" s="726"/>
      <c r="QL18" s="726"/>
      <c r="QM18" s="726"/>
      <c r="QN18" s="727"/>
      <c r="QO18" s="727"/>
      <c r="QP18" s="727"/>
      <c r="QR18" s="729"/>
      <c r="QS18" s="724"/>
      <c r="QT18" s="725"/>
      <c r="QU18" s="726"/>
      <c r="QV18" s="726"/>
      <c r="QW18" s="726"/>
      <c r="QX18" s="727"/>
      <c r="QY18" s="727"/>
      <c r="QZ18" s="727"/>
      <c r="RB18" s="729"/>
      <c r="RC18" s="724"/>
      <c r="RD18" s="725"/>
      <c r="RE18" s="726"/>
      <c r="RF18" s="726"/>
      <c r="RG18" s="726"/>
      <c r="RH18" s="727"/>
      <c r="RI18" s="727"/>
      <c r="RJ18" s="727"/>
      <c r="RL18" s="729"/>
      <c r="RM18" s="724"/>
      <c r="RN18" s="725"/>
      <c r="RO18" s="726"/>
      <c r="RP18" s="726"/>
      <c r="RQ18" s="726"/>
      <c r="RR18" s="727"/>
      <c r="RS18" s="727"/>
      <c r="RT18" s="727"/>
      <c r="RV18" s="729"/>
      <c r="RW18" s="724"/>
      <c r="RX18" s="725"/>
      <c r="RY18" s="726"/>
      <c r="RZ18" s="726"/>
      <c r="SA18" s="726"/>
      <c r="SB18" s="727"/>
      <c r="SC18" s="727"/>
      <c r="SD18" s="727"/>
      <c r="SF18" s="729"/>
      <c r="SG18" s="724"/>
      <c r="SH18" s="725"/>
      <c r="SI18" s="726"/>
      <c r="SJ18" s="726"/>
      <c r="SK18" s="726"/>
      <c r="SL18" s="727"/>
      <c r="SM18" s="727"/>
      <c r="SN18" s="727"/>
      <c r="SP18" s="729"/>
      <c r="SQ18" s="724"/>
      <c r="SR18" s="725"/>
      <c r="SS18" s="726"/>
      <c r="ST18" s="726"/>
      <c r="SU18" s="726"/>
      <c r="SV18" s="727"/>
      <c r="SW18" s="727"/>
      <c r="SX18" s="727"/>
      <c r="SZ18" s="729"/>
      <c r="TA18" s="724"/>
      <c r="TB18" s="725"/>
      <c r="TC18" s="726"/>
      <c r="TD18" s="726"/>
      <c r="TE18" s="726"/>
      <c r="TF18" s="727"/>
      <c r="TG18" s="727"/>
      <c r="TH18" s="727"/>
      <c r="TJ18" s="729"/>
      <c r="TK18" s="724"/>
      <c r="TL18" s="725"/>
      <c r="TM18" s="726"/>
      <c r="TN18" s="726"/>
      <c r="TO18" s="726"/>
      <c r="TP18" s="727"/>
      <c r="TQ18" s="727"/>
      <c r="TR18" s="727"/>
      <c r="TT18" s="729"/>
      <c r="TU18" s="724"/>
      <c r="TV18" s="725"/>
      <c r="TW18" s="726"/>
      <c r="TX18" s="726"/>
      <c r="TY18" s="726"/>
      <c r="TZ18" s="727"/>
      <c r="UA18" s="727"/>
      <c r="UB18" s="727"/>
      <c r="UD18" s="729"/>
      <c r="UE18" s="724"/>
      <c r="UF18" s="725"/>
      <c r="UG18" s="726"/>
      <c r="UH18" s="726"/>
      <c r="UI18" s="726"/>
      <c r="UJ18" s="727"/>
      <c r="UK18" s="727"/>
      <c r="UL18" s="727"/>
      <c r="UN18" s="729"/>
      <c r="UO18" s="724"/>
      <c r="UP18" s="725"/>
      <c r="UQ18" s="726"/>
      <c r="UR18" s="726"/>
      <c r="US18" s="726"/>
      <c r="UT18" s="727"/>
      <c r="UU18" s="727"/>
      <c r="UV18" s="727"/>
      <c r="UX18" s="729"/>
      <c r="UY18" s="724"/>
      <c r="UZ18" s="725"/>
      <c r="VA18" s="726"/>
      <c r="VB18" s="726"/>
      <c r="VC18" s="726"/>
      <c r="VD18" s="727"/>
      <c r="VE18" s="727"/>
      <c r="VF18" s="727"/>
      <c r="VH18" s="729"/>
      <c r="VI18" s="724"/>
      <c r="VJ18" s="725"/>
      <c r="VK18" s="726"/>
      <c r="VL18" s="726"/>
      <c r="VM18" s="726"/>
      <c r="VN18" s="727"/>
      <c r="VO18" s="727"/>
      <c r="VP18" s="727"/>
      <c r="VR18" s="729"/>
      <c r="VS18" s="724"/>
      <c r="VT18" s="725"/>
      <c r="VU18" s="726"/>
      <c r="VV18" s="726"/>
      <c r="VW18" s="726"/>
      <c r="VX18" s="727"/>
      <c r="VY18" s="727"/>
      <c r="VZ18" s="727"/>
      <c r="WB18" s="729"/>
      <c r="WC18" s="724"/>
      <c r="WD18" s="725"/>
      <c r="WE18" s="726"/>
      <c r="WF18" s="726"/>
      <c r="WG18" s="726"/>
      <c r="WH18" s="727"/>
      <c r="WI18" s="727"/>
      <c r="WJ18" s="727"/>
      <c r="WL18" s="729"/>
      <c r="WM18" s="724"/>
      <c r="WN18" s="725"/>
      <c r="WO18" s="726"/>
      <c r="WP18" s="726"/>
      <c r="WQ18" s="726"/>
      <c r="WR18" s="727"/>
      <c r="WS18" s="727"/>
      <c r="WT18" s="727"/>
      <c r="WV18" s="729"/>
      <c r="WW18" s="724"/>
      <c r="WX18" s="725"/>
      <c r="WY18" s="726"/>
      <c r="WZ18" s="726"/>
      <c r="XA18" s="726"/>
      <c r="XB18" s="727"/>
      <c r="XC18" s="727"/>
      <c r="XD18" s="727"/>
      <c r="XF18" s="729"/>
      <c r="XG18" s="724"/>
      <c r="XH18" s="725"/>
      <c r="XI18" s="726"/>
      <c r="XJ18" s="726"/>
      <c r="XK18" s="726"/>
      <c r="XL18" s="727"/>
      <c r="XM18" s="727"/>
      <c r="XN18" s="727"/>
      <c r="XP18" s="729"/>
      <c r="XQ18" s="724"/>
      <c r="XR18" s="725"/>
      <c r="XS18" s="726"/>
      <c r="XT18" s="726"/>
      <c r="XU18" s="726"/>
      <c r="XV18" s="727"/>
      <c r="XW18" s="727"/>
      <c r="XX18" s="727"/>
      <c r="XZ18" s="729"/>
      <c r="YA18" s="724"/>
      <c r="YB18" s="725"/>
      <c r="YC18" s="726"/>
      <c r="YD18" s="726"/>
      <c r="YE18" s="726"/>
      <c r="YF18" s="727"/>
      <c r="YG18" s="727"/>
      <c r="YH18" s="727"/>
      <c r="YJ18" s="729"/>
      <c r="YK18" s="724"/>
      <c r="YL18" s="725"/>
      <c r="YM18" s="726"/>
      <c r="YN18" s="726"/>
      <c r="YO18" s="726"/>
      <c r="YP18" s="727"/>
      <c r="YQ18" s="727"/>
      <c r="YR18" s="727"/>
      <c r="YT18" s="729"/>
      <c r="YU18" s="724"/>
      <c r="YV18" s="725"/>
      <c r="YW18" s="726"/>
      <c r="YX18" s="726"/>
      <c r="YY18" s="726"/>
      <c r="YZ18" s="727"/>
      <c r="ZA18" s="727"/>
      <c r="ZB18" s="727"/>
      <c r="ZD18" s="729"/>
      <c r="ZE18" s="724"/>
      <c r="ZF18" s="725"/>
      <c r="ZG18" s="726"/>
      <c r="ZH18" s="726"/>
      <c r="ZI18" s="726"/>
      <c r="ZJ18" s="727"/>
      <c r="ZK18" s="727"/>
      <c r="ZL18" s="727"/>
      <c r="ZN18" s="729"/>
      <c r="ZO18" s="724"/>
      <c r="ZP18" s="725"/>
      <c r="ZQ18" s="726"/>
      <c r="ZR18" s="726"/>
      <c r="ZS18" s="726"/>
      <c r="ZT18" s="727"/>
      <c r="ZU18" s="727"/>
      <c r="ZV18" s="727"/>
      <c r="ZX18" s="729"/>
      <c r="ZY18" s="724"/>
      <c r="ZZ18" s="725"/>
      <c r="AAA18" s="726"/>
      <c r="AAB18" s="726"/>
      <c r="AAC18" s="726"/>
      <c r="AAD18" s="727"/>
      <c r="AAE18" s="727"/>
      <c r="AAF18" s="727"/>
      <c r="AAH18" s="729"/>
      <c r="AAI18" s="724"/>
      <c r="AAJ18" s="725"/>
      <c r="AAK18" s="726"/>
      <c r="AAL18" s="726"/>
      <c r="AAM18" s="726"/>
      <c r="AAN18" s="727"/>
      <c r="AAO18" s="727"/>
      <c r="AAP18" s="727"/>
      <c r="AAR18" s="729"/>
      <c r="AAS18" s="724"/>
      <c r="AAT18" s="725"/>
      <c r="AAU18" s="726"/>
      <c r="AAV18" s="726"/>
      <c r="AAW18" s="726"/>
      <c r="AAX18" s="727"/>
      <c r="AAY18" s="727"/>
      <c r="AAZ18" s="727"/>
      <c r="ABB18" s="729"/>
      <c r="ABC18" s="724"/>
      <c r="ABD18" s="725"/>
      <c r="ABE18" s="726"/>
      <c r="ABF18" s="726"/>
      <c r="ABG18" s="726"/>
      <c r="ABH18" s="727"/>
      <c r="ABI18" s="727"/>
      <c r="ABJ18" s="727"/>
      <c r="ABL18" s="729"/>
      <c r="ABM18" s="724"/>
      <c r="ABN18" s="725"/>
      <c r="ABO18" s="726"/>
      <c r="ABP18" s="726"/>
      <c r="ABQ18" s="726"/>
      <c r="ABR18" s="727"/>
      <c r="ABS18" s="727"/>
      <c r="ABT18" s="727"/>
      <c r="ABV18" s="729"/>
      <c r="ABW18" s="724"/>
      <c r="ABX18" s="725"/>
      <c r="ABY18" s="726"/>
      <c r="ABZ18" s="726"/>
      <c r="ACA18" s="726"/>
      <c r="ACB18" s="727"/>
      <c r="ACC18" s="727"/>
      <c r="ACD18" s="727"/>
      <c r="ACF18" s="729"/>
      <c r="ACG18" s="724"/>
      <c r="ACH18" s="725"/>
      <c r="ACI18" s="726"/>
      <c r="ACJ18" s="726"/>
      <c r="ACK18" s="726"/>
      <c r="ACL18" s="727"/>
      <c r="ACM18" s="727"/>
      <c r="ACN18" s="727"/>
      <c r="ACP18" s="729"/>
      <c r="ACQ18" s="724"/>
      <c r="ACR18" s="725"/>
      <c r="ACS18" s="726"/>
      <c r="ACT18" s="726"/>
      <c r="ACU18" s="726"/>
      <c r="ACV18" s="727"/>
      <c r="ACW18" s="727"/>
      <c r="ACX18" s="727"/>
      <c r="ACZ18" s="729"/>
      <c r="ADA18" s="724"/>
      <c r="ADB18" s="725"/>
      <c r="ADC18" s="726"/>
      <c r="ADD18" s="726"/>
      <c r="ADE18" s="726"/>
      <c r="ADF18" s="727"/>
      <c r="ADG18" s="727"/>
      <c r="ADH18" s="727"/>
      <c r="ADJ18" s="729"/>
      <c r="ADK18" s="724"/>
      <c r="ADL18" s="725"/>
      <c r="ADM18" s="726"/>
      <c r="ADN18" s="726"/>
      <c r="ADO18" s="726"/>
      <c r="ADP18" s="727"/>
      <c r="ADQ18" s="727"/>
      <c r="ADR18" s="727"/>
      <c r="ADT18" s="729"/>
      <c r="ADU18" s="724"/>
      <c r="ADV18" s="725"/>
      <c r="ADW18" s="726"/>
      <c r="ADX18" s="726"/>
      <c r="ADY18" s="726"/>
      <c r="ADZ18" s="727"/>
      <c r="AEA18" s="727"/>
      <c r="AEB18" s="727"/>
      <c r="AED18" s="729"/>
      <c r="AEE18" s="724"/>
      <c r="AEF18" s="725"/>
      <c r="AEG18" s="726"/>
      <c r="AEH18" s="726"/>
      <c r="AEI18" s="726"/>
      <c r="AEJ18" s="727"/>
      <c r="AEK18" s="727"/>
      <c r="AEL18" s="727"/>
      <c r="AEN18" s="729"/>
      <c r="AEO18" s="724"/>
      <c r="AEP18" s="725"/>
      <c r="AEQ18" s="726"/>
      <c r="AER18" s="726"/>
      <c r="AES18" s="726"/>
      <c r="AET18" s="727"/>
      <c r="AEU18" s="727"/>
      <c r="AEV18" s="727"/>
      <c r="AEX18" s="729"/>
      <c r="AEY18" s="724"/>
      <c r="AEZ18" s="725"/>
      <c r="AFA18" s="726"/>
      <c r="AFB18" s="726"/>
      <c r="AFC18" s="726"/>
      <c r="AFD18" s="727"/>
      <c r="AFE18" s="727"/>
      <c r="AFF18" s="727"/>
      <c r="AFH18" s="729"/>
      <c r="AFI18" s="724"/>
      <c r="AFJ18" s="725"/>
      <c r="AFK18" s="726"/>
      <c r="AFL18" s="726"/>
      <c r="AFM18" s="726"/>
      <c r="AFN18" s="727"/>
      <c r="AFO18" s="727"/>
      <c r="AFP18" s="727"/>
      <c r="AFR18" s="729"/>
      <c r="AFS18" s="724"/>
      <c r="AFT18" s="725"/>
      <c r="AFU18" s="726"/>
      <c r="AFV18" s="726"/>
      <c r="AFW18" s="726"/>
      <c r="AFX18" s="727"/>
      <c r="AFY18" s="727"/>
      <c r="AFZ18" s="727"/>
      <c r="AGB18" s="729"/>
      <c r="AGC18" s="724"/>
      <c r="AGD18" s="725"/>
      <c r="AGE18" s="726"/>
      <c r="AGF18" s="726"/>
      <c r="AGG18" s="726"/>
      <c r="AGH18" s="727"/>
      <c r="AGI18" s="727"/>
      <c r="AGJ18" s="727"/>
      <c r="AGL18" s="729"/>
      <c r="AGM18" s="724"/>
      <c r="AGN18" s="725"/>
      <c r="AGO18" s="726"/>
      <c r="AGP18" s="726"/>
      <c r="AGQ18" s="726"/>
      <c r="AGR18" s="727"/>
      <c r="AGS18" s="727"/>
      <c r="AGT18" s="727"/>
      <c r="AGV18" s="729"/>
      <c r="AGW18" s="724"/>
      <c r="AGX18" s="725"/>
      <c r="AGY18" s="726"/>
      <c r="AGZ18" s="726"/>
      <c r="AHA18" s="726"/>
      <c r="AHB18" s="727"/>
      <c r="AHC18" s="727"/>
      <c r="AHD18" s="727"/>
      <c r="AHF18" s="729"/>
      <c r="AHG18" s="724"/>
      <c r="AHH18" s="725"/>
      <c r="AHI18" s="726"/>
      <c r="AHJ18" s="726"/>
      <c r="AHK18" s="726"/>
      <c r="AHL18" s="727"/>
      <c r="AHM18" s="727"/>
      <c r="AHN18" s="727"/>
      <c r="AHP18" s="729"/>
      <c r="AHQ18" s="724"/>
      <c r="AHR18" s="725"/>
      <c r="AHS18" s="726"/>
      <c r="AHT18" s="726"/>
      <c r="AHU18" s="726"/>
      <c r="AHV18" s="727"/>
      <c r="AHW18" s="727"/>
      <c r="AHX18" s="727"/>
      <c r="AHZ18" s="729"/>
      <c r="AIA18" s="724"/>
      <c r="AIB18" s="725"/>
      <c r="AIC18" s="726"/>
      <c r="AID18" s="726"/>
      <c r="AIE18" s="726"/>
      <c r="AIF18" s="727"/>
      <c r="AIG18" s="727"/>
      <c r="AIH18" s="727"/>
      <c r="AIJ18" s="729"/>
      <c r="AIK18" s="724"/>
      <c r="AIL18" s="725"/>
      <c r="AIM18" s="726"/>
      <c r="AIN18" s="726"/>
      <c r="AIO18" s="726"/>
      <c r="AIP18" s="727"/>
      <c r="AIQ18" s="727"/>
      <c r="AIR18" s="727"/>
      <c r="AIT18" s="729"/>
      <c r="AIU18" s="724"/>
      <c r="AIV18" s="725"/>
      <c r="AIW18" s="726"/>
      <c r="AIX18" s="726"/>
      <c r="AIY18" s="726"/>
      <c r="AIZ18" s="727"/>
      <c r="AJA18" s="727"/>
      <c r="AJB18" s="727"/>
      <c r="AJD18" s="729"/>
      <c r="AJE18" s="724"/>
      <c r="AJF18" s="725"/>
      <c r="AJG18" s="726"/>
      <c r="AJH18" s="726"/>
      <c r="AJI18" s="726"/>
      <c r="AJJ18" s="727"/>
      <c r="AJK18" s="727"/>
      <c r="AJL18" s="727"/>
      <c r="AJN18" s="729"/>
      <c r="AJO18" s="724"/>
      <c r="AJP18" s="725"/>
      <c r="AJQ18" s="726"/>
      <c r="AJR18" s="726"/>
      <c r="AJS18" s="726"/>
      <c r="AJT18" s="727"/>
      <c r="AJU18" s="727"/>
      <c r="AJV18" s="727"/>
      <c r="AJX18" s="729"/>
      <c r="AJY18" s="724"/>
      <c r="AJZ18" s="725"/>
      <c r="AKA18" s="726"/>
      <c r="AKB18" s="726"/>
      <c r="AKC18" s="726"/>
      <c r="AKD18" s="727"/>
      <c r="AKE18" s="727"/>
      <c r="AKF18" s="727"/>
      <c r="AKH18" s="729"/>
      <c r="AKI18" s="724"/>
      <c r="AKJ18" s="725"/>
      <c r="AKK18" s="726"/>
      <c r="AKL18" s="726"/>
      <c r="AKM18" s="726"/>
      <c r="AKN18" s="727"/>
      <c r="AKO18" s="727"/>
      <c r="AKP18" s="727"/>
      <c r="AKR18" s="729"/>
      <c r="AKS18" s="724"/>
      <c r="AKT18" s="725"/>
      <c r="AKU18" s="726"/>
      <c r="AKV18" s="726"/>
      <c r="AKW18" s="726"/>
      <c r="AKX18" s="727"/>
      <c r="AKY18" s="727"/>
      <c r="AKZ18" s="727"/>
      <c r="ALB18" s="729"/>
      <c r="ALC18" s="724"/>
      <c r="ALD18" s="725"/>
      <c r="ALE18" s="726"/>
      <c r="ALF18" s="726"/>
      <c r="ALG18" s="726"/>
      <c r="ALH18" s="727"/>
      <c r="ALI18" s="727"/>
      <c r="ALJ18" s="727"/>
      <c r="ALL18" s="729"/>
      <c r="ALM18" s="724"/>
      <c r="ALN18" s="725"/>
      <c r="ALO18" s="726"/>
      <c r="ALP18" s="726"/>
      <c r="ALQ18" s="726"/>
      <c r="ALR18" s="727"/>
      <c r="ALS18" s="727"/>
      <c r="ALT18" s="727"/>
      <c r="ALV18" s="729"/>
      <c r="ALW18" s="724"/>
      <c r="ALX18" s="725"/>
      <c r="ALY18" s="726"/>
      <c r="ALZ18" s="726"/>
      <c r="AMA18" s="726"/>
      <c r="AMB18" s="727"/>
      <c r="AMC18" s="727"/>
      <c r="AMD18" s="727"/>
      <c r="AMF18" s="729"/>
      <c r="AMG18" s="724"/>
      <c r="AMH18" s="725"/>
      <c r="AMI18" s="726"/>
      <c r="AMJ18" s="726"/>
      <c r="AMK18" s="726"/>
      <c r="AML18" s="727"/>
      <c r="AMM18" s="727"/>
      <c r="AMN18" s="727"/>
      <c r="AMP18" s="729"/>
      <c r="AMQ18" s="724"/>
      <c r="AMR18" s="725"/>
      <c r="AMS18" s="726"/>
      <c r="AMT18" s="726"/>
      <c r="AMU18" s="726"/>
      <c r="AMV18" s="727"/>
      <c r="AMW18" s="727"/>
      <c r="AMX18" s="727"/>
      <c r="AMZ18" s="729"/>
      <c r="ANA18" s="724"/>
      <c r="ANB18" s="725"/>
      <c r="ANC18" s="726"/>
      <c r="AND18" s="726"/>
      <c r="ANE18" s="726"/>
      <c r="ANF18" s="727"/>
      <c r="ANG18" s="727"/>
      <c r="ANH18" s="727"/>
      <c r="ANJ18" s="729"/>
      <c r="ANK18" s="724"/>
      <c r="ANL18" s="725"/>
      <c r="ANM18" s="726"/>
      <c r="ANN18" s="726"/>
      <c r="ANO18" s="726"/>
      <c r="ANP18" s="727"/>
      <c r="ANQ18" s="727"/>
      <c r="ANR18" s="727"/>
      <c r="ANT18" s="729"/>
      <c r="ANU18" s="724"/>
      <c r="ANV18" s="725"/>
      <c r="ANW18" s="726"/>
      <c r="ANX18" s="726"/>
      <c r="ANY18" s="726"/>
      <c r="ANZ18" s="727"/>
      <c r="AOA18" s="727"/>
      <c r="AOB18" s="727"/>
      <c r="AOD18" s="729"/>
      <c r="AOE18" s="724"/>
      <c r="AOF18" s="725"/>
      <c r="AOG18" s="726"/>
      <c r="AOH18" s="726"/>
      <c r="AOI18" s="726"/>
      <c r="AOJ18" s="727"/>
      <c r="AOK18" s="727"/>
      <c r="AOL18" s="727"/>
      <c r="AON18" s="729"/>
      <c r="AOO18" s="724"/>
      <c r="AOP18" s="725"/>
      <c r="AOQ18" s="726"/>
      <c r="AOR18" s="726"/>
      <c r="AOS18" s="726"/>
      <c r="AOT18" s="727"/>
      <c r="AOU18" s="727"/>
      <c r="AOV18" s="727"/>
      <c r="AOX18" s="729"/>
      <c r="AOY18" s="724"/>
      <c r="AOZ18" s="725"/>
      <c r="APA18" s="726"/>
      <c r="APB18" s="726"/>
      <c r="APC18" s="726"/>
      <c r="APD18" s="727"/>
      <c r="APE18" s="727"/>
      <c r="APF18" s="727"/>
      <c r="APH18" s="729"/>
      <c r="API18" s="724"/>
      <c r="APJ18" s="725"/>
      <c r="APK18" s="726"/>
      <c r="APL18" s="726"/>
      <c r="APM18" s="726"/>
      <c r="APN18" s="727"/>
      <c r="APO18" s="727"/>
      <c r="APP18" s="727"/>
      <c r="APR18" s="729"/>
      <c r="APS18" s="724"/>
      <c r="APT18" s="725"/>
      <c r="APU18" s="726"/>
      <c r="APV18" s="726"/>
      <c r="APW18" s="726"/>
      <c r="APX18" s="727"/>
      <c r="APY18" s="727"/>
      <c r="APZ18" s="727"/>
      <c r="AQB18" s="729"/>
      <c r="AQC18" s="724"/>
      <c r="AQD18" s="725"/>
      <c r="AQE18" s="726"/>
      <c r="AQF18" s="726"/>
      <c r="AQG18" s="726"/>
      <c r="AQH18" s="727"/>
      <c r="AQI18" s="727"/>
      <c r="AQJ18" s="727"/>
      <c r="AQL18" s="729"/>
      <c r="AQM18" s="724"/>
      <c r="AQN18" s="725"/>
      <c r="AQO18" s="726"/>
      <c r="AQP18" s="726"/>
      <c r="AQQ18" s="726"/>
      <c r="AQR18" s="727"/>
      <c r="AQS18" s="727"/>
      <c r="AQT18" s="727"/>
      <c r="AQV18" s="729"/>
      <c r="AQW18" s="724"/>
      <c r="AQX18" s="725"/>
      <c r="AQY18" s="726"/>
      <c r="AQZ18" s="726"/>
      <c r="ARA18" s="726"/>
      <c r="ARB18" s="727"/>
      <c r="ARC18" s="727"/>
      <c r="ARD18" s="727"/>
      <c r="ARF18" s="729"/>
      <c r="ARG18" s="724"/>
      <c r="ARH18" s="725"/>
      <c r="ARI18" s="726"/>
      <c r="ARJ18" s="726"/>
      <c r="ARK18" s="726"/>
      <c r="ARL18" s="727"/>
      <c r="ARM18" s="727"/>
      <c r="ARN18" s="727"/>
      <c r="ARP18" s="729"/>
      <c r="ARQ18" s="724"/>
      <c r="ARR18" s="725"/>
      <c r="ARS18" s="726"/>
      <c r="ART18" s="726"/>
      <c r="ARU18" s="726"/>
      <c r="ARV18" s="727"/>
      <c r="ARW18" s="727"/>
      <c r="ARX18" s="727"/>
      <c r="ARZ18" s="729"/>
      <c r="ASA18" s="724"/>
      <c r="ASB18" s="725"/>
      <c r="ASC18" s="726"/>
      <c r="ASD18" s="726"/>
      <c r="ASE18" s="726"/>
      <c r="ASF18" s="727"/>
      <c r="ASG18" s="727"/>
      <c r="ASH18" s="727"/>
      <c r="ASJ18" s="729"/>
      <c r="ASK18" s="724"/>
      <c r="ASL18" s="725"/>
      <c r="ASM18" s="726"/>
      <c r="ASN18" s="726"/>
      <c r="ASO18" s="726"/>
      <c r="ASP18" s="727"/>
      <c r="ASQ18" s="727"/>
      <c r="ASR18" s="727"/>
      <c r="AST18" s="729"/>
      <c r="ASU18" s="724"/>
      <c r="ASV18" s="725"/>
      <c r="ASW18" s="726"/>
      <c r="ASX18" s="726"/>
      <c r="ASY18" s="726"/>
      <c r="ASZ18" s="727"/>
      <c r="ATA18" s="727"/>
      <c r="ATB18" s="727"/>
      <c r="ATD18" s="729"/>
      <c r="ATE18" s="724"/>
      <c r="ATF18" s="725"/>
      <c r="ATG18" s="726"/>
      <c r="ATH18" s="726"/>
      <c r="ATI18" s="726"/>
      <c r="ATJ18" s="727"/>
      <c r="ATK18" s="727"/>
      <c r="ATL18" s="727"/>
      <c r="ATN18" s="729"/>
      <c r="ATO18" s="724"/>
      <c r="ATP18" s="725"/>
      <c r="ATQ18" s="726"/>
      <c r="ATR18" s="726"/>
      <c r="ATS18" s="726"/>
      <c r="ATT18" s="727"/>
      <c r="ATU18" s="727"/>
      <c r="ATV18" s="727"/>
      <c r="ATX18" s="729"/>
      <c r="ATY18" s="724"/>
      <c r="ATZ18" s="725"/>
      <c r="AUA18" s="726"/>
      <c r="AUB18" s="726"/>
      <c r="AUC18" s="726"/>
      <c r="AUD18" s="727"/>
      <c r="AUE18" s="727"/>
      <c r="AUF18" s="727"/>
      <c r="AUH18" s="729"/>
      <c r="AUI18" s="724"/>
      <c r="AUJ18" s="725"/>
      <c r="AUK18" s="726"/>
      <c r="AUL18" s="726"/>
      <c r="AUM18" s="726"/>
      <c r="AUN18" s="727"/>
      <c r="AUO18" s="727"/>
      <c r="AUP18" s="727"/>
      <c r="AUR18" s="729"/>
      <c r="AUS18" s="724"/>
      <c r="AUT18" s="725"/>
      <c r="AUU18" s="726"/>
      <c r="AUV18" s="726"/>
      <c r="AUW18" s="726"/>
      <c r="AUX18" s="727"/>
      <c r="AUY18" s="727"/>
      <c r="AUZ18" s="727"/>
      <c r="AVB18" s="729"/>
      <c r="AVC18" s="724"/>
      <c r="AVD18" s="725"/>
      <c r="AVE18" s="726"/>
      <c r="AVF18" s="726"/>
      <c r="AVG18" s="726"/>
      <c r="AVH18" s="727"/>
      <c r="AVI18" s="727"/>
      <c r="AVJ18" s="727"/>
      <c r="AVL18" s="729"/>
      <c r="AVM18" s="724"/>
      <c r="AVN18" s="725"/>
      <c r="AVO18" s="726"/>
      <c r="AVP18" s="726"/>
      <c r="AVQ18" s="726"/>
      <c r="AVR18" s="727"/>
      <c r="AVS18" s="727"/>
      <c r="AVT18" s="727"/>
      <c r="AVV18" s="729"/>
      <c r="AVW18" s="724"/>
      <c r="AVX18" s="725"/>
      <c r="AVY18" s="726"/>
      <c r="AVZ18" s="726"/>
      <c r="AWA18" s="726"/>
      <c r="AWB18" s="727"/>
      <c r="AWC18" s="727"/>
      <c r="AWD18" s="727"/>
      <c r="AWF18" s="729"/>
      <c r="AWG18" s="724"/>
      <c r="AWH18" s="725"/>
      <c r="AWI18" s="726"/>
      <c r="AWJ18" s="726"/>
      <c r="AWK18" s="726"/>
      <c r="AWL18" s="727"/>
      <c r="AWM18" s="727"/>
      <c r="AWN18" s="727"/>
      <c r="AWP18" s="729"/>
      <c r="AWQ18" s="724"/>
      <c r="AWR18" s="725"/>
      <c r="AWS18" s="726"/>
      <c r="AWT18" s="726"/>
      <c r="AWU18" s="726"/>
      <c r="AWV18" s="727"/>
      <c r="AWW18" s="727"/>
      <c r="AWX18" s="727"/>
      <c r="AWZ18" s="729"/>
      <c r="AXA18" s="724"/>
      <c r="AXB18" s="725"/>
      <c r="AXC18" s="726"/>
      <c r="AXD18" s="726"/>
      <c r="AXE18" s="726"/>
      <c r="AXF18" s="727"/>
      <c r="AXG18" s="727"/>
      <c r="AXH18" s="727"/>
      <c r="AXJ18" s="729"/>
      <c r="AXK18" s="724"/>
      <c r="AXL18" s="725"/>
      <c r="AXM18" s="726"/>
      <c r="AXN18" s="726"/>
      <c r="AXO18" s="726"/>
      <c r="AXP18" s="727"/>
      <c r="AXQ18" s="727"/>
      <c r="AXR18" s="727"/>
      <c r="AXT18" s="729"/>
      <c r="AXU18" s="724"/>
      <c r="AXV18" s="725"/>
      <c r="AXW18" s="726"/>
      <c r="AXX18" s="726"/>
      <c r="AXY18" s="726"/>
      <c r="AXZ18" s="727"/>
      <c r="AYA18" s="727"/>
      <c r="AYB18" s="727"/>
      <c r="AYD18" s="729"/>
      <c r="AYE18" s="724"/>
      <c r="AYF18" s="725"/>
      <c r="AYG18" s="726"/>
      <c r="AYH18" s="726"/>
      <c r="AYI18" s="726"/>
      <c r="AYJ18" s="727"/>
      <c r="AYK18" s="727"/>
      <c r="AYL18" s="727"/>
      <c r="AYN18" s="729"/>
      <c r="AYO18" s="724"/>
      <c r="AYP18" s="725"/>
      <c r="AYQ18" s="726"/>
      <c r="AYR18" s="726"/>
      <c r="AYS18" s="726"/>
      <c r="AYT18" s="727"/>
      <c r="AYU18" s="727"/>
      <c r="AYV18" s="727"/>
      <c r="AYX18" s="729"/>
      <c r="AYY18" s="724"/>
      <c r="AYZ18" s="725"/>
      <c r="AZA18" s="726"/>
      <c r="AZB18" s="726"/>
      <c r="AZC18" s="726"/>
      <c r="AZD18" s="727"/>
      <c r="AZE18" s="727"/>
      <c r="AZF18" s="727"/>
      <c r="AZH18" s="729"/>
      <c r="AZI18" s="724"/>
      <c r="AZJ18" s="725"/>
      <c r="AZK18" s="726"/>
      <c r="AZL18" s="726"/>
      <c r="AZM18" s="726"/>
      <c r="AZN18" s="727"/>
      <c r="AZO18" s="727"/>
      <c r="AZP18" s="727"/>
      <c r="AZR18" s="729"/>
      <c r="AZS18" s="724"/>
      <c r="AZT18" s="725"/>
      <c r="AZU18" s="726"/>
      <c r="AZV18" s="726"/>
      <c r="AZW18" s="726"/>
      <c r="AZX18" s="727"/>
      <c r="AZY18" s="727"/>
      <c r="AZZ18" s="727"/>
      <c r="BAB18" s="729"/>
      <c r="BAC18" s="724"/>
      <c r="BAD18" s="725"/>
      <c r="BAE18" s="726"/>
      <c r="BAF18" s="726"/>
      <c r="BAG18" s="726"/>
      <c r="BAH18" s="727"/>
      <c r="BAI18" s="727"/>
      <c r="BAJ18" s="727"/>
      <c r="BAL18" s="729"/>
      <c r="BAM18" s="724"/>
      <c r="BAN18" s="725"/>
      <c r="BAO18" s="726"/>
      <c r="BAP18" s="726"/>
      <c r="BAQ18" s="726"/>
      <c r="BAR18" s="727"/>
      <c r="BAS18" s="727"/>
      <c r="BAT18" s="727"/>
      <c r="BAV18" s="729"/>
      <c r="BAW18" s="724"/>
      <c r="BAX18" s="725"/>
      <c r="BAY18" s="726"/>
      <c r="BAZ18" s="726"/>
      <c r="BBA18" s="726"/>
      <c r="BBB18" s="727"/>
      <c r="BBC18" s="727"/>
      <c r="BBD18" s="727"/>
      <c r="BBF18" s="729"/>
      <c r="BBG18" s="724"/>
      <c r="BBH18" s="725"/>
      <c r="BBI18" s="726"/>
      <c r="BBJ18" s="726"/>
      <c r="BBK18" s="726"/>
      <c r="BBL18" s="727"/>
      <c r="BBM18" s="727"/>
      <c r="BBN18" s="727"/>
      <c r="BBP18" s="729"/>
      <c r="BBQ18" s="724"/>
      <c r="BBR18" s="725"/>
      <c r="BBS18" s="726"/>
      <c r="BBT18" s="726"/>
      <c r="BBU18" s="726"/>
      <c r="BBV18" s="727"/>
      <c r="BBW18" s="727"/>
      <c r="BBX18" s="727"/>
      <c r="BBZ18" s="729"/>
      <c r="BCA18" s="724"/>
      <c r="BCB18" s="725"/>
      <c r="BCC18" s="726"/>
      <c r="BCD18" s="726"/>
      <c r="BCE18" s="726"/>
      <c r="BCF18" s="727"/>
      <c r="BCG18" s="727"/>
      <c r="BCH18" s="727"/>
      <c r="BCJ18" s="729"/>
      <c r="BCK18" s="724"/>
      <c r="BCL18" s="725"/>
      <c r="BCM18" s="726"/>
      <c r="BCN18" s="726"/>
      <c r="BCO18" s="726"/>
      <c r="BCP18" s="727"/>
      <c r="BCQ18" s="727"/>
      <c r="BCR18" s="727"/>
      <c r="BCT18" s="729"/>
      <c r="BCU18" s="724"/>
      <c r="BCV18" s="725"/>
      <c r="BCW18" s="726"/>
      <c r="BCX18" s="726"/>
      <c r="BCY18" s="726"/>
      <c r="BCZ18" s="727"/>
      <c r="BDA18" s="727"/>
      <c r="BDB18" s="727"/>
      <c r="BDD18" s="729"/>
      <c r="BDE18" s="724"/>
      <c r="BDF18" s="725"/>
      <c r="BDG18" s="726"/>
      <c r="BDH18" s="726"/>
      <c r="BDI18" s="726"/>
      <c r="BDJ18" s="727"/>
      <c r="BDK18" s="727"/>
      <c r="BDL18" s="727"/>
      <c r="BDN18" s="729"/>
      <c r="BDO18" s="724"/>
      <c r="BDP18" s="725"/>
      <c r="BDQ18" s="726"/>
      <c r="BDR18" s="726"/>
      <c r="BDS18" s="726"/>
      <c r="BDT18" s="727"/>
      <c r="BDU18" s="727"/>
      <c r="BDV18" s="727"/>
      <c r="BDX18" s="729"/>
      <c r="BDY18" s="724"/>
      <c r="BDZ18" s="725"/>
      <c r="BEA18" s="726"/>
      <c r="BEB18" s="726"/>
      <c r="BEC18" s="726"/>
      <c r="BED18" s="727"/>
      <c r="BEE18" s="727"/>
      <c r="BEF18" s="727"/>
      <c r="BEH18" s="729"/>
      <c r="BEI18" s="724"/>
      <c r="BEJ18" s="725"/>
      <c r="BEK18" s="726"/>
      <c r="BEL18" s="726"/>
      <c r="BEM18" s="726"/>
      <c r="BEN18" s="727"/>
      <c r="BEO18" s="727"/>
      <c r="BEP18" s="727"/>
      <c r="BER18" s="729"/>
      <c r="BES18" s="724"/>
      <c r="BET18" s="725"/>
      <c r="BEU18" s="726"/>
      <c r="BEV18" s="726"/>
      <c r="BEW18" s="726"/>
      <c r="BEX18" s="727"/>
      <c r="BEY18" s="727"/>
      <c r="BEZ18" s="727"/>
      <c r="BFB18" s="729"/>
      <c r="BFC18" s="724"/>
      <c r="BFD18" s="725"/>
      <c r="BFE18" s="726"/>
      <c r="BFF18" s="726"/>
      <c r="BFG18" s="726"/>
      <c r="BFH18" s="727"/>
      <c r="BFI18" s="727"/>
      <c r="BFJ18" s="727"/>
      <c r="BFL18" s="729"/>
      <c r="BFM18" s="724"/>
      <c r="BFN18" s="725"/>
      <c r="BFO18" s="726"/>
      <c r="BFP18" s="726"/>
      <c r="BFQ18" s="726"/>
      <c r="BFR18" s="727"/>
      <c r="BFS18" s="727"/>
      <c r="BFT18" s="727"/>
      <c r="BFV18" s="729"/>
      <c r="BFW18" s="724"/>
      <c r="BFX18" s="725"/>
      <c r="BFY18" s="726"/>
      <c r="BFZ18" s="726"/>
      <c r="BGA18" s="726"/>
      <c r="BGB18" s="727"/>
      <c r="BGC18" s="727"/>
      <c r="BGD18" s="727"/>
      <c r="BGF18" s="729"/>
      <c r="BGG18" s="724"/>
      <c r="BGH18" s="725"/>
      <c r="BGI18" s="726"/>
      <c r="BGJ18" s="726"/>
      <c r="BGK18" s="726"/>
      <c r="BGL18" s="727"/>
      <c r="BGM18" s="727"/>
      <c r="BGN18" s="727"/>
      <c r="BGP18" s="729"/>
      <c r="BGQ18" s="724"/>
      <c r="BGR18" s="725"/>
      <c r="BGS18" s="726"/>
      <c r="BGT18" s="726"/>
      <c r="BGU18" s="726"/>
      <c r="BGV18" s="727"/>
      <c r="BGW18" s="727"/>
      <c r="BGX18" s="727"/>
      <c r="BGZ18" s="729"/>
      <c r="BHA18" s="724"/>
      <c r="BHB18" s="725"/>
      <c r="BHC18" s="726"/>
      <c r="BHD18" s="726"/>
      <c r="BHE18" s="726"/>
      <c r="BHF18" s="727"/>
      <c r="BHG18" s="727"/>
      <c r="BHH18" s="727"/>
      <c r="BHJ18" s="729"/>
      <c r="BHK18" s="724"/>
      <c r="BHL18" s="725"/>
      <c r="BHM18" s="726"/>
      <c r="BHN18" s="726"/>
      <c r="BHO18" s="726"/>
      <c r="BHP18" s="727"/>
      <c r="BHQ18" s="727"/>
      <c r="BHR18" s="727"/>
      <c r="BHT18" s="729"/>
      <c r="BHU18" s="724"/>
      <c r="BHV18" s="725"/>
      <c r="BHW18" s="726"/>
      <c r="BHX18" s="726"/>
      <c r="BHY18" s="726"/>
      <c r="BHZ18" s="727"/>
      <c r="BIA18" s="727"/>
      <c r="BIB18" s="727"/>
      <c r="BID18" s="729"/>
      <c r="BIE18" s="724"/>
      <c r="BIF18" s="725"/>
      <c r="BIG18" s="726"/>
      <c r="BIH18" s="726"/>
      <c r="BII18" s="726"/>
      <c r="BIJ18" s="727"/>
      <c r="BIK18" s="727"/>
      <c r="BIL18" s="727"/>
      <c r="BIN18" s="729"/>
      <c r="BIO18" s="724"/>
      <c r="BIP18" s="725"/>
      <c r="BIQ18" s="726"/>
      <c r="BIR18" s="726"/>
      <c r="BIS18" s="726"/>
      <c r="BIT18" s="727"/>
      <c r="BIU18" s="727"/>
      <c r="BIV18" s="727"/>
      <c r="BIX18" s="729"/>
      <c r="BIY18" s="724"/>
      <c r="BIZ18" s="725"/>
      <c r="BJA18" s="726"/>
      <c r="BJB18" s="726"/>
      <c r="BJC18" s="726"/>
      <c r="BJD18" s="727"/>
      <c r="BJE18" s="727"/>
      <c r="BJF18" s="727"/>
      <c r="BJH18" s="729"/>
      <c r="BJI18" s="724"/>
      <c r="BJJ18" s="725"/>
      <c r="BJK18" s="726"/>
      <c r="BJL18" s="726"/>
      <c r="BJM18" s="726"/>
      <c r="BJN18" s="727"/>
      <c r="BJO18" s="727"/>
      <c r="BJP18" s="727"/>
      <c r="BJR18" s="729"/>
      <c r="BJS18" s="724"/>
      <c r="BJT18" s="725"/>
      <c r="BJU18" s="726"/>
      <c r="BJV18" s="726"/>
      <c r="BJW18" s="726"/>
      <c r="BJX18" s="727"/>
      <c r="BJY18" s="727"/>
      <c r="BJZ18" s="727"/>
      <c r="BKB18" s="729"/>
      <c r="BKC18" s="724"/>
      <c r="BKD18" s="725"/>
      <c r="BKE18" s="726"/>
      <c r="BKF18" s="726"/>
      <c r="BKG18" s="726"/>
      <c r="BKH18" s="727"/>
      <c r="BKI18" s="727"/>
      <c r="BKJ18" s="727"/>
      <c r="BKL18" s="729"/>
      <c r="BKM18" s="724"/>
      <c r="BKN18" s="725"/>
      <c r="BKO18" s="726"/>
      <c r="BKP18" s="726"/>
      <c r="BKQ18" s="726"/>
      <c r="BKR18" s="727"/>
      <c r="BKS18" s="727"/>
      <c r="BKT18" s="727"/>
      <c r="BKV18" s="729"/>
      <c r="BKW18" s="724"/>
      <c r="BKX18" s="725"/>
      <c r="BKY18" s="726"/>
      <c r="BKZ18" s="726"/>
      <c r="BLA18" s="726"/>
      <c r="BLB18" s="727"/>
      <c r="BLC18" s="727"/>
      <c r="BLD18" s="727"/>
      <c r="BLF18" s="729"/>
      <c r="BLG18" s="724"/>
      <c r="BLH18" s="725"/>
      <c r="BLI18" s="726"/>
      <c r="BLJ18" s="726"/>
      <c r="BLK18" s="726"/>
      <c r="BLL18" s="727"/>
      <c r="BLM18" s="727"/>
      <c r="BLN18" s="727"/>
      <c r="BLP18" s="729"/>
      <c r="BLQ18" s="724"/>
      <c r="BLR18" s="725"/>
      <c r="BLS18" s="726"/>
      <c r="BLT18" s="726"/>
      <c r="BLU18" s="726"/>
      <c r="BLV18" s="727"/>
      <c r="BLW18" s="727"/>
      <c r="BLX18" s="727"/>
      <c r="BLZ18" s="729"/>
      <c r="BMA18" s="724"/>
      <c r="BMB18" s="725"/>
      <c r="BMC18" s="726"/>
      <c r="BMD18" s="726"/>
      <c r="BME18" s="726"/>
      <c r="BMF18" s="727"/>
      <c r="BMG18" s="727"/>
      <c r="BMH18" s="727"/>
      <c r="BMJ18" s="729"/>
      <c r="BMK18" s="724"/>
      <c r="BML18" s="725"/>
      <c r="BMM18" s="726"/>
      <c r="BMN18" s="726"/>
      <c r="BMO18" s="726"/>
      <c r="BMP18" s="727"/>
      <c r="BMQ18" s="727"/>
      <c r="BMR18" s="727"/>
      <c r="BMT18" s="729"/>
      <c r="BMU18" s="724"/>
      <c r="BMV18" s="725"/>
      <c r="BMW18" s="726"/>
      <c r="BMX18" s="726"/>
      <c r="BMY18" s="726"/>
      <c r="BMZ18" s="727"/>
      <c r="BNA18" s="727"/>
      <c r="BNB18" s="727"/>
      <c r="BND18" s="729"/>
      <c r="BNE18" s="724"/>
      <c r="BNF18" s="725"/>
      <c r="BNG18" s="726"/>
      <c r="BNH18" s="726"/>
      <c r="BNI18" s="726"/>
      <c r="BNJ18" s="727"/>
      <c r="BNK18" s="727"/>
      <c r="BNL18" s="727"/>
      <c r="BNN18" s="729"/>
      <c r="BNO18" s="724"/>
      <c r="BNP18" s="725"/>
      <c r="BNQ18" s="726"/>
      <c r="BNR18" s="726"/>
      <c r="BNS18" s="726"/>
      <c r="BNT18" s="727"/>
      <c r="BNU18" s="727"/>
      <c r="BNV18" s="727"/>
      <c r="BNX18" s="729"/>
      <c r="BNY18" s="724"/>
      <c r="BNZ18" s="725"/>
      <c r="BOA18" s="726"/>
      <c r="BOB18" s="726"/>
      <c r="BOC18" s="726"/>
      <c r="BOD18" s="727"/>
      <c r="BOE18" s="727"/>
      <c r="BOF18" s="727"/>
      <c r="BOH18" s="729"/>
      <c r="BOI18" s="724"/>
      <c r="BOJ18" s="725"/>
      <c r="BOK18" s="726"/>
      <c r="BOL18" s="726"/>
      <c r="BOM18" s="726"/>
      <c r="BON18" s="727"/>
      <c r="BOO18" s="727"/>
      <c r="BOP18" s="727"/>
      <c r="BOR18" s="729"/>
      <c r="BOS18" s="724"/>
      <c r="BOT18" s="725"/>
      <c r="BOU18" s="726"/>
      <c r="BOV18" s="726"/>
      <c r="BOW18" s="726"/>
      <c r="BOX18" s="727"/>
      <c r="BOY18" s="727"/>
      <c r="BOZ18" s="727"/>
      <c r="BPB18" s="729"/>
      <c r="BPC18" s="724"/>
      <c r="BPD18" s="725"/>
      <c r="BPE18" s="726"/>
      <c r="BPF18" s="726"/>
      <c r="BPG18" s="726"/>
      <c r="BPH18" s="727"/>
      <c r="BPI18" s="727"/>
      <c r="BPJ18" s="727"/>
      <c r="BPL18" s="729"/>
      <c r="BPM18" s="724"/>
      <c r="BPN18" s="725"/>
      <c r="BPO18" s="726"/>
      <c r="BPP18" s="726"/>
      <c r="BPQ18" s="726"/>
      <c r="BPR18" s="727"/>
      <c r="BPS18" s="727"/>
      <c r="BPT18" s="727"/>
      <c r="BPV18" s="729"/>
      <c r="BPW18" s="724"/>
      <c r="BPX18" s="725"/>
      <c r="BPY18" s="726"/>
      <c r="BPZ18" s="726"/>
      <c r="BQA18" s="726"/>
      <c r="BQB18" s="727"/>
      <c r="BQC18" s="727"/>
      <c r="BQD18" s="727"/>
      <c r="BQF18" s="729"/>
      <c r="BQG18" s="724"/>
      <c r="BQH18" s="725"/>
      <c r="BQI18" s="726"/>
      <c r="BQJ18" s="726"/>
      <c r="BQK18" s="726"/>
      <c r="BQL18" s="727"/>
      <c r="BQM18" s="727"/>
      <c r="BQN18" s="727"/>
      <c r="BQP18" s="729"/>
      <c r="BQQ18" s="724"/>
      <c r="BQR18" s="725"/>
      <c r="BQS18" s="726"/>
      <c r="BQT18" s="726"/>
      <c r="BQU18" s="726"/>
      <c r="BQV18" s="727"/>
      <c r="BQW18" s="727"/>
      <c r="BQX18" s="727"/>
      <c r="BQZ18" s="729"/>
      <c r="BRA18" s="724"/>
      <c r="BRB18" s="725"/>
      <c r="BRC18" s="726"/>
      <c r="BRD18" s="726"/>
      <c r="BRE18" s="726"/>
      <c r="BRF18" s="727"/>
      <c r="BRG18" s="727"/>
      <c r="BRH18" s="727"/>
      <c r="BRJ18" s="729"/>
      <c r="BRK18" s="724"/>
      <c r="BRL18" s="725"/>
      <c r="BRM18" s="726"/>
      <c r="BRN18" s="726"/>
      <c r="BRO18" s="726"/>
      <c r="BRP18" s="727"/>
      <c r="BRQ18" s="727"/>
      <c r="BRR18" s="727"/>
      <c r="BRT18" s="729"/>
      <c r="BRU18" s="724"/>
      <c r="BRV18" s="725"/>
      <c r="BRW18" s="726"/>
      <c r="BRX18" s="726"/>
      <c r="BRY18" s="726"/>
      <c r="BRZ18" s="727"/>
      <c r="BSA18" s="727"/>
      <c r="BSB18" s="727"/>
      <c r="BSD18" s="729"/>
      <c r="BSE18" s="724"/>
      <c r="BSF18" s="725"/>
      <c r="BSG18" s="726"/>
      <c r="BSH18" s="726"/>
      <c r="BSI18" s="726"/>
      <c r="BSJ18" s="727"/>
      <c r="BSK18" s="727"/>
      <c r="BSL18" s="727"/>
      <c r="BSN18" s="729"/>
      <c r="BSO18" s="724"/>
      <c r="BSP18" s="725"/>
      <c r="BSQ18" s="726"/>
      <c r="BSR18" s="726"/>
      <c r="BSS18" s="726"/>
      <c r="BST18" s="727"/>
      <c r="BSU18" s="727"/>
      <c r="BSV18" s="727"/>
      <c r="BSX18" s="729"/>
      <c r="BSY18" s="724"/>
      <c r="BSZ18" s="725"/>
      <c r="BTA18" s="726"/>
      <c r="BTB18" s="726"/>
      <c r="BTC18" s="726"/>
      <c r="BTD18" s="727"/>
      <c r="BTE18" s="727"/>
      <c r="BTF18" s="727"/>
      <c r="BTH18" s="729"/>
      <c r="BTI18" s="724"/>
      <c r="BTJ18" s="725"/>
      <c r="BTK18" s="726"/>
      <c r="BTL18" s="726"/>
      <c r="BTM18" s="726"/>
      <c r="BTN18" s="727"/>
      <c r="BTO18" s="727"/>
      <c r="BTP18" s="727"/>
      <c r="BTR18" s="729"/>
      <c r="BTS18" s="724"/>
      <c r="BTT18" s="725"/>
      <c r="BTU18" s="726"/>
      <c r="BTV18" s="726"/>
      <c r="BTW18" s="726"/>
      <c r="BTX18" s="727"/>
      <c r="BTY18" s="727"/>
      <c r="BTZ18" s="727"/>
      <c r="BUB18" s="729"/>
      <c r="BUC18" s="724"/>
      <c r="BUD18" s="725"/>
      <c r="BUE18" s="726"/>
      <c r="BUF18" s="726"/>
      <c r="BUG18" s="726"/>
      <c r="BUH18" s="727"/>
      <c r="BUI18" s="727"/>
      <c r="BUJ18" s="727"/>
      <c r="BUL18" s="729"/>
      <c r="BUM18" s="724"/>
      <c r="BUN18" s="725"/>
      <c r="BUO18" s="726"/>
      <c r="BUP18" s="726"/>
      <c r="BUQ18" s="726"/>
      <c r="BUR18" s="727"/>
      <c r="BUS18" s="727"/>
      <c r="BUT18" s="727"/>
      <c r="BUV18" s="729"/>
      <c r="BUW18" s="724"/>
      <c r="BUX18" s="725"/>
      <c r="BUY18" s="726"/>
      <c r="BUZ18" s="726"/>
      <c r="BVA18" s="726"/>
      <c r="BVB18" s="727"/>
      <c r="BVC18" s="727"/>
      <c r="BVD18" s="727"/>
      <c r="BVF18" s="729"/>
      <c r="BVG18" s="724"/>
      <c r="BVH18" s="725"/>
      <c r="BVI18" s="726"/>
      <c r="BVJ18" s="726"/>
      <c r="BVK18" s="726"/>
      <c r="BVL18" s="727"/>
      <c r="BVM18" s="727"/>
      <c r="BVN18" s="727"/>
      <c r="BVP18" s="729"/>
      <c r="BVQ18" s="724"/>
      <c r="BVR18" s="725"/>
      <c r="BVS18" s="726"/>
      <c r="BVT18" s="726"/>
      <c r="BVU18" s="726"/>
      <c r="BVV18" s="727"/>
      <c r="BVW18" s="727"/>
      <c r="BVX18" s="727"/>
      <c r="BVZ18" s="729"/>
      <c r="BWA18" s="724"/>
      <c r="BWB18" s="725"/>
      <c r="BWC18" s="726"/>
      <c r="BWD18" s="726"/>
      <c r="BWE18" s="726"/>
      <c r="BWF18" s="727"/>
      <c r="BWG18" s="727"/>
      <c r="BWH18" s="727"/>
      <c r="BWJ18" s="729"/>
      <c r="BWK18" s="724"/>
      <c r="BWL18" s="725"/>
      <c r="BWM18" s="726"/>
      <c r="BWN18" s="726"/>
      <c r="BWO18" s="726"/>
      <c r="BWP18" s="727"/>
      <c r="BWQ18" s="727"/>
      <c r="BWR18" s="727"/>
      <c r="BWT18" s="729"/>
      <c r="BWU18" s="724"/>
      <c r="BWV18" s="725"/>
      <c r="BWW18" s="726"/>
      <c r="BWX18" s="726"/>
      <c r="BWY18" s="726"/>
      <c r="BWZ18" s="727"/>
      <c r="BXA18" s="727"/>
      <c r="BXB18" s="727"/>
      <c r="BXD18" s="729"/>
      <c r="BXE18" s="724"/>
      <c r="BXF18" s="725"/>
      <c r="BXG18" s="726"/>
      <c r="BXH18" s="726"/>
      <c r="BXI18" s="726"/>
      <c r="BXJ18" s="727"/>
      <c r="BXK18" s="727"/>
      <c r="BXL18" s="727"/>
      <c r="BXN18" s="729"/>
      <c r="BXO18" s="724"/>
      <c r="BXP18" s="725"/>
      <c r="BXQ18" s="726"/>
      <c r="BXR18" s="726"/>
      <c r="BXS18" s="726"/>
      <c r="BXT18" s="727"/>
      <c r="BXU18" s="727"/>
      <c r="BXV18" s="727"/>
      <c r="BXX18" s="729"/>
      <c r="BXY18" s="724"/>
      <c r="BXZ18" s="725"/>
      <c r="BYA18" s="726"/>
      <c r="BYB18" s="726"/>
      <c r="BYC18" s="726"/>
      <c r="BYD18" s="727"/>
      <c r="BYE18" s="727"/>
      <c r="BYF18" s="727"/>
      <c r="BYH18" s="729"/>
      <c r="BYI18" s="724"/>
      <c r="BYJ18" s="725"/>
      <c r="BYK18" s="726"/>
      <c r="BYL18" s="726"/>
      <c r="BYM18" s="726"/>
      <c r="BYN18" s="727"/>
      <c r="BYO18" s="727"/>
      <c r="BYP18" s="727"/>
      <c r="BYR18" s="729"/>
      <c r="BYS18" s="724"/>
      <c r="BYT18" s="725"/>
      <c r="BYU18" s="726"/>
      <c r="BYV18" s="726"/>
      <c r="BYW18" s="726"/>
      <c r="BYX18" s="727"/>
      <c r="BYY18" s="727"/>
      <c r="BYZ18" s="727"/>
      <c r="BZB18" s="729"/>
      <c r="BZC18" s="724"/>
      <c r="BZD18" s="725"/>
      <c r="BZE18" s="726"/>
      <c r="BZF18" s="726"/>
      <c r="BZG18" s="726"/>
      <c r="BZH18" s="727"/>
      <c r="BZI18" s="727"/>
      <c r="BZJ18" s="727"/>
      <c r="BZL18" s="729"/>
      <c r="BZM18" s="724"/>
      <c r="BZN18" s="725"/>
      <c r="BZO18" s="726"/>
      <c r="BZP18" s="726"/>
      <c r="BZQ18" s="726"/>
      <c r="BZR18" s="727"/>
      <c r="BZS18" s="727"/>
      <c r="BZT18" s="727"/>
      <c r="BZV18" s="729"/>
      <c r="BZW18" s="724"/>
      <c r="BZX18" s="725"/>
      <c r="BZY18" s="726"/>
      <c r="BZZ18" s="726"/>
      <c r="CAA18" s="726"/>
      <c r="CAB18" s="727"/>
      <c r="CAC18" s="727"/>
      <c r="CAD18" s="727"/>
      <c r="CAF18" s="729"/>
      <c r="CAG18" s="724"/>
      <c r="CAH18" s="725"/>
      <c r="CAI18" s="726"/>
      <c r="CAJ18" s="726"/>
      <c r="CAK18" s="726"/>
      <c r="CAL18" s="727"/>
      <c r="CAM18" s="727"/>
      <c r="CAN18" s="727"/>
      <c r="CAP18" s="729"/>
      <c r="CAQ18" s="724"/>
      <c r="CAR18" s="725"/>
      <c r="CAS18" s="726"/>
      <c r="CAT18" s="726"/>
      <c r="CAU18" s="726"/>
      <c r="CAV18" s="727"/>
      <c r="CAW18" s="727"/>
      <c r="CAX18" s="727"/>
      <c r="CAZ18" s="729"/>
      <c r="CBA18" s="724"/>
      <c r="CBB18" s="725"/>
      <c r="CBC18" s="726"/>
      <c r="CBD18" s="726"/>
      <c r="CBE18" s="726"/>
      <c r="CBF18" s="727"/>
      <c r="CBG18" s="727"/>
      <c r="CBH18" s="727"/>
      <c r="CBJ18" s="729"/>
      <c r="CBK18" s="724"/>
      <c r="CBL18" s="725"/>
      <c r="CBM18" s="726"/>
      <c r="CBN18" s="726"/>
      <c r="CBO18" s="726"/>
      <c r="CBP18" s="727"/>
      <c r="CBQ18" s="727"/>
      <c r="CBR18" s="727"/>
      <c r="CBT18" s="729"/>
      <c r="CBU18" s="724"/>
      <c r="CBV18" s="725"/>
      <c r="CBW18" s="726"/>
      <c r="CBX18" s="726"/>
      <c r="CBY18" s="726"/>
      <c r="CBZ18" s="727"/>
      <c r="CCA18" s="727"/>
      <c r="CCB18" s="727"/>
      <c r="CCD18" s="729"/>
      <c r="CCE18" s="724"/>
      <c r="CCF18" s="725"/>
      <c r="CCG18" s="726"/>
      <c r="CCH18" s="726"/>
      <c r="CCI18" s="726"/>
      <c r="CCJ18" s="727"/>
      <c r="CCK18" s="727"/>
      <c r="CCL18" s="727"/>
      <c r="CCN18" s="729"/>
      <c r="CCO18" s="724"/>
      <c r="CCP18" s="725"/>
      <c r="CCQ18" s="726"/>
      <c r="CCR18" s="726"/>
      <c r="CCS18" s="726"/>
      <c r="CCT18" s="727"/>
      <c r="CCU18" s="727"/>
      <c r="CCV18" s="727"/>
      <c r="CCX18" s="729"/>
      <c r="CCY18" s="724"/>
      <c r="CCZ18" s="725"/>
      <c r="CDA18" s="726"/>
      <c r="CDB18" s="726"/>
      <c r="CDC18" s="726"/>
      <c r="CDD18" s="727"/>
      <c r="CDE18" s="727"/>
      <c r="CDF18" s="727"/>
      <c r="CDH18" s="729"/>
      <c r="CDI18" s="724"/>
      <c r="CDJ18" s="725"/>
      <c r="CDK18" s="726"/>
      <c r="CDL18" s="726"/>
      <c r="CDM18" s="726"/>
      <c r="CDN18" s="727"/>
      <c r="CDO18" s="727"/>
      <c r="CDP18" s="727"/>
      <c r="CDR18" s="729"/>
      <c r="CDS18" s="724"/>
      <c r="CDT18" s="725"/>
      <c r="CDU18" s="726"/>
      <c r="CDV18" s="726"/>
      <c r="CDW18" s="726"/>
      <c r="CDX18" s="727"/>
      <c r="CDY18" s="727"/>
      <c r="CDZ18" s="727"/>
      <c r="CEB18" s="729"/>
      <c r="CEC18" s="724"/>
      <c r="CED18" s="725"/>
      <c r="CEE18" s="726"/>
      <c r="CEF18" s="726"/>
      <c r="CEG18" s="726"/>
      <c r="CEH18" s="727"/>
      <c r="CEI18" s="727"/>
      <c r="CEJ18" s="727"/>
      <c r="CEL18" s="729"/>
      <c r="CEM18" s="724"/>
      <c r="CEN18" s="725"/>
      <c r="CEO18" s="726"/>
      <c r="CEP18" s="726"/>
      <c r="CEQ18" s="726"/>
      <c r="CER18" s="727"/>
      <c r="CES18" s="727"/>
      <c r="CET18" s="727"/>
      <c r="CEV18" s="729"/>
      <c r="CEW18" s="724"/>
      <c r="CEX18" s="725"/>
      <c r="CEY18" s="726"/>
      <c r="CEZ18" s="726"/>
      <c r="CFA18" s="726"/>
      <c r="CFB18" s="727"/>
      <c r="CFC18" s="727"/>
      <c r="CFD18" s="727"/>
      <c r="CFF18" s="729"/>
      <c r="CFG18" s="724"/>
      <c r="CFH18" s="725"/>
      <c r="CFI18" s="726"/>
      <c r="CFJ18" s="726"/>
      <c r="CFK18" s="726"/>
      <c r="CFL18" s="727"/>
      <c r="CFM18" s="727"/>
      <c r="CFN18" s="727"/>
      <c r="CFP18" s="729"/>
      <c r="CFQ18" s="724"/>
      <c r="CFR18" s="725"/>
      <c r="CFS18" s="726"/>
      <c r="CFT18" s="726"/>
      <c r="CFU18" s="726"/>
      <c r="CFV18" s="727"/>
      <c r="CFW18" s="727"/>
      <c r="CFX18" s="727"/>
      <c r="CFZ18" s="729"/>
      <c r="CGA18" s="724"/>
      <c r="CGB18" s="725"/>
      <c r="CGC18" s="726"/>
      <c r="CGD18" s="726"/>
      <c r="CGE18" s="726"/>
      <c r="CGF18" s="727"/>
      <c r="CGG18" s="727"/>
      <c r="CGH18" s="727"/>
      <c r="CGJ18" s="729"/>
      <c r="CGK18" s="724"/>
      <c r="CGL18" s="725"/>
      <c r="CGM18" s="726"/>
      <c r="CGN18" s="726"/>
      <c r="CGO18" s="726"/>
      <c r="CGP18" s="727"/>
      <c r="CGQ18" s="727"/>
      <c r="CGR18" s="727"/>
      <c r="CGT18" s="729"/>
      <c r="CGU18" s="724"/>
      <c r="CGV18" s="725"/>
      <c r="CGW18" s="726"/>
      <c r="CGX18" s="726"/>
      <c r="CGY18" s="726"/>
      <c r="CGZ18" s="727"/>
      <c r="CHA18" s="727"/>
      <c r="CHB18" s="727"/>
      <c r="CHD18" s="729"/>
      <c r="CHE18" s="724"/>
      <c r="CHF18" s="725"/>
      <c r="CHG18" s="726"/>
      <c r="CHH18" s="726"/>
      <c r="CHI18" s="726"/>
      <c r="CHJ18" s="727"/>
      <c r="CHK18" s="727"/>
      <c r="CHL18" s="727"/>
      <c r="CHN18" s="729"/>
      <c r="CHO18" s="724"/>
      <c r="CHP18" s="725"/>
      <c r="CHQ18" s="726"/>
      <c r="CHR18" s="726"/>
      <c r="CHS18" s="726"/>
      <c r="CHT18" s="727"/>
      <c r="CHU18" s="727"/>
      <c r="CHV18" s="727"/>
      <c r="CHX18" s="729"/>
      <c r="CHY18" s="724"/>
      <c r="CHZ18" s="725"/>
      <c r="CIA18" s="726"/>
      <c r="CIB18" s="726"/>
      <c r="CIC18" s="726"/>
      <c r="CID18" s="727"/>
      <c r="CIE18" s="727"/>
      <c r="CIF18" s="727"/>
      <c r="CIH18" s="729"/>
      <c r="CII18" s="724"/>
      <c r="CIJ18" s="725"/>
      <c r="CIK18" s="726"/>
      <c r="CIL18" s="726"/>
      <c r="CIM18" s="726"/>
      <c r="CIN18" s="727"/>
      <c r="CIO18" s="727"/>
      <c r="CIP18" s="727"/>
      <c r="CIR18" s="729"/>
      <c r="CIS18" s="724"/>
      <c r="CIT18" s="725"/>
      <c r="CIU18" s="726"/>
      <c r="CIV18" s="726"/>
      <c r="CIW18" s="726"/>
      <c r="CIX18" s="727"/>
      <c r="CIY18" s="727"/>
      <c r="CIZ18" s="727"/>
      <c r="CJB18" s="729"/>
      <c r="CJC18" s="724"/>
      <c r="CJD18" s="725"/>
      <c r="CJE18" s="726"/>
      <c r="CJF18" s="726"/>
      <c r="CJG18" s="726"/>
      <c r="CJH18" s="727"/>
      <c r="CJI18" s="727"/>
      <c r="CJJ18" s="727"/>
      <c r="CJL18" s="729"/>
      <c r="CJM18" s="724"/>
      <c r="CJN18" s="725"/>
      <c r="CJO18" s="726"/>
      <c r="CJP18" s="726"/>
      <c r="CJQ18" s="726"/>
      <c r="CJR18" s="727"/>
      <c r="CJS18" s="727"/>
      <c r="CJT18" s="727"/>
      <c r="CJV18" s="729"/>
      <c r="CJW18" s="724"/>
      <c r="CJX18" s="725"/>
      <c r="CJY18" s="726"/>
      <c r="CJZ18" s="726"/>
      <c r="CKA18" s="726"/>
      <c r="CKB18" s="727"/>
      <c r="CKC18" s="727"/>
      <c r="CKD18" s="727"/>
      <c r="CKF18" s="729"/>
      <c r="CKG18" s="724"/>
      <c r="CKH18" s="725"/>
      <c r="CKI18" s="726"/>
      <c r="CKJ18" s="726"/>
      <c r="CKK18" s="726"/>
      <c r="CKL18" s="727"/>
      <c r="CKM18" s="727"/>
      <c r="CKN18" s="727"/>
      <c r="CKP18" s="729"/>
      <c r="CKQ18" s="724"/>
      <c r="CKR18" s="725"/>
      <c r="CKS18" s="726"/>
      <c r="CKT18" s="726"/>
      <c r="CKU18" s="726"/>
      <c r="CKV18" s="727"/>
      <c r="CKW18" s="727"/>
      <c r="CKX18" s="727"/>
      <c r="CKZ18" s="729"/>
      <c r="CLA18" s="724"/>
      <c r="CLB18" s="725"/>
      <c r="CLC18" s="726"/>
      <c r="CLD18" s="726"/>
      <c r="CLE18" s="726"/>
      <c r="CLF18" s="727"/>
      <c r="CLG18" s="727"/>
      <c r="CLH18" s="727"/>
      <c r="CLJ18" s="729"/>
      <c r="CLK18" s="724"/>
      <c r="CLL18" s="725"/>
      <c r="CLM18" s="726"/>
      <c r="CLN18" s="726"/>
      <c r="CLO18" s="726"/>
      <c r="CLP18" s="727"/>
      <c r="CLQ18" s="727"/>
      <c r="CLR18" s="727"/>
      <c r="CLT18" s="729"/>
      <c r="CLU18" s="724"/>
      <c r="CLV18" s="725"/>
      <c r="CLW18" s="726"/>
      <c r="CLX18" s="726"/>
      <c r="CLY18" s="726"/>
      <c r="CLZ18" s="727"/>
      <c r="CMA18" s="727"/>
      <c r="CMB18" s="727"/>
      <c r="CMD18" s="729"/>
      <c r="CME18" s="724"/>
      <c r="CMF18" s="725"/>
      <c r="CMG18" s="726"/>
      <c r="CMH18" s="726"/>
      <c r="CMI18" s="726"/>
      <c r="CMJ18" s="727"/>
      <c r="CMK18" s="727"/>
      <c r="CML18" s="727"/>
      <c r="CMN18" s="729"/>
      <c r="CMO18" s="724"/>
      <c r="CMP18" s="725"/>
      <c r="CMQ18" s="726"/>
      <c r="CMR18" s="726"/>
      <c r="CMS18" s="726"/>
      <c r="CMT18" s="727"/>
      <c r="CMU18" s="727"/>
      <c r="CMV18" s="727"/>
      <c r="CMX18" s="729"/>
      <c r="CMY18" s="724"/>
      <c r="CMZ18" s="725"/>
      <c r="CNA18" s="726"/>
      <c r="CNB18" s="726"/>
      <c r="CNC18" s="726"/>
      <c r="CND18" s="727"/>
      <c r="CNE18" s="727"/>
      <c r="CNF18" s="727"/>
      <c r="CNH18" s="729"/>
      <c r="CNI18" s="724"/>
      <c r="CNJ18" s="725"/>
      <c r="CNK18" s="726"/>
      <c r="CNL18" s="726"/>
      <c r="CNM18" s="726"/>
      <c r="CNN18" s="727"/>
      <c r="CNO18" s="727"/>
      <c r="CNP18" s="727"/>
      <c r="CNR18" s="729"/>
      <c r="CNS18" s="724"/>
      <c r="CNT18" s="725"/>
      <c r="CNU18" s="726"/>
      <c r="CNV18" s="726"/>
      <c r="CNW18" s="726"/>
      <c r="CNX18" s="727"/>
      <c r="CNY18" s="727"/>
      <c r="CNZ18" s="727"/>
      <c r="COB18" s="729"/>
      <c r="COC18" s="724"/>
      <c r="COD18" s="725"/>
      <c r="COE18" s="726"/>
      <c r="COF18" s="726"/>
      <c r="COG18" s="726"/>
      <c r="COH18" s="727"/>
      <c r="COI18" s="727"/>
      <c r="COJ18" s="727"/>
      <c r="COL18" s="729"/>
      <c r="COM18" s="724"/>
      <c r="CON18" s="725"/>
      <c r="COO18" s="726"/>
      <c r="COP18" s="726"/>
      <c r="COQ18" s="726"/>
      <c r="COR18" s="727"/>
      <c r="COS18" s="727"/>
      <c r="COT18" s="727"/>
      <c r="COV18" s="729"/>
      <c r="COW18" s="724"/>
      <c r="COX18" s="725"/>
      <c r="COY18" s="726"/>
      <c r="COZ18" s="726"/>
      <c r="CPA18" s="726"/>
      <c r="CPB18" s="727"/>
      <c r="CPC18" s="727"/>
      <c r="CPD18" s="727"/>
      <c r="CPF18" s="729"/>
      <c r="CPG18" s="724"/>
      <c r="CPH18" s="725"/>
      <c r="CPI18" s="726"/>
      <c r="CPJ18" s="726"/>
      <c r="CPK18" s="726"/>
      <c r="CPL18" s="727"/>
      <c r="CPM18" s="727"/>
      <c r="CPN18" s="727"/>
      <c r="CPP18" s="729"/>
      <c r="CPQ18" s="724"/>
      <c r="CPR18" s="725"/>
      <c r="CPS18" s="726"/>
      <c r="CPT18" s="726"/>
      <c r="CPU18" s="726"/>
      <c r="CPV18" s="727"/>
      <c r="CPW18" s="727"/>
      <c r="CPX18" s="727"/>
      <c r="CPZ18" s="729"/>
      <c r="CQA18" s="724"/>
      <c r="CQB18" s="725"/>
      <c r="CQC18" s="726"/>
      <c r="CQD18" s="726"/>
      <c r="CQE18" s="726"/>
      <c r="CQF18" s="727"/>
      <c r="CQG18" s="727"/>
      <c r="CQH18" s="727"/>
      <c r="CQJ18" s="729"/>
      <c r="CQK18" s="724"/>
      <c r="CQL18" s="725"/>
      <c r="CQM18" s="726"/>
      <c r="CQN18" s="726"/>
      <c r="CQO18" s="726"/>
      <c r="CQP18" s="727"/>
      <c r="CQQ18" s="727"/>
      <c r="CQR18" s="727"/>
      <c r="CQT18" s="729"/>
      <c r="CQU18" s="724"/>
      <c r="CQV18" s="725"/>
      <c r="CQW18" s="726"/>
      <c r="CQX18" s="726"/>
      <c r="CQY18" s="726"/>
      <c r="CQZ18" s="727"/>
      <c r="CRA18" s="727"/>
      <c r="CRB18" s="727"/>
      <c r="CRD18" s="729"/>
      <c r="CRE18" s="724"/>
      <c r="CRF18" s="725"/>
      <c r="CRG18" s="726"/>
      <c r="CRH18" s="726"/>
      <c r="CRI18" s="726"/>
      <c r="CRJ18" s="727"/>
      <c r="CRK18" s="727"/>
      <c r="CRL18" s="727"/>
      <c r="CRN18" s="729"/>
      <c r="CRO18" s="724"/>
      <c r="CRP18" s="725"/>
      <c r="CRQ18" s="726"/>
      <c r="CRR18" s="726"/>
      <c r="CRS18" s="726"/>
      <c r="CRT18" s="727"/>
      <c r="CRU18" s="727"/>
      <c r="CRV18" s="727"/>
      <c r="CRX18" s="729"/>
      <c r="CRY18" s="724"/>
      <c r="CRZ18" s="725"/>
      <c r="CSA18" s="726"/>
      <c r="CSB18" s="726"/>
      <c r="CSC18" s="726"/>
      <c r="CSD18" s="727"/>
      <c r="CSE18" s="727"/>
      <c r="CSF18" s="727"/>
      <c r="CSH18" s="729"/>
      <c r="CSI18" s="724"/>
      <c r="CSJ18" s="725"/>
      <c r="CSK18" s="726"/>
      <c r="CSL18" s="726"/>
      <c r="CSM18" s="726"/>
      <c r="CSN18" s="727"/>
      <c r="CSO18" s="727"/>
      <c r="CSP18" s="727"/>
      <c r="CSR18" s="729"/>
      <c r="CSS18" s="724"/>
      <c r="CST18" s="725"/>
      <c r="CSU18" s="726"/>
      <c r="CSV18" s="726"/>
      <c r="CSW18" s="726"/>
      <c r="CSX18" s="727"/>
      <c r="CSY18" s="727"/>
      <c r="CSZ18" s="727"/>
      <c r="CTB18" s="729"/>
      <c r="CTC18" s="724"/>
      <c r="CTD18" s="725"/>
      <c r="CTE18" s="726"/>
      <c r="CTF18" s="726"/>
      <c r="CTG18" s="726"/>
      <c r="CTH18" s="727"/>
      <c r="CTI18" s="727"/>
      <c r="CTJ18" s="727"/>
      <c r="CTL18" s="729"/>
      <c r="CTM18" s="724"/>
      <c r="CTN18" s="725"/>
      <c r="CTO18" s="726"/>
      <c r="CTP18" s="726"/>
      <c r="CTQ18" s="726"/>
      <c r="CTR18" s="727"/>
      <c r="CTS18" s="727"/>
      <c r="CTT18" s="727"/>
      <c r="CTV18" s="729"/>
      <c r="CTW18" s="724"/>
      <c r="CTX18" s="725"/>
      <c r="CTY18" s="726"/>
      <c r="CTZ18" s="726"/>
      <c r="CUA18" s="726"/>
      <c r="CUB18" s="727"/>
      <c r="CUC18" s="727"/>
      <c r="CUD18" s="727"/>
      <c r="CUF18" s="729"/>
      <c r="CUG18" s="724"/>
      <c r="CUH18" s="725"/>
      <c r="CUI18" s="726"/>
      <c r="CUJ18" s="726"/>
      <c r="CUK18" s="726"/>
      <c r="CUL18" s="727"/>
      <c r="CUM18" s="727"/>
      <c r="CUN18" s="727"/>
      <c r="CUP18" s="729"/>
      <c r="CUQ18" s="724"/>
      <c r="CUR18" s="725"/>
      <c r="CUS18" s="726"/>
      <c r="CUT18" s="726"/>
      <c r="CUU18" s="726"/>
      <c r="CUV18" s="727"/>
      <c r="CUW18" s="727"/>
      <c r="CUX18" s="727"/>
      <c r="CUZ18" s="729"/>
      <c r="CVA18" s="724"/>
      <c r="CVB18" s="725"/>
      <c r="CVC18" s="726"/>
      <c r="CVD18" s="726"/>
      <c r="CVE18" s="726"/>
      <c r="CVF18" s="727"/>
      <c r="CVG18" s="727"/>
      <c r="CVH18" s="727"/>
      <c r="CVJ18" s="729"/>
      <c r="CVK18" s="724"/>
      <c r="CVL18" s="725"/>
      <c r="CVM18" s="726"/>
      <c r="CVN18" s="726"/>
      <c r="CVO18" s="726"/>
      <c r="CVP18" s="727"/>
      <c r="CVQ18" s="727"/>
      <c r="CVR18" s="727"/>
      <c r="CVT18" s="729"/>
      <c r="CVU18" s="724"/>
      <c r="CVV18" s="725"/>
      <c r="CVW18" s="726"/>
      <c r="CVX18" s="726"/>
      <c r="CVY18" s="726"/>
      <c r="CVZ18" s="727"/>
      <c r="CWA18" s="727"/>
      <c r="CWB18" s="727"/>
      <c r="CWD18" s="729"/>
      <c r="CWE18" s="724"/>
      <c r="CWF18" s="725"/>
      <c r="CWG18" s="726"/>
      <c r="CWH18" s="726"/>
      <c r="CWI18" s="726"/>
      <c r="CWJ18" s="727"/>
      <c r="CWK18" s="727"/>
      <c r="CWL18" s="727"/>
      <c r="CWN18" s="729"/>
      <c r="CWO18" s="724"/>
      <c r="CWP18" s="725"/>
      <c r="CWQ18" s="726"/>
      <c r="CWR18" s="726"/>
      <c r="CWS18" s="726"/>
      <c r="CWT18" s="727"/>
      <c r="CWU18" s="727"/>
      <c r="CWV18" s="727"/>
      <c r="CWX18" s="729"/>
      <c r="CWY18" s="724"/>
      <c r="CWZ18" s="725"/>
      <c r="CXA18" s="726"/>
      <c r="CXB18" s="726"/>
      <c r="CXC18" s="726"/>
      <c r="CXD18" s="727"/>
      <c r="CXE18" s="727"/>
      <c r="CXF18" s="727"/>
      <c r="CXH18" s="729"/>
      <c r="CXI18" s="724"/>
      <c r="CXJ18" s="725"/>
      <c r="CXK18" s="726"/>
      <c r="CXL18" s="726"/>
      <c r="CXM18" s="726"/>
      <c r="CXN18" s="727"/>
      <c r="CXO18" s="727"/>
      <c r="CXP18" s="727"/>
      <c r="CXR18" s="729"/>
      <c r="CXS18" s="724"/>
      <c r="CXT18" s="725"/>
      <c r="CXU18" s="726"/>
      <c r="CXV18" s="726"/>
      <c r="CXW18" s="726"/>
      <c r="CXX18" s="727"/>
      <c r="CXY18" s="727"/>
      <c r="CXZ18" s="727"/>
      <c r="CYB18" s="729"/>
      <c r="CYC18" s="724"/>
      <c r="CYD18" s="725"/>
      <c r="CYE18" s="726"/>
      <c r="CYF18" s="726"/>
      <c r="CYG18" s="726"/>
      <c r="CYH18" s="727"/>
      <c r="CYI18" s="727"/>
      <c r="CYJ18" s="727"/>
      <c r="CYL18" s="729"/>
      <c r="CYM18" s="724"/>
      <c r="CYN18" s="725"/>
      <c r="CYO18" s="726"/>
      <c r="CYP18" s="726"/>
      <c r="CYQ18" s="726"/>
      <c r="CYR18" s="727"/>
      <c r="CYS18" s="727"/>
      <c r="CYT18" s="727"/>
      <c r="CYV18" s="729"/>
      <c r="CYW18" s="724"/>
      <c r="CYX18" s="725"/>
      <c r="CYY18" s="726"/>
      <c r="CYZ18" s="726"/>
      <c r="CZA18" s="726"/>
      <c r="CZB18" s="727"/>
      <c r="CZC18" s="727"/>
      <c r="CZD18" s="727"/>
      <c r="CZF18" s="729"/>
      <c r="CZG18" s="724"/>
      <c r="CZH18" s="725"/>
      <c r="CZI18" s="726"/>
      <c r="CZJ18" s="726"/>
      <c r="CZK18" s="726"/>
      <c r="CZL18" s="727"/>
      <c r="CZM18" s="727"/>
      <c r="CZN18" s="727"/>
      <c r="CZP18" s="729"/>
      <c r="CZQ18" s="724"/>
      <c r="CZR18" s="725"/>
      <c r="CZS18" s="726"/>
      <c r="CZT18" s="726"/>
      <c r="CZU18" s="726"/>
      <c r="CZV18" s="727"/>
      <c r="CZW18" s="727"/>
      <c r="CZX18" s="727"/>
      <c r="CZZ18" s="729"/>
      <c r="DAA18" s="724"/>
      <c r="DAB18" s="725"/>
      <c r="DAC18" s="726"/>
      <c r="DAD18" s="726"/>
      <c r="DAE18" s="726"/>
      <c r="DAF18" s="727"/>
      <c r="DAG18" s="727"/>
      <c r="DAH18" s="727"/>
      <c r="DAJ18" s="729"/>
      <c r="DAK18" s="724"/>
      <c r="DAL18" s="725"/>
      <c r="DAM18" s="726"/>
      <c r="DAN18" s="726"/>
      <c r="DAO18" s="726"/>
      <c r="DAP18" s="727"/>
      <c r="DAQ18" s="727"/>
      <c r="DAR18" s="727"/>
      <c r="DAT18" s="729"/>
      <c r="DAU18" s="724"/>
      <c r="DAV18" s="725"/>
      <c r="DAW18" s="726"/>
      <c r="DAX18" s="726"/>
      <c r="DAY18" s="726"/>
      <c r="DAZ18" s="727"/>
      <c r="DBA18" s="727"/>
      <c r="DBB18" s="727"/>
      <c r="DBD18" s="729"/>
      <c r="DBE18" s="724"/>
      <c r="DBF18" s="725"/>
      <c r="DBG18" s="726"/>
      <c r="DBH18" s="726"/>
      <c r="DBI18" s="726"/>
      <c r="DBJ18" s="727"/>
      <c r="DBK18" s="727"/>
      <c r="DBL18" s="727"/>
      <c r="DBN18" s="729"/>
      <c r="DBO18" s="724"/>
      <c r="DBP18" s="725"/>
      <c r="DBQ18" s="726"/>
      <c r="DBR18" s="726"/>
      <c r="DBS18" s="726"/>
      <c r="DBT18" s="727"/>
      <c r="DBU18" s="727"/>
      <c r="DBV18" s="727"/>
      <c r="DBX18" s="729"/>
      <c r="DBY18" s="724"/>
      <c r="DBZ18" s="725"/>
      <c r="DCA18" s="726"/>
      <c r="DCB18" s="726"/>
      <c r="DCC18" s="726"/>
      <c r="DCD18" s="727"/>
      <c r="DCE18" s="727"/>
      <c r="DCF18" s="727"/>
      <c r="DCH18" s="729"/>
      <c r="DCI18" s="724"/>
      <c r="DCJ18" s="725"/>
      <c r="DCK18" s="726"/>
      <c r="DCL18" s="726"/>
      <c r="DCM18" s="726"/>
      <c r="DCN18" s="727"/>
      <c r="DCO18" s="727"/>
      <c r="DCP18" s="727"/>
      <c r="DCR18" s="729"/>
      <c r="DCS18" s="724"/>
      <c r="DCT18" s="725"/>
      <c r="DCU18" s="726"/>
      <c r="DCV18" s="726"/>
      <c r="DCW18" s="726"/>
      <c r="DCX18" s="727"/>
      <c r="DCY18" s="727"/>
      <c r="DCZ18" s="727"/>
      <c r="DDB18" s="729"/>
      <c r="DDC18" s="724"/>
      <c r="DDD18" s="725"/>
      <c r="DDE18" s="726"/>
      <c r="DDF18" s="726"/>
      <c r="DDG18" s="726"/>
      <c r="DDH18" s="727"/>
      <c r="DDI18" s="727"/>
      <c r="DDJ18" s="727"/>
      <c r="DDL18" s="729"/>
      <c r="DDM18" s="724"/>
      <c r="DDN18" s="725"/>
      <c r="DDO18" s="726"/>
      <c r="DDP18" s="726"/>
      <c r="DDQ18" s="726"/>
      <c r="DDR18" s="727"/>
      <c r="DDS18" s="727"/>
      <c r="DDT18" s="727"/>
      <c r="DDV18" s="729"/>
      <c r="DDW18" s="724"/>
      <c r="DDX18" s="725"/>
      <c r="DDY18" s="726"/>
      <c r="DDZ18" s="726"/>
      <c r="DEA18" s="726"/>
      <c r="DEB18" s="727"/>
      <c r="DEC18" s="727"/>
      <c r="DED18" s="727"/>
      <c r="DEF18" s="729"/>
      <c r="DEG18" s="724"/>
      <c r="DEH18" s="725"/>
      <c r="DEI18" s="726"/>
      <c r="DEJ18" s="726"/>
      <c r="DEK18" s="726"/>
      <c r="DEL18" s="727"/>
      <c r="DEM18" s="727"/>
      <c r="DEN18" s="727"/>
      <c r="DEP18" s="729"/>
      <c r="DEQ18" s="724"/>
      <c r="DER18" s="725"/>
      <c r="DES18" s="726"/>
      <c r="DET18" s="726"/>
      <c r="DEU18" s="726"/>
      <c r="DEV18" s="727"/>
      <c r="DEW18" s="727"/>
      <c r="DEX18" s="727"/>
      <c r="DEZ18" s="729"/>
      <c r="DFA18" s="724"/>
      <c r="DFB18" s="725"/>
      <c r="DFC18" s="726"/>
      <c r="DFD18" s="726"/>
      <c r="DFE18" s="726"/>
      <c r="DFF18" s="727"/>
      <c r="DFG18" s="727"/>
      <c r="DFH18" s="727"/>
      <c r="DFJ18" s="729"/>
      <c r="DFK18" s="724"/>
      <c r="DFL18" s="725"/>
      <c r="DFM18" s="726"/>
      <c r="DFN18" s="726"/>
      <c r="DFO18" s="726"/>
      <c r="DFP18" s="727"/>
      <c r="DFQ18" s="727"/>
      <c r="DFR18" s="727"/>
      <c r="DFT18" s="729"/>
      <c r="DFU18" s="724"/>
      <c r="DFV18" s="725"/>
      <c r="DFW18" s="726"/>
      <c r="DFX18" s="726"/>
      <c r="DFY18" s="726"/>
      <c r="DFZ18" s="727"/>
      <c r="DGA18" s="727"/>
      <c r="DGB18" s="727"/>
      <c r="DGD18" s="729"/>
      <c r="DGE18" s="724"/>
      <c r="DGF18" s="725"/>
      <c r="DGG18" s="726"/>
      <c r="DGH18" s="726"/>
      <c r="DGI18" s="726"/>
      <c r="DGJ18" s="727"/>
      <c r="DGK18" s="727"/>
      <c r="DGL18" s="727"/>
      <c r="DGN18" s="729"/>
      <c r="DGO18" s="724"/>
      <c r="DGP18" s="725"/>
      <c r="DGQ18" s="726"/>
      <c r="DGR18" s="726"/>
      <c r="DGS18" s="726"/>
      <c r="DGT18" s="727"/>
      <c r="DGU18" s="727"/>
      <c r="DGV18" s="727"/>
      <c r="DGX18" s="729"/>
      <c r="DGY18" s="724"/>
      <c r="DGZ18" s="725"/>
      <c r="DHA18" s="726"/>
      <c r="DHB18" s="726"/>
      <c r="DHC18" s="726"/>
      <c r="DHD18" s="727"/>
      <c r="DHE18" s="727"/>
      <c r="DHF18" s="727"/>
      <c r="DHH18" s="729"/>
      <c r="DHI18" s="724"/>
      <c r="DHJ18" s="725"/>
      <c r="DHK18" s="726"/>
      <c r="DHL18" s="726"/>
      <c r="DHM18" s="726"/>
      <c r="DHN18" s="727"/>
      <c r="DHO18" s="727"/>
      <c r="DHP18" s="727"/>
      <c r="DHR18" s="729"/>
      <c r="DHS18" s="724"/>
      <c r="DHT18" s="725"/>
      <c r="DHU18" s="726"/>
      <c r="DHV18" s="726"/>
      <c r="DHW18" s="726"/>
      <c r="DHX18" s="727"/>
      <c r="DHY18" s="727"/>
      <c r="DHZ18" s="727"/>
      <c r="DIB18" s="729"/>
      <c r="DIC18" s="724"/>
      <c r="DID18" s="725"/>
      <c r="DIE18" s="726"/>
      <c r="DIF18" s="726"/>
      <c r="DIG18" s="726"/>
      <c r="DIH18" s="727"/>
      <c r="DII18" s="727"/>
      <c r="DIJ18" s="727"/>
      <c r="DIL18" s="729"/>
      <c r="DIM18" s="724"/>
      <c r="DIN18" s="725"/>
      <c r="DIO18" s="726"/>
      <c r="DIP18" s="726"/>
      <c r="DIQ18" s="726"/>
      <c r="DIR18" s="727"/>
      <c r="DIS18" s="727"/>
      <c r="DIT18" s="727"/>
      <c r="DIV18" s="729"/>
      <c r="DIW18" s="724"/>
      <c r="DIX18" s="725"/>
      <c r="DIY18" s="726"/>
      <c r="DIZ18" s="726"/>
      <c r="DJA18" s="726"/>
      <c r="DJB18" s="727"/>
      <c r="DJC18" s="727"/>
      <c r="DJD18" s="727"/>
      <c r="DJF18" s="729"/>
      <c r="DJG18" s="724"/>
      <c r="DJH18" s="725"/>
      <c r="DJI18" s="726"/>
      <c r="DJJ18" s="726"/>
      <c r="DJK18" s="726"/>
      <c r="DJL18" s="727"/>
      <c r="DJM18" s="727"/>
      <c r="DJN18" s="727"/>
      <c r="DJP18" s="729"/>
      <c r="DJQ18" s="724"/>
      <c r="DJR18" s="725"/>
      <c r="DJS18" s="726"/>
      <c r="DJT18" s="726"/>
      <c r="DJU18" s="726"/>
      <c r="DJV18" s="727"/>
      <c r="DJW18" s="727"/>
      <c r="DJX18" s="727"/>
      <c r="DJZ18" s="729"/>
      <c r="DKA18" s="724"/>
      <c r="DKB18" s="725"/>
      <c r="DKC18" s="726"/>
      <c r="DKD18" s="726"/>
      <c r="DKE18" s="726"/>
      <c r="DKF18" s="727"/>
      <c r="DKG18" s="727"/>
      <c r="DKH18" s="727"/>
      <c r="DKJ18" s="729"/>
      <c r="DKK18" s="724"/>
      <c r="DKL18" s="725"/>
      <c r="DKM18" s="726"/>
      <c r="DKN18" s="726"/>
      <c r="DKO18" s="726"/>
      <c r="DKP18" s="727"/>
      <c r="DKQ18" s="727"/>
      <c r="DKR18" s="727"/>
      <c r="DKT18" s="729"/>
      <c r="DKU18" s="724"/>
      <c r="DKV18" s="725"/>
      <c r="DKW18" s="726"/>
      <c r="DKX18" s="726"/>
      <c r="DKY18" s="726"/>
      <c r="DKZ18" s="727"/>
      <c r="DLA18" s="727"/>
      <c r="DLB18" s="727"/>
      <c r="DLD18" s="729"/>
      <c r="DLE18" s="724"/>
      <c r="DLF18" s="725"/>
      <c r="DLG18" s="726"/>
      <c r="DLH18" s="726"/>
      <c r="DLI18" s="726"/>
      <c r="DLJ18" s="727"/>
      <c r="DLK18" s="727"/>
      <c r="DLL18" s="727"/>
      <c r="DLN18" s="729"/>
      <c r="DLO18" s="724"/>
      <c r="DLP18" s="725"/>
      <c r="DLQ18" s="726"/>
      <c r="DLR18" s="726"/>
      <c r="DLS18" s="726"/>
      <c r="DLT18" s="727"/>
      <c r="DLU18" s="727"/>
      <c r="DLV18" s="727"/>
      <c r="DLX18" s="729"/>
      <c r="DLY18" s="724"/>
      <c r="DLZ18" s="725"/>
      <c r="DMA18" s="726"/>
      <c r="DMB18" s="726"/>
      <c r="DMC18" s="726"/>
      <c r="DMD18" s="727"/>
      <c r="DME18" s="727"/>
      <c r="DMF18" s="727"/>
      <c r="DMH18" s="729"/>
      <c r="DMI18" s="724"/>
      <c r="DMJ18" s="725"/>
      <c r="DMK18" s="726"/>
      <c r="DML18" s="726"/>
      <c r="DMM18" s="726"/>
      <c r="DMN18" s="727"/>
      <c r="DMO18" s="727"/>
      <c r="DMP18" s="727"/>
      <c r="DMR18" s="729"/>
      <c r="DMS18" s="724"/>
      <c r="DMT18" s="725"/>
      <c r="DMU18" s="726"/>
      <c r="DMV18" s="726"/>
      <c r="DMW18" s="726"/>
      <c r="DMX18" s="727"/>
      <c r="DMY18" s="727"/>
      <c r="DMZ18" s="727"/>
      <c r="DNB18" s="729"/>
      <c r="DNC18" s="724"/>
      <c r="DND18" s="725"/>
      <c r="DNE18" s="726"/>
      <c r="DNF18" s="726"/>
      <c r="DNG18" s="726"/>
      <c r="DNH18" s="727"/>
      <c r="DNI18" s="727"/>
      <c r="DNJ18" s="727"/>
      <c r="DNL18" s="729"/>
      <c r="DNM18" s="724"/>
      <c r="DNN18" s="725"/>
      <c r="DNO18" s="726"/>
      <c r="DNP18" s="726"/>
      <c r="DNQ18" s="726"/>
      <c r="DNR18" s="727"/>
      <c r="DNS18" s="727"/>
      <c r="DNT18" s="727"/>
      <c r="DNV18" s="729"/>
      <c r="DNW18" s="724"/>
      <c r="DNX18" s="725"/>
      <c r="DNY18" s="726"/>
      <c r="DNZ18" s="726"/>
      <c r="DOA18" s="726"/>
      <c r="DOB18" s="727"/>
      <c r="DOC18" s="727"/>
      <c r="DOD18" s="727"/>
      <c r="DOF18" s="729"/>
      <c r="DOG18" s="724"/>
      <c r="DOH18" s="725"/>
      <c r="DOI18" s="726"/>
      <c r="DOJ18" s="726"/>
      <c r="DOK18" s="726"/>
      <c r="DOL18" s="727"/>
      <c r="DOM18" s="727"/>
      <c r="DON18" s="727"/>
      <c r="DOP18" s="729"/>
      <c r="DOQ18" s="724"/>
      <c r="DOR18" s="725"/>
      <c r="DOS18" s="726"/>
      <c r="DOT18" s="726"/>
      <c r="DOU18" s="726"/>
      <c r="DOV18" s="727"/>
      <c r="DOW18" s="727"/>
      <c r="DOX18" s="727"/>
      <c r="DOZ18" s="729"/>
      <c r="DPA18" s="724"/>
      <c r="DPB18" s="725"/>
      <c r="DPC18" s="726"/>
      <c r="DPD18" s="726"/>
      <c r="DPE18" s="726"/>
      <c r="DPF18" s="727"/>
      <c r="DPG18" s="727"/>
      <c r="DPH18" s="727"/>
      <c r="DPJ18" s="729"/>
      <c r="DPK18" s="724"/>
      <c r="DPL18" s="725"/>
      <c r="DPM18" s="726"/>
      <c r="DPN18" s="726"/>
      <c r="DPO18" s="726"/>
      <c r="DPP18" s="727"/>
      <c r="DPQ18" s="727"/>
      <c r="DPR18" s="727"/>
      <c r="DPT18" s="729"/>
      <c r="DPU18" s="724"/>
      <c r="DPV18" s="725"/>
      <c r="DPW18" s="726"/>
      <c r="DPX18" s="726"/>
      <c r="DPY18" s="726"/>
      <c r="DPZ18" s="727"/>
      <c r="DQA18" s="727"/>
      <c r="DQB18" s="727"/>
      <c r="DQD18" s="729"/>
      <c r="DQE18" s="724"/>
      <c r="DQF18" s="725"/>
      <c r="DQG18" s="726"/>
      <c r="DQH18" s="726"/>
      <c r="DQI18" s="726"/>
      <c r="DQJ18" s="727"/>
      <c r="DQK18" s="727"/>
      <c r="DQL18" s="727"/>
      <c r="DQN18" s="729"/>
      <c r="DQO18" s="724"/>
      <c r="DQP18" s="725"/>
      <c r="DQQ18" s="726"/>
      <c r="DQR18" s="726"/>
      <c r="DQS18" s="726"/>
      <c r="DQT18" s="727"/>
      <c r="DQU18" s="727"/>
      <c r="DQV18" s="727"/>
      <c r="DQX18" s="729"/>
      <c r="DQY18" s="724"/>
      <c r="DQZ18" s="725"/>
      <c r="DRA18" s="726"/>
      <c r="DRB18" s="726"/>
      <c r="DRC18" s="726"/>
      <c r="DRD18" s="727"/>
      <c r="DRE18" s="727"/>
      <c r="DRF18" s="727"/>
      <c r="DRH18" s="729"/>
      <c r="DRI18" s="724"/>
      <c r="DRJ18" s="725"/>
      <c r="DRK18" s="726"/>
      <c r="DRL18" s="726"/>
      <c r="DRM18" s="726"/>
      <c r="DRN18" s="727"/>
      <c r="DRO18" s="727"/>
      <c r="DRP18" s="727"/>
      <c r="DRR18" s="729"/>
      <c r="DRS18" s="724"/>
      <c r="DRT18" s="725"/>
      <c r="DRU18" s="726"/>
      <c r="DRV18" s="726"/>
      <c r="DRW18" s="726"/>
      <c r="DRX18" s="727"/>
      <c r="DRY18" s="727"/>
      <c r="DRZ18" s="727"/>
      <c r="DSB18" s="729"/>
      <c r="DSC18" s="724"/>
      <c r="DSD18" s="725"/>
      <c r="DSE18" s="726"/>
      <c r="DSF18" s="726"/>
      <c r="DSG18" s="726"/>
      <c r="DSH18" s="727"/>
      <c r="DSI18" s="727"/>
      <c r="DSJ18" s="727"/>
      <c r="DSL18" s="729"/>
      <c r="DSM18" s="724"/>
      <c r="DSN18" s="725"/>
      <c r="DSO18" s="726"/>
      <c r="DSP18" s="726"/>
      <c r="DSQ18" s="726"/>
      <c r="DSR18" s="727"/>
      <c r="DSS18" s="727"/>
      <c r="DST18" s="727"/>
      <c r="DSV18" s="729"/>
      <c r="DSW18" s="724"/>
      <c r="DSX18" s="725"/>
      <c r="DSY18" s="726"/>
      <c r="DSZ18" s="726"/>
      <c r="DTA18" s="726"/>
      <c r="DTB18" s="727"/>
      <c r="DTC18" s="727"/>
      <c r="DTD18" s="727"/>
      <c r="DTF18" s="729"/>
      <c r="DTG18" s="724"/>
      <c r="DTH18" s="725"/>
      <c r="DTI18" s="726"/>
      <c r="DTJ18" s="726"/>
      <c r="DTK18" s="726"/>
      <c r="DTL18" s="727"/>
      <c r="DTM18" s="727"/>
      <c r="DTN18" s="727"/>
      <c r="DTP18" s="729"/>
      <c r="DTQ18" s="724"/>
      <c r="DTR18" s="725"/>
      <c r="DTS18" s="726"/>
      <c r="DTT18" s="726"/>
      <c r="DTU18" s="726"/>
      <c r="DTV18" s="727"/>
      <c r="DTW18" s="727"/>
      <c r="DTX18" s="727"/>
      <c r="DTZ18" s="729"/>
      <c r="DUA18" s="724"/>
      <c r="DUB18" s="725"/>
      <c r="DUC18" s="726"/>
      <c r="DUD18" s="726"/>
      <c r="DUE18" s="726"/>
      <c r="DUF18" s="727"/>
      <c r="DUG18" s="727"/>
      <c r="DUH18" s="727"/>
      <c r="DUJ18" s="729"/>
      <c r="DUK18" s="724"/>
      <c r="DUL18" s="725"/>
      <c r="DUM18" s="726"/>
      <c r="DUN18" s="726"/>
      <c r="DUO18" s="726"/>
      <c r="DUP18" s="727"/>
      <c r="DUQ18" s="727"/>
      <c r="DUR18" s="727"/>
      <c r="DUT18" s="729"/>
      <c r="DUU18" s="724"/>
      <c r="DUV18" s="725"/>
      <c r="DUW18" s="726"/>
      <c r="DUX18" s="726"/>
      <c r="DUY18" s="726"/>
      <c r="DUZ18" s="727"/>
      <c r="DVA18" s="727"/>
      <c r="DVB18" s="727"/>
      <c r="DVD18" s="729"/>
      <c r="DVE18" s="724"/>
      <c r="DVF18" s="725"/>
      <c r="DVG18" s="726"/>
      <c r="DVH18" s="726"/>
      <c r="DVI18" s="726"/>
      <c r="DVJ18" s="727"/>
      <c r="DVK18" s="727"/>
      <c r="DVL18" s="727"/>
      <c r="DVN18" s="729"/>
      <c r="DVO18" s="724"/>
      <c r="DVP18" s="725"/>
      <c r="DVQ18" s="726"/>
      <c r="DVR18" s="726"/>
      <c r="DVS18" s="726"/>
      <c r="DVT18" s="727"/>
      <c r="DVU18" s="727"/>
      <c r="DVV18" s="727"/>
      <c r="DVX18" s="729"/>
      <c r="DVY18" s="724"/>
      <c r="DVZ18" s="725"/>
      <c r="DWA18" s="726"/>
      <c r="DWB18" s="726"/>
      <c r="DWC18" s="726"/>
      <c r="DWD18" s="727"/>
      <c r="DWE18" s="727"/>
      <c r="DWF18" s="727"/>
      <c r="DWH18" s="729"/>
      <c r="DWI18" s="724"/>
      <c r="DWJ18" s="725"/>
      <c r="DWK18" s="726"/>
      <c r="DWL18" s="726"/>
      <c r="DWM18" s="726"/>
      <c r="DWN18" s="727"/>
      <c r="DWO18" s="727"/>
      <c r="DWP18" s="727"/>
      <c r="DWR18" s="729"/>
      <c r="DWS18" s="724"/>
      <c r="DWT18" s="725"/>
      <c r="DWU18" s="726"/>
      <c r="DWV18" s="726"/>
      <c r="DWW18" s="726"/>
      <c r="DWX18" s="727"/>
      <c r="DWY18" s="727"/>
      <c r="DWZ18" s="727"/>
      <c r="DXB18" s="729"/>
      <c r="DXC18" s="724"/>
      <c r="DXD18" s="725"/>
      <c r="DXE18" s="726"/>
      <c r="DXF18" s="726"/>
      <c r="DXG18" s="726"/>
      <c r="DXH18" s="727"/>
      <c r="DXI18" s="727"/>
      <c r="DXJ18" s="727"/>
      <c r="DXL18" s="729"/>
      <c r="DXM18" s="724"/>
      <c r="DXN18" s="725"/>
      <c r="DXO18" s="726"/>
      <c r="DXP18" s="726"/>
      <c r="DXQ18" s="726"/>
      <c r="DXR18" s="727"/>
      <c r="DXS18" s="727"/>
      <c r="DXT18" s="727"/>
      <c r="DXV18" s="729"/>
      <c r="DXW18" s="724"/>
      <c r="DXX18" s="725"/>
      <c r="DXY18" s="726"/>
      <c r="DXZ18" s="726"/>
      <c r="DYA18" s="726"/>
      <c r="DYB18" s="727"/>
      <c r="DYC18" s="727"/>
      <c r="DYD18" s="727"/>
      <c r="DYF18" s="729"/>
      <c r="DYG18" s="724"/>
      <c r="DYH18" s="725"/>
      <c r="DYI18" s="726"/>
      <c r="DYJ18" s="726"/>
      <c r="DYK18" s="726"/>
      <c r="DYL18" s="727"/>
      <c r="DYM18" s="727"/>
      <c r="DYN18" s="727"/>
      <c r="DYP18" s="729"/>
      <c r="DYQ18" s="724"/>
      <c r="DYR18" s="725"/>
      <c r="DYS18" s="726"/>
      <c r="DYT18" s="726"/>
      <c r="DYU18" s="726"/>
      <c r="DYV18" s="727"/>
      <c r="DYW18" s="727"/>
      <c r="DYX18" s="727"/>
      <c r="DYZ18" s="729"/>
      <c r="DZA18" s="724"/>
      <c r="DZB18" s="725"/>
      <c r="DZC18" s="726"/>
      <c r="DZD18" s="726"/>
      <c r="DZE18" s="726"/>
      <c r="DZF18" s="727"/>
      <c r="DZG18" s="727"/>
      <c r="DZH18" s="727"/>
      <c r="DZJ18" s="729"/>
      <c r="DZK18" s="724"/>
      <c r="DZL18" s="725"/>
      <c r="DZM18" s="726"/>
      <c r="DZN18" s="726"/>
      <c r="DZO18" s="726"/>
      <c r="DZP18" s="727"/>
      <c r="DZQ18" s="727"/>
      <c r="DZR18" s="727"/>
      <c r="DZT18" s="729"/>
      <c r="DZU18" s="724"/>
      <c r="DZV18" s="725"/>
      <c r="DZW18" s="726"/>
      <c r="DZX18" s="726"/>
      <c r="DZY18" s="726"/>
      <c r="DZZ18" s="727"/>
      <c r="EAA18" s="727"/>
      <c r="EAB18" s="727"/>
      <c r="EAD18" s="729"/>
      <c r="EAE18" s="724"/>
      <c r="EAF18" s="725"/>
      <c r="EAG18" s="726"/>
      <c r="EAH18" s="726"/>
      <c r="EAI18" s="726"/>
      <c r="EAJ18" s="727"/>
      <c r="EAK18" s="727"/>
      <c r="EAL18" s="727"/>
      <c r="EAN18" s="729"/>
      <c r="EAO18" s="724"/>
      <c r="EAP18" s="725"/>
      <c r="EAQ18" s="726"/>
      <c r="EAR18" s="726"/>
      <c r="EAS18" s="726"/>
      <c r="EAT18" s="727"/>
      <c r="EAU18" s="727"/>
      <c r="EAV18" s="727"/>
      <c r="EAX18" s="729"/>
      <c r="EAY18" s="724"/>
      <c r="EAZ18" s="725"/>
      <c r="EBA18" s="726"/>
      <c r="EBB18" s="726"/>
      <c r="EBC18" s="726"/>
      <c r="EBD18" s="727"/>
      <c r="EBE18" s="727"/>
      <c r="EBF18" s="727"/>
      <c r="EBH18" s="729"/>
      <c r="EBI18" s="724"/>
      <c r="EBJ18" s="725"/>
      <c r="EBK18" s="726"/>
      <c r="EBL18" s="726"/>
      <c r="EBM18" s="726"/>
      <c r="EBN18" s="727"/>
      <c r="EBO18" s="727"/>
      <c r="EBP18" s="727"/>
      <c r="EBR18" s="729"/>
      <c r="EBS18" s="724"/>
      <c r="EBT18" s="725"/>
      <c r="EBU18" s="726"/>
      <c r="EBV18" s="726"/>
      <c r="EBW18" s="726"/>
      <c r="EBX18" s="727"/>
      <c r="EBY18" s="727"/>
      <c r="EBZ18" s="727"/>
      <c r="ECB18" s="729"/>
      <c r="ECC18" s="724"/>
      <c r="ECD18" s="725"/>
      <c r="ECE18" s="726"/>
      <c r="ECF18" s="726"/>
      <c r="ECG18" s="726"/>
      <c r="ECH18" s="727"/>
      <c r="ECI18" s="727"/>
      <c r="ECJ18" s="727"/>
      <c r="ECL18" s="729"/>
      <c r="ECM18" s="724"/>
      <c r="ECN18" s="725"/>
      <c r="ECO18" s="726"/>
      <c r="ECP18" s="726"/>
      <c r="ECQ18" s="726"/>
      <c r="ECR18" s="727"/>
      <c r="ECS18" s="727"/>
      <c r="ECT18" s="727"/>
      <c r="ECV18" s="729"/>
      <c r="ECW18" s="724"/>
      <c r="ECX18" s="725"/>
      <c r="ECY18" s="726"/>
      <c r="ECZ18" s="726"/>
      <c r="EDA18" s="726"/>
      <c r="EDB18" s="727"/>
      <c r="EDC18" s="727"/>
      <c r="EDD18" s="727"/>
      <c r="EDF18" s="729"/>
      <c r="EDG18" s="724"/>
      <c r="EDH18" s="725"/>
      <c r="EDI18" s="726"/>
      <c r="EDJ18" s="726"/>
      <c r="EDK18" s="726"/>
      <c r="EDL18" s="727"/>
      <c r="EDM18" s="727"/>
      <c r="EDN18" s="727"/>
      <c r="EDP18" s="729"/>
      <c r="EDQ18" s="724"/>
      <c r="EDR18" s="725"/>
      <c r="EDS18" s="726"/>
      <c r="EDT18" s="726"/>
      <c r="EDU18" s="726"/>
      <c r="EDV18" s="727"/>
      <c r="EDW18" s="727"/>
      <c r="EDX18" s="727"/>
      <c r="EDZ18" s="729"/>
      <c r="EEA18" s="724"/>
      <c r="EEB18" s="725"/>
      <c r="EEC18" s="726"/>
      <c r="EED18" s="726"/>
      <c r="EEE18" s="726"/>
      <c r="EEF18" s="727"/>
      <c r="EEG18" s="727"/>
      <c r="EEH18" s="727"/>
      <c r="EEJ18" s="729"/>
      <c r="EEK18" s="724"/>
      <c r="EEL18" s="725"/>
      <c r="EEM18" s="726"/>
      <c r="EEN18" s="726"/>
      <c r="EEO18" s="726"/>
      <c r="EEP18" s="727"/>
      <c r="EEQ18" s="727"/>
      <c r="EER18" s="727"/>
      <c r="EET18" s="729"/>
      <c r="EEU18" s="724"/>
      <c r="EEV18" s="725"/>
      <c r="EEW18" s="726"/>
      <c r="EEX18" s="726"/>
      <c r="EEY18" s="726"/>
      <c r="EEZ18" s="727"/>
      <c r="EFA18" s="727"/>
      <c r="EFB18" s="727"/>
      <c r="EFD18" s="729"/>
      <c r="EFE18" s="724"/>
      <c r="EFF18" s="725"/>
      <c r="EFG18" s="726"/>
      <c r="EFH18" s="726"/>
      <c r="EFI18" s="726"/>
      <c r="EFJ18" s="727"/>
      <c r="EFK18" s="727"/>
      <c r="EFL18" s="727"/>
      <c r="EFN18" s="729"/>
      <c r="EFO18" s="724"/>
      <c r="EFP18" s="725"/>
      <c r="EFQ18" s="726"/>
      <c r="EFR18" s="726"/>
      <c r="EFS18" s="726"/>
      <c r="EFT18" s="727"/>
      <c r="EFU18" s="727"/>
      <c r="EFV18" s="727"/>
      <c r="EFX18" s="729"/>
      <c r="EFY18" s="724"/>
      <c r="EFZ18" s="725"/>
      <c r="EGA18" s="726"/>
      <c r="EGB18" s="726"/>
      <c r="EGC18" s="726"/>
      <c r="EGD18" s="727"/>
      <c r="EGE18" s="727"/>
      <c r="EGF18" s="727"/>
      <c r="EGH18" s="729"/>
      <c r="EGI18" s="724"/>
      <c r="EGJ18" s="725"/>
      <c r="EGK18" s="726"/>
      <c r="EGL18" s="726"/>
      <c r="EGM18" s="726"/>
      <c r="EGN18" s="727"/>
      <c r="EGO18" s="727"/>
      <c r="EGP18" s="727"/>
      <c r="EGR18" s="729"/>
      <c r="EGS18" s="724"/>
      <c r="EGT18" s="725"/>
      <c r="EGU18" s="726"/>
      <c r="EGV18" s="726"/>
      <c r="EGW18" s="726"/>
      <c r="EGX18" s="727"/>
      <c r="EGY18" s="727"/>
      <c r="EGZ18" s="727"/>
      <c r="EHB18" s="729"/>
      <c r="EHC18" s="724"/>
      <c r="EHD18" s="725"/>
      <c r="EHE18" s="726"/>
      <c r="EHF18" s="726"/>
      <c r="EHG18" s="726"/>
      <c r="EHH18" s="727"/>
      <c r="EHI18" s="727"/>
      <c r="EHJ18" s="727"/>
      <c r="EHL18" s="729"/>
      <c r="EHM18" s="724"/>
      <c r="EHN18" s="725"/>
      <c r="EHO18" s="726"/>
      <c r="EHP18" s="726"/>
      <c r="EHQ18" s="726"/>
      <c r="EHR18" s="727"/>
      <c r="EHS18" s="727"/>
      <c r="EHT18" s="727"/>
      <c r="EHV18" s="729"/>
      <c r="EHW18" s="724"/>
      <c r="EHX18" s="725"/>
      <c r="EHY18" s="726"/>
      <c r="EHZ18" s="726"/>
      <c r="EIA18" s="726"/>
      <c r="EIB18" s="727"/>
      <c r="EIC18" s="727"/>
      <c r="EID18" s="727"/>
      <c r="EIF18" s="729"/>
      <c r="EIG18" s="724"/>
      <c r="EIH18" s="725"/>
      <c r="EII18" s="726"/>
      <c r="EIJ18" s="726"/>
      <c r="EIK18" s="726"/>
      <c r="EIL18" s="727"/>
      <c r="EIM18" s="727"/>
      <c r="EIN18" s="727"/>
      <c r="EIP18" s="729"/>
      <c r="EIQ18" s="724"/>
      <c r="EIR18" s="725"/>
      <c r="EIS18" s="726"/>
      <c r="EIT18" s="726"/>
      <c r="EIU18" s="726"/>
      <c r="EIV18" s="727"/>
      <c r="EIW18" s="727"/>
      <c r="EIX18" s="727"/>
      <c r="EIZ18" s="729"/>
      <c r="EJA18" s="724"/>
      <c r="EJB18" s="725"/>
      <c r="EJC18" s="726"/>
      <c r="EJD18" s="726"/>
      <c r="EJE18" s="726"/>
      <c r="EJF18" s="727"/>
      <c r="EJG18" s="727"/>
      <c r="EJH18" s="727"/>
      <c r="EJJ18" s="729"/>
      <c r="EJK18" s="724"/>
      <c r="EJL18" s="725"/>
      <c r="EJM18" s="726"/>
      <c r="EJN18" s="726"/>
      <c r="EJO18" s="726"/>
      <c r="EJP18" s="727"/>
      <c r="EJQ18" s="727"/>
      <c r="EJR18" s="727"/>
      <c r="EJT18" s="729"/>
      <c r="EJU18" s="724"/>
      <c r="EJV18" s="725"/>
      <c r="EJW18" s="726"/>
      <c r="EJX18" s="726"/>
      <c r="EJY18" s="726"/>
      <c r="EJZ18" s="727"/>
      <c r="EKA18" s="727"/>
      <c r="EKB18" s="727"/>
      <c r="EKD18" s="729"/>
      <c r="EKE18" s="724"/>
      <c r="EKF18" s="725"/>
      <c r="EKG18" s="726"/>
      <c r="EKH18" s="726"/>
      <c r="EKI18" s="726"/>
      <c r="EKJ18" s="727"/>
      <c r="EKK18" s="727"/>
      <c r="EKL18" s="727"/>
      <c r="EKN18" s="729"/>
      <c r="EKO18" s="724"/>
      <c r="EKP18" s="725"/>
      <c r="EKQ18" s="726"/>
      <c r="EKR18" s="726"/>
      <c r="EKS18" s="726"/>
      <c r="EKT18" s="727"/>
      <c r="EKU18" s="727"/>
      <c r="EKV18" s="727"/>
      <c r="EKX18" s="729"/>
      <c r="EKY18" s="724"/>
      <c r="EKZ18" s="725"/>
      <c r="ELA18" s="726"/>
      <c r="ELB18" s="726"/>
      <c r="ELC18" s="726"/>
      <c r="ELD18" s="727"/>
      <c r="ELE18" s="727"/>
      <c r="ELF18" s="727"/>
      <c r="ELH18" s="729"/>
      <c r="ELI18" s="724"/>
      <c r="ELJ18" s="725"/>
      <c r="ELK18" s="726"/>
      <c r="ELL18" s="726"/>
      <c r="ELM18" s="726"/>
      <c r="ELN18" s="727"/>
      <c r="ELO18" s="727"/>
      <c r="ELP18" s="727"/>
      <c r="ELR18" s="729"/>
      <c r="ELS18" s="724"/>
      <c r="ELT18" s="725"/>
      <c r="ELU18" s="726"/>
      <c r="ELV18" s="726"/>
      <c r="ELW18" s="726"/>
      <c r="ELX18" s="727"/>
      <c r="ELY18" s="727"/>
      <c r="ELZ18" s="727"/>
      <c r="EMB18" s="729"/>
      <c r="EMC18" s="724"/>
      <c r="EMD18" s="725"/>
      <c r="EME18" s="726"/>
      <c r="EMF18" s="726"/>
      <c r="EMG18" s="726"/>
      <c r="EMH18" s="727"/>
      <c r="EMI18" s="727"/>
      <c r="EMJ18" s="727"/>
      <c r="EML18" s="729"/>
      <c r="EMM18" s="724"/>
      <c r="EMN18" s="725"/>
      <c r="EMO18" s="726"/>
      <c r="EMP18" s="726"/>
      <c r="EMQ18" s="726"/>
      <c r="EMR18" s="727"/>
      <c r="EMS18" s="727"/>
      <c r="EMT18" s="727"/>
      <c r="EMV18" s="729"/>
      <c r="EMW18" s="724"/>
      <c r="EMX18" s="725"/>
      <c r="EMY18" s="726"/>
      <c r="EMZ18" s="726"/>
      <c r="ENA18" s="726"/>
      <c r="ENB18" s="727"/>
      <c r="ENC18" s="727"/>
      <c r="END18" s="727"/>
      <c r="ENF18" s="729"/>
      <c r="ENG18" s="724"/>
      <c r="ENH18" s="725"/>
      <c r="ENI18" s="726"/>
      <c r="ENJ18" s="726"/>
      <c r="ENK18" s="726"/>
      <c r="ENL18" s="727"/>
      <c r="ENM18" s="727"/>
      <c r="ENN18" s="727"/>
      <c r="ENP18" s="729"/>
      <c r="ENQ18" s="724"/>
      <c r="ENR18" s="725"/>
      <c r="ENS18" s="726"/>
      <c r="ENT18" s="726"/>
      <c r="ENU18" s="726"/>
      <c r="ENV18" s="727"/>
      <c r="ENW18" s="727"/>
      <c r="ENX18" s="727"/>
      <c r="ENZ18" s="729"/>
      <c r="EOA18" s="724"/>
      <c r="EOB18" s="725"/>
      <c r="EOC18" s="726"/>
      <c r="EOD18" s="726"/>
      <c r="EOE18" s="726"/>
      <c r="EOF18" s="727"/>
      <c r="EOG18" s="727"/>
      <c r="EOH18" s="727"/>
      <c r="EOJ18" s="729"/>
      <c r="EOK18" s="724"/>
      <c r="EOL18" s="725"/>
      <c r="EOM18" s="726"/>
      <c r="EON18" s="726"/>
      <c r="EOO18" s="726"/>
      <c r="EOP18" s="727"/>
      <c r="EOQ18" s="727"/>
      <c r="EOR18" s="727"/>
      <c r="EOT18" s="729"/>
      <c r="EOU18" s="724"/>
      <c r="EOV18" s="725"/>
      <c r="EOW18" s="726"/>
      <c r="EOX18" s="726"/>
      <c r="EOY18" s="726"/>
      <c r="EOZ18" s="727"/>
      <c r="EPA18" s="727"/>
      <c r="EPB18" s="727"/>
      <c r="EPD18" s="729"/>
      <c r="EPE18" s="724"/>
      <c r="EPF18" s="725"/>
      <c r="EPG18" s="726"/>
      <c r="EPH18" s="726"/>
      <c r="EPI18" s="726"/>
      <c r="EPJ18" s="727"/>
      <c r="EPK18" s="727"/>
      <c r="EPL18" s="727"/>
      <c r="EPN18" s="729"/>
      <c r="EPO18" s="724"/>
      <c r="EPP18" s="725"/>
      <c r="EPQ18" s="726"/>
      <c r="EPR18" s="726"/>
      <c r="EPS18" s="726"/>
      <c r="EPT18" s="727"/>
      <c r="EPU18" s="727"/>
      <c r="EPV18" s="727"/>
      <c r="EPX18" s="729"/>
      <c r="EPY18" s="724"/>
      <c r="EPZ18" s="725"/>
      <c r="EQA18" s="726"/>
      <c r="EQB18" s="726"/>
      <c r="EQC18" s="726"/>
      <c r="EQD18" s="727"/>
      <c r="EQE18" s="727"/>
      <c r="EQF18" s="727"/>
      <c r="EQH18" s="729"/>
      <c r="EQI18" s="724"/>
      <c r="EQJ18" s="725"/>
      <c r="EQK18" s="726"/>
      <c r="EQL18" s="726"/>
      <c r="EQM18" s="726"/>
      <c r="EQN18" s="727"/>
      <c r="EQO18" s="727"/>
      <c r="EQP18" s="727"/>
      <c r="EQR18" s="729"/>
      <c r="EQS18" s="724"/>
      <c r="EQT18" s="725"/>
      <c r="EQU18" s="726"/>
      <c r="EQV18" s="726"/>
      <c r="EQW18" s="726"/>
      <c r="EQX18" s="727"/>
      <c r="EQY18" s="727"/>
      <c r="EQZ18" s="727"/>
      <c r="ERB18" s="729"/>
      <c r="ERC18" s="724"/>
      <c r="ERD18" s="725"/>
      <c r="ERE18" s="726"/>
      <c r="ERF18" s="726"/>
      <c r="ERG18" s="726"/>
      <c r="ERH18" s="727"/>
      <c r="ERI18" s="727"/>
      <c r="ERJ18" s="727"/>
      <c r="ERL18" s="729"/>
      <c r="ERM18" s="724"/>
      <c r="ERN18" s="725"/>
      <c r="ERO18" s="726"/>
      <c r="ERP18" s="726"/>
      <c r="ERQ18" s="726"/>
      <c r="ERR18" s="727"/>
      <c r="ERS18" s="727"/>
      <c r="ERT18" s="727"/>
      <c r="ERV18" s="729"/>
      <c r="ERW18" s="724"/>
      <c r="ERX18" s="725"/>
      <c r="ERY18" s="726"/>
      <c r="ERZ18" s="726"/>
      <c r="ESA18" s="726"/>
      <c r="ESB18" s="727"/>
      <c r="ESC18" s="727"/>
      <c r="ESD18" s="727"/>
      <c r="ESF18" s="729"/>
      <c r="ESG18" s="724"/>
      <c r="ESH18" s="725"/>
      <c r="ESI18" s="726"/>
      <c r="ESJ18" s="726"/>
      <c r="ESK18" s="726"/>
      <c r="ESL18" s="727"/>
      <c r="ESM18" s="727"/>
      <c r="ESN18" s="727"/>
      <c r="ESP18" s="729"/>
      <c r="ESQ18" s="724"/>
      <c r="ESR18" s="725"/>
      <c r="ESS18" s="726"/>
      <c r="EST18" s="726"/>
      <c r="ESU18" s="726"/>
      <c r="ESV18" s="727"/>
      <c r="ESW18" s="727"/>
      <c r="ESX18" s="727"/>
      <c r="ESZ18" s="729"/>
      <c r="ETA18" s="724"/>
      <c r="ETB18" s="725"/>
      <c r="ETC18" s="726"/>
      <c r="ETD18" s="726"/>
      <c r="ETE18" s="726"/>
      <c r="ETF18" s="727"/>
      <c r="ETG18" s="727"/>
      <c r="ETH18" s="727"/>
      <c r="ETJ18" s="729"/>
      <c r="ETK18" s="724"/>
      <c r="ETL18" s="725"/>
      <c r="ETM18" s="726"/>
      <c r="ETN18" s="726"/>
      <c r="ETO18" s="726"/>
      <c r="ETP18" s="727"/>
      <c r="ETQ18" s="727"/>
      <c r="ETR18" s="727"/>
      <c r="ETT18" s="729"/>
      <c r="ETU18" s="724"/>
      <c r="ETV18" s="725"/>
      <c r="ETW18" s="726"/>
      <c r="ETX18" s="726"/>
      <c r="ETY18" s="726"/>
      <c r="ETZ18" s="727"/>
      <c r="EUA18" s="727"/>
      <c r="EUB18" s="727"/>
      <c r="EUD18" s="729"/>
      <c r="EUE18" s="724"/>
      <c r="EUF18" s="725"/>
      <c r="EUG18" s="726"/>
      <c r="EUH18" s="726"/>
      <c r="EUI18" s="726"/>
      <c r="EUJ18" s="727"/>
      <c r="EUK18" s="727"/>
      <c r="EUL18" s="727"/>
      <c r="EUN18" s="729"/>
      <c r="EUO18" s="724"/>
      <c r="EUP18" s="725"/>
      <c r="EUQ18" s="726"/>
      <c r="EUR18" s="726"/>
      <c r="EUS18" s="726"/>
      <c r="EUT18" s="727"/>
      <c r="EUU18" s="727"/>
      <c r="EUV18" s="727"/>
      <c r="EUX18" s="729"/>
      <c r="EUY18" s="724"/>
      <c r="EUZ18" s="725"/>
      <c r="EVA18" s="726"/>
      <c r="EVB18" s="726"/>
      <c r="EVC18" s="726"/>
      <c r="EVD18" s="727"/>
      <c r="EVE18" s="727"/>
      <c r="EVF18" s="727"/>
      <c r="EVH18" s="729"/>
      <c r="EVI18" s="724"/>
      <c r="EVJ18" s="725"/>
      <c r="EVK18" s="726"/>
      <c r="EVL18" s="726"/>
      <c r="EVM18" s="726"/>
      <c r="EVN18" s="727"/>
      <c r="EVO18" s="727"/>
      <c r="EVP18" s="727"/>
      <c r="EVR18" s="729"/>
      <c r="EVS18" s="724"/>
      <c r="EVT18" s="725"/>
      <c r="EVU18" s="726"/>
      <c r="EVV18" s="726"/>
      <c r="EVW18" s="726"/>
      <c r="EVX18" s="727"/>
      <c r="EVY18" s="727"/>
      <c r="EVZ18" s="727"/>
      <c r="EWB18" s="729"/>
      <c r="EWC18" s="724"/>
      <c r="EWD18" s="725"/>
      <c r="EWE18" s="726"/>
      <c r="EWF18" s="726"/>
      <c r="EWG18" s="726"/>
      <c r="EWH18" s="727"/>
      <c r="EWI18" s="727"/>
      <c r="EWJ18" s="727"/>
      <c r="EWL18" s="729"/>
      <c r="EWM18" s="724"/>
      <c r="EWN18" s="725"/>
      <c r="EWO18" s="726"/>
      <c r="EWP18" s="726"/>
      <c r="EWQ18" s="726"/>
      <c r="EWR18" s="727"/>
      <c r="EWS18" s="727"/>
      <c r="EWT18" s="727"/>
      <c r="EWV18" s="729"/>
      <c r="EWW18" s="724"/>
      <c r="EWX18" s="725"/>
      <c r="EWY18" s="726"/>
      <c r="EWZ18" s="726"/>
      <c r="EXA18" s="726"/>
      <c r="EXB18" s="727"/>
      <c r="EXC18" s="727"/>
      <c r="EXD18" s="727"/>
      <c r="EXF18" s="729"/>
      <c r="EXG18" s="724"/>
      <c r="EXH18" s="725"/>
      <c r="EXI18" s="726"/>
      <c r="EXJ18" s="726"/>
      <c r="EXK18" s="726"/>
      <c r="EXL18" s="727"/>
      <c r="EXM18" s="727"/>
      <c r="EXN18" s="727"/>
      <c r="EXP18" s="729"/>
      <c r="EXQ18" s="724"/>
      <c r="EXR18" s="725"/>
      <c r="EXS18" s="726"/>
      <c r="EXT18" s="726"/>
      <c r="EXU18" s="726"/>
      <c r="EXV18" s="727"/>
      <c r="EXW18" s="727"/>
      <c r="EXX18" s="727"/>
      <c r="EXZ18" s="729"/>
      <c r="EYA18" s="724"/>
      <c r="EYB18" s="725"/>
      <c r="EYC18" s="726"/>
      <c r="EYD18" s="726"/>
      <c r="EYE18" s="726"/>
      <c r="EYF18" s="727"/>
      <c r="EYG18" s="727"/>
      <c r="EYH18" s="727"/>
      <c r="EYJ18" s="729"/>
      <c r="EYK18" s="724"/>
      <c r="EYL18" s="725"/>
      <c r="EYM18" s="726"/>
      <c r="EYN18" s="726"/>
      <c r="EYO18" s="726"/>
      <c r="EYP18" s="727"/>
      <c r="EYQ18" s="727"/>
      <c r="EYR18" s="727"/>
      <c r="EYT18" s="729"/>
      <c r="EYU18" s="724"/>
      <c r="EYV18" s="725"/>
      <c r="EYW18" s="726"/>
      <c r="EYX18" s="726"/>
      <c r="EYY18" s="726"/>
      <c r="EYZ18" s="727"/>
      <c r="EZA18" s="727"/>
      <c r="EZB18" s="727"/>
      <c r="EZD18" s="729"/>
      <c r="EZE18" s="724"/>
      <c r="EZF18" s="725"/>
      <c r="EZG18" s="726"/>
      <c r="EZH18" s="726"/>
      <c r="EZI18" s="726"/>
      <c r="EZJ18" s="727"/>
      <c r="EZK18" s="727"/>
      <c r="EZL18" s="727"/>
      <c r="EZN18" s="729"/>
      <c r="EZO18" s="724"/>
      <c r="EZP18" s="725"/>
      <c r="EZQ18" s="726"/>
      <c r="EZR18" s="726"/>
      <c r="EZS18" s="726"/>
      <c r="EZT18" s="727"/>
      <c r="EZU18" s="727"/>
      <c r="EZV18" s="727"/>
      <c r="EZX18" s="729"/>
      <c r="EZY18" s="724"/>
      <c r="EZZ18" s="725"/>
      <c r="FAA18" s="726"/>
      <c r="FAB18" s="726"/>
      <c r="FAC18" s="726"/>
      <c r="FAD18" s="727"/>
      <c r="FAE18" s="727"/>
      <c r="FAF18" s="727"/>
      <c r="FAH18" s="729"/>
      <c r="FAI18" s="724"/>
      <c r="FAJ18" s="725"/>
      <c r="FAK18" s="726"/>
      <c r="FAL18" s="726"/>
      <c r="FAM18" s="726"/>
      <c r="FAN18" s="727"/>
      <c r="FAO18" s="727"/>
      <c r="FAP18" s="727"/>
      <c r="FAR18" s="729"/>
      <c r="FAS18" s="724"/>
      <c r="FAT18" s="725"/>
      <c r="FAU18" s="726"/>
      <c r="FAV18" s="726"/>
      <c r="FAW18" s="726"/>
      <c r="FAX18" s="727"/>
      <c r="FAY18" s="727"/>
      <c r="FAZ18" s="727"/>
      <c r="FBB18" s="729"/>
      <c r="FBC18" s="724"/>
      <c r="FBD18" s="725"/>
      <c r="FBE18" s="726"/>
      <c r="FBF18" s="726"/>
      <c r="FBG18" s="726"/>
      <c r="FBH18" s="727"/>
      <c r="FBI18" s="727"/>
      <c r="FBJ18" s="727"/>
      <c r="FBL18" s="729"/>
      <c r="FBM18" s="724"/>
      <c r="FBN18" s="725"/>
      <c r="FBO18" s="726"/>
      <c r="FBP18" s="726"/>
      <c r="FBQ18" s="726"/>
      <c r="FBR18" s="727"/>
      <c r="FBS18" s="727"/>
      <c r="FBT18" s="727"/>
      <c r="FBV18" s="729"/>
      <c r="FBW18" s="724"/>
      <c r="FBX18" s="725"/>
      <c r="FBY18" s="726"/>
      <c r="FBZ18" s="726"/>
      <c r="FCA18" s="726"/>
      <c r="FCB18" s="727"/>
      <c r="FCC18" s="727"/>
      <c r="FCD18" s="727"/>
      <c r="FCF18" s="729"/>
      <c r="FCG18" s="724"/>
      <c r="FCH18" s="725"/>
      <c r="FCI18" s="726"/>
      <c r="FCJ18" s="726"/>
      <c r="FCK18" s="726"/>
      <c r="FCL18" s="727"/>
      <c r="FCM18" s="727"/>
      <c r="FCN18" s="727"/>
      <c r="FCP18" s="729"/>
      <c r="FCQ18" s="724"/>
      <c r="FCR18" s="725"/>
      <c r="FCS18" s="726"/>
      <c r="FCT18" s="726"/>
      <c r="FCU18" s="726"/>
      <c r="FCV18" s="727"/>
      <c r="FCW18" s="727"/>
      <c r="FCX18" s="727"/>
      <c r="FCZ18" s="729"/>
      <c r="FDA18" s="724"/>
      <c r="FDB18" s="725"/>
      <c r="FDC18" s="726"/>
      <c r="FDD18" s="726"/>
      <c r="FDE18" s="726"/>
      <c r="FDF18" s="727"/>
      <c r="FDG18" s="727"/>
      <c r="FDH18" s="727"/>
      <c r="FDJ18" s="729"/>
      <c r="FDK18" s="724"/>
      <c r="FDL18" s="725"/>
      <c r="FDM18" s="726"/>
      <c r="FDN18" s="726"/>
      <c r="FDO18" s="726"/>
      <c r="FDP18" s="727"/>
      <c r="FDQ18" s="727"/>
      <c r="FDR18" s="727"/>
      <c r="FDT18" s="729"/>
      <c r="FDU18" s="724"/>
      <c r="FDV18" s="725"/>
      <c r="FDW18" s="726"/>
      <c r="FDX18" s="726"/>
      <c r="FDY18" s="726"/>
      <c r="FDZ18" s="727"/>
      <c r="FEA18" s="727"/>
      <c r="FEB18" s="727"/>
      <c r="FED18" s="729"/>
      <c r="FEE18" s="724"/>
      <c r="FEF18" s="725"/>
      <c r="FEG18" s="726"/>
      <c r="FEH18" s="726"/>
      <c r="FEI18" s="726"/>
      <c r="FEJ18" s="727"/>
      <c r="FEK18" s="727"/>
      <c r="FEL18" s="727"/>
      <c r="FEN18" s="729"/>
      <c r="FEO18" s="724"/>
      <c r="FEP18" s="725"/>
      <c r="FEQ18" s="726"/>
      <c r="FER18" s="726"/>
      <c r="FES18" s="726"/>
      <c r="FET18" s="727"/>
      <c r="FEU18" s="727"/>
      <c r="FEV18" s="727"/>
      <c r="FEX18" s="729"/>
      <c r="FEY18" s="724"/>
      <c r="FEZ18" s="725"/>
      <c r="FFA18" s="726"/>
      <c r="FFB18" s="726"/>
      <c r="FFC18" s="726"/>
      <c r="FFD18" s="727"/>
      <c r="FFE18" s="727"/>
      <c r="FFF18" s="727"/>
      <c r="FFH18" s="729"/>
      <c r="FFI18" s="724"/>
      <c r="FFJ18" s="725"/>
      <c r="FFK18" s="726"/>
      <c r="FFL18" s="726"/>
      <c r="FFM18" s="726"/>
      <c r="FFN18" s="727"/>
      <c r="FFO18" s="727"/>
      <c r="FFP18" s="727"/>
      <c r="FFR18" s="729"/>
      <c r="FFS18" s="724"/>
      <c r="FFT18" s="725"/>
      <c r="FFU18" s="726"/>
      <c r="FFV18" s="726"/>
      <c r="FFW18" s="726"/>
      <c r="FFX18" s="727"/>
      <c r="FFY18" s="727"/>
      <c r="FFZ18" s="727"/>
      <c r="FGB18" s="729"/>
      <c r="FGC18" s="724"/>
      <c r="FGD18" s="725"/>
      <c r="FGE18" s="726"/>
      <c r="FGF18" s="726"/>
      <c r="FGG18" s="726"/>
      <c r="FGH18" s="727"/>
      <c r="FGI18" s="727"/>
      <c r="FGJ18" s="727"/>
      <c r="FGL18" s="729"/>
      <c r="FGM18" s="724"/>
      <c r="FGN18" s="725"/>
      <c r="FGO18" s="726"/>
      <c r="FGP18" s="726"/>
      <c r="FGQ18" s="726"/>
      <c r="FGR18" s="727"/>
      <c r="FGS18" s="727"/>
      <c r="FGT18" s="727"/>
      <c r="FGV18" s="729"/>
      <c r="FGW18" s="724"/>
      <c r="FGX18" s="725"/>
      <c r="FGY18" s="726"/>
      <c r="FGZ18" s="726"/>
      <c r="FHA18" s="726"/>
      <c r="FHB18" s="727"/>
      <c r="FHC18" s="727"/>
      <c r="FHD18" s="727"/>
      <c r="FHF18" s="729"/>
      <c r="FHG18" s="724"/>
      <c r="FHH18" s="725"/>
      <c r="FHI18" s="726"/>
      <c r="FHJ18" s="726"/>
      <c r="FHK18" s="726"/>
      <c r="FHL18" s="727"/>
      <c r="FHM18" s="727"/>
      <c r="FHN18" s="727"/>
      <c r="FHP18" s="729"/>
      <c r="FHQ18" s="724"/>
      <c r="FHR18" s="725"/>
      <c r="FHS18" s="726"/>
      <c r="FHT18" s="726"/>
      <c r="FHU18" s="726"/>
      <c r="FHV18" s="727"/>
      <c r="FHW18" s="727"/>
      <c r="FHX18" s="727"/>
      <c r="FHZ18" s="729"/>
      <c r="FIA18" s="724"/>
      <c r="FIB18" s="725"/>
      <c r="FIC18" s="726"/>
      <c r="FID18" s="726"/>
      <c r="FIE18" s="726"/>
      <c r="FIF18" s="727"/>
      <c r="FIG18" s="727"/>
      <c r="FIH18" s="727"/>
      <c r="FIJ18" s="729"/>
      <c r="FIK18" s="724"/>
      <c r="FIL18" s="725"/>
      <c r="FIM18" s="726"/>
      <c r="FIN18" s="726"/>
      <c r="FIO18" s="726"/>
      <c r="FIP18" s="727"/>
      <c r="FIQ18" s="727"/>
      <c r="FIR18" s="727"/>
      <c r="FIT18" s="729"/>
      <c r="FIU18" s="724"/>
      <c r="FIV18" s="725"/>
      <c r="FIW18" s="726"/>
      <c r="FIX18" s="726"/>
      <c r="FIY18" s="726"/>
      <c r="FIZ18" s="727"/>
      <c r="FJA18" s="727"/>
      <c r="FJB18" s="727"/>
      <c r="FJD18" s="729"/>
      <c r="FJE18" s="724"/>
      <c r="FJF18" s="725"/>
      <c r="FJG18" s="726"/>
      <c r="FJH18" s="726"/>
      <c r="FJI18" s="726"/>
      <c r="FJJ18" s="727"/>
      <c r="FJK18" s="727"/>
      <c r="FJL18" s="727"/>
      <c r="FJN18" s="729"/>
      <c r="FJO18" s="724"/>
      <c r="FJP18" s="725"/>
      <c r="FJQ18" s="726"/>
      <c r="FJR18" s="726"/>
      <c r="FJS18" s="726"/>
      <c r="FJT18" s="727"/>
      <c r="FJU18" s="727"/>
      <c r="FJV18" s="727"/>
      <c r="FJX18" s="729"/>
      <c r="FJY18" s="724"/>
      <c r="FJZ18" s="725"/>
      <c r="FKA18" s="726"/>
      <c r="FKB18" s="726"/>
      <c r="FKC18" s="726"/>
      <c r="FKD18" s="727"/>
      <c r="FKE18" s="727"/>
      <c r="FKF18" s="727"/>
      <c r="FKH18" s="729"/>
      <c r="FKI18" s="724"/>
      <c r="FKJ18" s="725"/>
      <c r="FKK18" s="726"/>
      <c r="FKL18" s="726"/>
      <c r="FKM18" s="726"/>
      <c r="FKN18" s="727"/>
      <c r="FKO18" s="727"/>
      <c r="FKP18" s="727"/>
      <c r="FKR18" s="729"/>
      <c r="FKS18" s="724"/>
      <c r="FKT18" s="725"/>
      <c r="FKU18" s="726"/>
      <c r="FKV18" s="726"/>
      <c r="FKW18" s="726"/>
      <c r="FKX18" s="727"/>
      <c r="FKY18" s="727"/>
      <c r="FKZ18" s="727"/>
      <c r="FLB18" s="729"/>
      <c r="FLC18" s="724"/>
      <c r="FLD18" s="725"/>
      <c r="FLE18" s="726"/>
      <c r="FLF18" s="726"/>
      <c r="FLG18" s="726"/>
      <c r="FLH18" s="727"/>
      <c r="FLI18" s="727"/>
      <c r="FLJ18" s="727"/>
      <c r="FLL18" s="729"/>
      <c r="FLM18" s="724"/>
      <c r="FLN18" s="725"/>
      <c r="FLO18" s="726"/>
      <c r="FLP18" s="726"/>
      <c r="FLQ18" s="726"/>
      <c r="FLR18" s="727"/>
      <c r="FLS18" s="727"/>
      <c r="FLT18" s="727"/>
      <c r="FLV18" s="729"/>
      <c r="FLW18" s="724"/>
      <c r="FLX18" s="725"/>
      <c r="FLY18" s="726"/>
      <c r="FLZ18" s="726"/>
      <c r="FMA18" s="726"/>
      <c r="FMB18" s="727"/>
      <c r="FMC18" s="727"/>
      <c r="FMD18" s="727"/>
      <c r="FMF18" s="729"/>
      <c r="FMG18" s="724"/>
      <c r="FMH18" s="725"/>
      <c r="FMI18" s="726"/>
      <c r="FMJ18" s="726"/>
      <c r="FMK18" s="726"/>
      <c r="FML18" s="727"/>
      <c r="FMM18" s="727"/>
      <c r="FMN18" s="727"/>
      <c r="FMP18" s="729"/>
      <c r="FMQ18" s="724"/>
      <c r="FMR18" s="725"/>
      <c r="FMS18" s="726"/>
      <c r="FMT18" s="726"/>
      <c r="FMU18" s="726"/>
      <c r="FMV18" s="727"/>
      <c r="FMW18" s="727"/>
      <c r="FMX18" s="727"/>
      <c r="FMZ18" s="729"/>
      <c r="FNA18" s="724"/>
      <c r="FNB18" s="725"/>
      <c r="FNC18" s="726"/>
      <c r="FND18" s="726"/>
      <c r="FNE18" s="726"/>
      <c r="FNF18" s="727"/>
      <c r="FNG18" s="727"/>
      <c r="FNH18" s="727"/>
      <c r="FNJ18" s="729"/>
      <c r="FNK18" s="724"/>
      <c r="FNL18" s="725"/>
      <c r="FNM18" s="726"/>
      <c r="FNN18" s="726"/>
      <c r="FNO18" s="726"/>
      <c r="FNP18" s="727"/>
      <c r="FNQ18" s="727"/>
      <c r="FNR18" s="727"/>
      <c r="FNT18" s="729"/>
      <c r="FNU18" s="724"/>
      <c r="FNV18" s="725"/>
      <c r="FNW18" s="726"/>
      <c r="FNX18" s="726"/>
      <c r="FNY18" s="726"/>
      <c r="FNZ18" s="727"/>
      <c r="FOA18" s="727"/>
      <c r="FOB18" s="727"/>
      <c r="FOD18" s="729"/>
      <c r="FOE18" s="724"/>
      <c r="FOF18" s="725"/>
      <c r="FOG18" s="726"/>
      <c r="FOH18" s="726"/>
      <c r="FOI18" s="726"/>
      <c r="FOJ18" s="727"/>
      <c r="FOK18" s="727"/>
      <c r="FOL18" s="727"/>
      <c r="FON18" s="729"/>
      <c r="FOO18" s="724"/>
      <c r="FOP18" s="725"/>
      <c r="FOQ18" s="726"/>
      <c r="FOR18" s="726"/>
      <c r="FOS18" s="726"/>
      <c r="FOT18" s="727"/>
      <c r="FOU18" s="727"/>
      <c r="FOV18" s="727"/>
      <c r="FOX18" s="729"/>
      <c r="FOY18" s="724"/>
      <c r="FOZ18" s="725"/>
      <c r="FPA18" s="726"/>
      <c r="FPB18" s="726"/>
      <c r="FPC18" s="726"/>
      <c r="FPD18" s="727"/>
      <c r="FPE18" s="727"/>
      <c r="FPF18" s="727"/>
      <c r="FPH18" s="729"/>
      <c r="FPI18" s="724"/>
      <c r="FPJ18" s="725"/>
      <c r="FPK18" s="726"/>
      <c r="FPL18" s="726"/>
      <c r="FPM18" s="726"/>
      <c r="FPN18" s="727"/>
      <c r="FPO18" s="727"/>
      <c r="FPP18" s="727"/>
      <c r="FPR18" s="729"/>
      <c r="FPS18" s="724"/>
      <c r="FPT18" s="725"/>
      <c r="FPU18" s="726"/>
      <c r="FPV18" s="726"/>
      <c r="FPW18" s="726"/>
      <c r="FPX18" s="727"/>
      <c r="FPY18" s="727"/>
      <c r="FPZ18" s="727"/>
      <c r="FQB18" s="729"/>
      <c r="FQC18" s="724"/>
      <c r="FQD18" s="725"/>
      <c r="FQE18" s="726"/>
      <c r="FQF18" s="726"/>
      <c r="FQG18" s="726"/>
      <c r="FQH18" s="727"/>
      <c r="FQI18" s="727"/>
      <c r="FQJ18" s="727"/>
      <c r="FQL18" s="729"/>
      <c r="FQM18" s="724"/>
      <c r="FQN18" s="725"/>
      <c r="FQO18" s="726"/>
      <c r="FQP18" s="726"/>
      <c r="FQQ18" s="726"/>
      <c r="FQR18" s="727"/>
      <c r="FQS18" s="727"/>
      <c r="FQT18" s="727"/>
      <c r="FQV18" s="729"/>
      <c r="FQW18" s="724"/>
      <c r="FQX18" s="725"/>
      <c r="FQY18" s="726"/>
      <c r="FQZ18" s="726"/>
      <c r="FRA18" s="726"/>
      <c r="FRB18" s="727"/>
      <c r="FRC18" s="727"/>
      <c r="FRD18" s="727"/>
      <c r="FRF18" s="729"/>
      <c r="FRG18" s="724"/>
      <c r="FRH18" s="725"/>
      <c r="FRI18" s="726"/>
      <c r="FRJ18" s="726"/>
      <c r="FRK18" s="726"/>
      <c r="FRL18" s="727"/>
      <c r="FRM18" s="727"/>
      <c r="FRN18" s="727"/>
      <c r="FRP18" s="729"/>
      <c r="FRQ18" s="724"/>
      <c r="FRR18" s="725"/>
      <c r="FRS18" s="726"/>
      <c r="FRT18" s="726"/>
      <c r="FRU18" s="726"/>
      <c r="FRV18" s="727"/>
      <c r="FRW18" s="727"/>
      <c r="FRX18" s="727"/>
      <c r="FRZ18" s="729"/>
      <c r="FSA18" s="724"/>
      <c r="FSB18" s="725"/>
      <c r="FSC18" s="726"/>
      <c r="FSD18" s="726"/>
      <c r="FSE18" s="726"/>
      <c r="FSF18" s="727"/>
      <c r="FSG18" s="727"/>
      <c r="FSH18" s="727"/>
      <c r="FSJ18" s="729"/>
      <c r="FSK18" s="724"/>
      <c r="FSL18" s="725"/>
      <c r="FSM18" s="726"/>
      <c r="FSN18" s="726"/>
      <c r="FSO18" s="726"/>
      <c r="FSP18" s="727"/>
      <c r="FSQ18" s="727"/>
      <c r="FSR18" s="727"/>
      <c r="FST18" s="729"/>
      <c r="FSU18" s="724"/>
      <c r="FSV18" s="725"/>
      <c r="FSW18" s="726"/>
      <c r="FSX18" s="726"/>
      <c r="FSY18" s="726"/>
      <c r="FSZ18" s="727"/>
      <c r="FTA18" s="727"/>
      <c r="FTB18" s="727"/>
      <c r="FTD18" s="729"/>
      <c r="FTE18" s="724"/>
      <c r="FTF18" s="725"/>
      <c r="FTG18" s="726"/>
      <c r="FTH18" s="726"/>
      <c r="FTI18" s="726"/>
      <c r="FTJ18" s="727"/>
      <c r="FTK18" s="727"/>
      <c r="FTL18" s="727"/>
      <c r="FTN18" s="729"/>
      <c r="FTO18" s="724"/>
      <c r="FTP18" s="725"/>
      <c r="FTQ18" s="726"/>
      <c r="FTR18" s="726"/>
      <c r="FTS18" s="726"/>
      <c r="FTT18" s="727"/>
      <c r="FTU18" s="727"/>
      <c r="FTV18" s="727"/>
      <c r="FTX18" s="729"/>
      <c r="FTY18" s="724"/>
      <c r="FTZ18" s="725"/>
      <c r="FUA18" s="726"/>
      <c r="FUB18" s="726"/>
      <c r="FUC18" s="726"/>
      <c r="FUD18" s="727"/>
      <c r="FUE18" s="727"/>
      <c r="FUF18" s="727"/>
      <c r="FUH18" s="729"/>
      <c r="FUI18" s="724"/>
      <c r="FUJ18" s="725"/>
      <c r="FUK18" s="726"/>
      <c r="FUL18" s="726"/>
      <c r="FUM18" s="726"/>
      <c r="FUN18" s="727"/>
      <c r="FUO18" s="727"/>
      <c r="FUP18" s="727"/>
      <c r="FUR18" s="729"/>
      <c r="FUS18" s="724"/>
      <c r="FUT18" s="725"/>
      <c r="FUU18" s="726"/>
      <c r="FUV18" s="726"/>
      <c r="FUW18" s="726"/>
      <c r="FUX18" s="727"/>
      <c r="FUY18" s="727"/>
      <c r="FUZ18" s="727"/>
      <c r="FVB18" s="729"/>
      <c r="FVC18" s="724"/>
      <c r="FVD18" s="725"/>
      <c r="FVE18" s="726"/>
      <c r="FVF18" s="726"/>
      <c r="FVG18" s="726"/>
      <c r="FVH18" s="727"/>
      <c r="FVI18" s="727"/>
      <c r="FVJ18" s="727"/>
      <c r="FVL18" s="729"/>
      <c r="FVM18" s="724"/>
      <c r="FVN18" s="725"/>
      <c r="FVO18" s="726"/>
      <c r="FVP18" s="726"/>
      <c r="FVQ18" s="726"/>
      <c r="FVR18" s="727"/>
      <c r="FVS18" s="727"/>
      <c r="FVT18" s="727"/>
      <c r="FVV18" s="729"/>
      <c r="FVW18" s="724"/>
      <c r="FVX18" s="725"/>
      <c r="FVY18" s="726"/>
      <c r="FVZ18" s="726"/>
      <c r="FWA18" s="726"/>
      <c r="FWB18" s="727"/>
      <c r="FWC18" s="727"/>
      <c r="FWD18" s="727"/>
      <c r="FWF18" s="729"/>
      <c r="FWG18" s="724"/>
      <c r="FWH18" s="725"/>
      <c r="FWI18" s="726"/>
      <c r="FWJ18" s="726"/>
      <c r="FWK18" s="726"/>
      <c r="FWL18" s="727"/>
      <c r="FWM18" s="727"/>
      <c r="FWN18" s="727"/>
      <c r="FWP18" s="729"/>
      <c r="FWQ18" s="724"/>
      <c r="FWR18" s="725"/>
      <c r="FWS18" s="726"/>
      <c r="FWT18" s="726"/>
      <c r="FWU18" s="726"/>
      <c r="FWV18" s="727"/>
      <c r="FWW18" s="727"/>
      <c r="FWX18" s="727"/>
      <c r="FWZ18" s="729"/>
      <c r="FXA18" s="724"/>
      <c r="FXB18" s="725"/>
      <c r="FXC18" s="726"/>
      <c r="FXD18" s="726"/>
      <c r="FXE18" s="726"/>
      <c r="FXF18" s="727"/>
      <c r="FXG18" s="727"/>
      <c r="FXH18" s="727"/>
      <c r="FXJ18" s="729"/>
      <c r="FXK18" s="724"/>
      <c r="FXL18" s="725"/>
      <c r="FXM18" s="726"/>
      <c r="FXN18" s="726"/>
      <c r="FXO18" s="726"/>
      <c r="FXP18" s="727"/>
      <c r="FXQ18" s="727"/>
      <c r="FXR18" s="727"/>
      <c r="FXT18" s="729"/>
      <c r="FXU18" s="724"/>
      <c r="FXV18" s="725"/>
      <c r="FXW18" s="726"/>
      <c r="FXX18" s="726"/>
      <c r="FXY18" s="726"/>
      <c r="FXZ18" s="727"/>
      <c r="FYA18" s="727"/>
      <c r="FYB18" s="727"/>
      <c r="FYD18" s="729"/>
      <c r="FYE18" s="724"/>
      <c r="FYF18" s="725"/>
      <c r="FYG18" s="726"/>
      <c r="FYH18" s="726"/>
      <c r="FYI18" s="726"/>
      <c r="FYJ18" s="727"/>
      <c r="FYK18" s="727"/>
      <c r="FYL18" s="727"/>
      <c r="FYN18" s="729"/>
      <c r="FYO18" s="724"/>
      <c r="FYP18" s="725"/>
      <c r="FYQ18" s="726"/>
      <c r="FYR18" s="726"/>
      <c r="FYS18" s="726"/>
      <c r="FYT18" s="727"/>
      <c r="FYU18" s="727"/>
      <c r="FYV18" s="727"/>
      <c r="FYX18" s="729"/>
      <c r="FYY18" s="724"/>
      <c r="FYZ18" s="725"/>
      <c r="FZA18" s="726"/>
      <c r="FZB18" s="726"/>
      <c r="FZC18" s="726"/>
      <c r="FZD18" s="727"/>
      <c r="FZE18" s="727"/>
      <c r="FZF18" s="727"/>
      <c r="FZH18" s="729"/>
      <c r="FZI18" s="724"/>
      <c r="FZJ18" s="725"/>
      <c r="FZK18" s="726"/>
      <c r="FZL18" s="726"/>
      <c r="FZM18" s="726"/>
      <c r="FZN18" s="727"/>
      <c r="FZO18" s="727"/>
      <c r="FZP18" s="727"/>
      <c r="FZR18" s="729"/>
      <c r="FZS18" s="724"/>
      <c r="FZT18" s="725"/>
      <c r="FZU18" s="726"/>
      <c r="FZV18" s="726"/>
      <c r="FZW18" s="726"/>
      <c r="FZX18" s="727"/>
      <c r="FZY18" s="727"/>
      <c r="FZZ18" s="727"/>
      <c r="GAB18" s="729"/>
      <c r="GAC18" s="724"/>
      <c r="GAD18" s="725"/>
      <c r="GAE18" s="726"/>
      <c r="GAF18" s="726"/>
      <c r="GAG18" s="726"/>
      <c r="GAH18" s="727"/>
      <c r="GAI18" s="727"/>
      <c r="GAJ18" s="727"/>
      <c r="GAL18" s="729"/>
      <c r="GAM18" s="724"/>
      <c r="GAN18" s="725"/>
      <c r="GAO18" s="726"/>
      <c r="GAP18" s="726"/>
      <c r="GAQ18" s="726"/>
      <c r="GAR18" s="727"/>
      <c r="GAS18" s="727"/>
      <c r="GAT18" s="727"/>
      <c r="GAV18" s="729"/>
      <c r="GAW18" s="724"/>
      <c r="GAX18" s="725"/>
      <c r="GAY18" s="726"/>
      <c r="GAZ18" s="726"/>
      <c r="GBA18" s="726"/>
      <c r="GBB18" s="727"/>
      <c r="GBC18" s="727"/>
      <c r="GBD18" s="727"/>
      <c r="GBF18" s="729"/>
      <c r="GBG18" s="724"/>
      <c r="GBH18" s="725"/>
      <c r="GBI18" s="726"/>
      <c r="GBJ18" s="726"/>
      <c r="GBK18" s="726"/>
      <c r="GBL18" s="727"/>
      <c r="GBM18" s="727"/>
      <c r="GBN18" s="727"/>
      <c r="GBP18" s="729"/>
      <c r="GBQ18" s="724"/>
      <c r="GBR18" s="725"/>
      <c r="GBS18" s="726"/>
      <c r="GBT18" s="726"/>
      <c r="GBU18" s="726"/>
      <c r="GBV18" s="727"/>
      <c r="GBW18" s="727"/>
      <c r="GBX18" s="727"/>
      <c r="GBZ18" s="729"/>
      <c r="GCA18" s="724"/>
      <c r="GCB18" s="725"/>
      <c r="GCC18" s="726"/>
      <c r="GCD18" s="726"/>
      <c r="GCE18" s="726"/>
      <c r="GCF18" s="727"/>
      <c r="GCG18" s="727"/>
      <c r="GCH18" s="727"/>
      <c r="GCJ18" s="729"/>
      <c r="GCK18" s="724"/>
      <c r="GCL18" s="725"/>
      <c r="GCM18" s="726"/>
      <c r="GCN18" s="726"/>
      <c r="GCO18" s="726"/>
      <c r="GCP18" s="727"/>
      <c r="GCQ18" s="727"/>
      <c r="GCR18" s="727"/>
      <c r="GCT18" s="729"/>
      <c r="GCU18" s="724"/>
      <c r="GCV18" s="725"/>
      <c r="GCW18" s="726"/>
      <c r="GCX18" s="726"/>
      <c r="GCY18" s="726"/>
      <c r="GCZ18" s="727"/>
      <c r="GDA18" s="727"/>
      <c r="GDB18" s="727"/>
      <c r="GDD18" s="729"/>
      <c r="GDE18" s="724"/>
      <c r="GDF18" s="725"/>
      <c r="GDG18" s="726"/>
      <c r="GDH18" s="726"/>
      <c r="GDI18" s="726"/>
      <c r="GDJ18" s="727"/>
      <c r="GDK18" s="727"/>
      <c r="GDL18" s="727"/>
      <c r="GDN18" s="729"/>
      <c r="GDO18" s="724"/>
      <c r="GDP18" s="725"/>
      <c r="GDQ18" s="726"/>
      <c r="GDR18" s="726"/>
      <c r="GDS18" s="726"/>
      <c r="GDT18" s="727"/>
      <c r="GDU18" s="727"/>
      <c r="GDV18" s="727"/>
      <c r="GDX18" s="729"/>
      <c r="GDY18" s="724"/>
      <c r="GDZ18" s="725"/>
      <c r="GEA18" s="726"/>
      <c r="GEB18" s="726"/>
      <c r="GEC18" s="726"/>
      <c r="GED18" s="727"/>
      <c r="GEE18" s="727"/>
      <c r="GEF18" s="727"/>
      <c r="GEH18" s="729"/>
      <c r="GEI18" s="724"/>
      <c r="GEJ18" s="725"/>
      <c r="GEK18" s="726"/>
      <c r="GEL18" s="726"/>
      <c r="GEM18" s="726"/>
      <c r="GEN18" s="727"/>
      <c r="GEO18" s="727"/>
      <c r="GEP18" s="727"/>
      <c r="GER18" s="729"/>
      <c r="GES18" s="724"/>
      <c r="GET18" s="725"/>
      <c r="GEU18" s="726"/>
      <c r="GEV18" s="726"/>
      <c r="GEW18" s="726"/>
      <c r="GEX18" s="727"/>
      <c r="GEY18" s="727"/>
      <c r="GEZ18" s="727"/>
      <c r="GFB18" s="729"/>
      <c r="GFC18" s="724"/>
      <c r="GFD18" s="725"/>
      <c r="GFE18" s="726"/>
      <c r="GFF18" s="726"/>
      <c r="GFG18" s="726"/>
      <c r="GFH18" s="727"/>
      <c r="GFI18" s="727"/>
      <c r="GFJ18" s="727"/>
      <c r="GFL18" s="729"/>
      <c r="GFM18" s="724"/>
      <c r="GFN18" s="725"/>
      <c r="GFO18" s="726"/>
      <c r="GFP18" s="726"/>
      <c r="GFQ18" s="726"/>
      <c r="GFR18" s="727"/>
      <c r="GFS18" s="727"/>
      <c r="GFT18" s="727"/>
      <c r="GFV18" s="729"/>
      <c r="GFW18" s="724"/>
      <c r="GFX18" s="725"/>
      <c r="GFY18" s="726"/>
      <c r="GFZ18" s="726"/>
      <c r="GGA18" s="726"/>
      <c r="GGB18" s="727"/>
      <c r="GGC18" s="727"/>
      <c r="GGD18" s="727"/>
      <c r="GGF18" s="729"/>
      <c r="GGG18" s="724"/>
      <c r="GGH18" s="725"/>
      <c r="GGI18" s="726"/>
      <c r="GGJ18" s="726"/>
      <c r="GGK18" s="726"/>
      <c r="GGL18" s="727"/>
      <c r="GGM18" s="727"/>
      <c r="GGN18" s="727"/>
      <c r="GGP18" s="729"/>
      <c r="GGQ18" s="724"/>
      <c r="GGR18" s="725"/>
      <c r="GGS18" s="726"/>
      <c r="GGT18" s="726"/>
      <c r="GGU18" s="726"/>
      <c r="GGV18" s="727"/>
      <c r="GGW18" s="727"/>
      <c r="GGX18" s="727"/>
      <c r="GGZ18" s="729"/>
      <c r="GHA18" s="724"/>
      <c r="GHB18" s="725"/>
      <c r="GHC18" s="726"/>
      <c r="GHD18" s="726"/>
      <c r="GHE18" s="726"/>
      <c r="GHF18" s="727"/>
      <c r="GHG18" s="727"/>
      <c r="GHH18" s="727"/>
      <c r="GHJ18" s="729"/>
      <c r="GHK18" s="724"/>
      <c r="GHL18" s="725"/>
      <c r="GHM18" s="726"/>
      <c r="GHN18" s="726"/>
      <c r="GHO18" s="726"/>
      <c r="GHP18" s="727"/>
      <c r="GHQ18" s="727"/>
      <c r="GHR18" s="727"/>
      <c r="GHT18" s="729"/>
      <c r="GHU18" s="724"/>
      <c r="GHV18" s="725"/>
      <c r="GHW18" s="726"/>
      <c r="GHX18" s="726"/>
      <c r="GHY18" s="726"/>
      <c r="GHZ18" s="727"/>
      <c r="GIA18" s="727"/>
      <c r="GIB18" s="727"/>
      <c r="GID18" s="729"/>
      <c r="GIE18" s="724"/>
      <c r="GIF18" s="725"/>
      <c r="GIG18" s="726"/>
      <c r="GIH18" s="726"/>
      <c r="GII18" s="726"/>
      <c r="GIJ18" s="727"/>
      <c r="GIK18" s="727"/>
      <c r="GIL18" s="727"/>
      <c r="GIN18" s="729"/>
      <c r="GIO18" s="724"/>
      <c r="GIP18" s="725"/>
      <c r="GIQ18" s="726"/>
      <c r="GIR18" s="726"/>
      <c r="GIS18" s="726"/>
      <c r="GIT18" s="727"/>
      <c r="GIU18" s="727"/>
      <c r="GIV18" s="727"/>
      <c r="GIX18" s="729"/>
      <c r="GIY18" s="724"/>
      <c r="GIZ18" s="725"/>
      <c r="GJA18" s="726"/>
      <c r="GJB18" s="726"/>
      <c r="GJC18" s="726"/>
      <c r="GJD18" s="727"/>
      <c r="GJE18" s="727"/>
      <c r="GJF18" s="727"/>
      <c r="GJH18" s="729"/>
      <c r="GJI18" s="724"/>
      <c r="GJJ18" s="725"/>
      <c r="GJK18" s="726"/>
      <c r="GJL18" s="726"/>
      <c r="GJM18" s="726"/>
      <c r="GJN18" s="727"/>
      <c r="GJO18" s="727"/>
      <c r="GJP18" s="727"/>
      <c r="GJR18" s="729"/>
      <c r="GJS18" s="724"/>
      <c r="GJT18" s="725"/>
      <c r="GJU18" s="726"/>
      <c r="GJV18" s="726"/>
      <c r="GJW18" s="726"/>
      <c r="GJX18" s="727"/>
      <c r="GJY18" s="727"/>
      <c r="GJZ18" s="727"/>
      <c r="GKB18" s="729"/>
      <c r="GKC18" s="724"/>
      <c r="GKD18" s="725"/>
      <c r="GKE18" s="726"/>
      <c r="GKF18" s="726"/>
      <c r="GKG18" s="726"/>
      <c r="GKH18" s="727"/>
      <c r="GKI18" s="727"/>
      <c r="GKJ18" s="727"/>
      <c r="GKL18" s="729"/>
      <c r="GKM18" s="724"/>
      <c r="GKN18" s="725"/>
      <c r="GKO18" s="726"/>
      <c r="GKP18" s="726"/>
      <c r="GKQ18" s="726"/>
      <c r="GKR18" s="727"/>
      <c r="GKS18" s="727"/>
      <c r="GKT18" s="727"/>
      <c r="GKV18" s="729"/>
      <c r="GKW18" s="724"/>
      <c r="GKX18" s="725"/>
      <c r="GKY18" s="726"/>
      <c r="GKZ18" s="726"/>
      <c r="GLA18" s="726"/>
      <c r="GLB18" s="727"/>
      <c r="GLC18" s="727"/>
      <c r="GLD18" s="727"/>
      <c r="GLF18" s="729"/>
      <c r="GLG18" s="724"/>
      <c r="GLH18" s="725"/>
      <c r="GLI18" s="726"/>
      <c r="GLJ18" s="726"/>
      <c r="GLK18" s="726"/>
      <c r="GLL18" s="727"/>
      <c r="GLM18" s="727"/>
      <c r="GLN18" s="727"/>
      <c r="GLP18" s="729"/>
      <c r="GLQ18" s="724"/>
      <c r="GLR18" s="725"/>
      <c r="GLS18" s="726"/>
      <c r="GLT18" s="726"/>
      <c r="GLU18" s="726"/>
      <c r="GLV18" s="727"/>
      <c r="GLW18" s="727"/>
      <c r="GLX18" s="727"/>
      <c r="GLZ18" s="729"/>
      <c r="GMA18" s="724"/>
      <c r="GMB18" s="725"/>
      <c r="GMC18" s="726"/>
      <c r="GMD18" s="726"/>
      <c r="GME18" s="726"/>
      <c r="GMF18" s="727"/>
      <c r="GMG18" s="727"/>
      <c r="GMH18" s="727"/>
      <c r="GMJ18" s="729"/>
      <c r="GMK18" s="724"/>
      <c r="GML18" s="725"/>
      <c r="GMM18" s="726"/>
      <c r="GMN18" s="726"/>
      <c r="GMO18" s="726"/>
      <c r="GMP18" s="727"/>
      <c r="GMQ18" s="727"/>
      <c r="GMR18" s="727"/>
      <c r="GMT18" s="729"/>
      <c r="GMU18" s="724"/>
      <c r="GMV18" s="725"/>
      <c r="GMW18" s="726"/>
      <c r="GMX18" s="726"/>
      <c r="GMY18" s="726"/>
      <c r="GMZ18" s="727"/>
      <c r="GNA18" s="727"/>
      <c r="GNB18" s="727"/>
      <c r="GND18" s="729"/>
      <c r="GNE18" s="724"/>
      <c r="GNF18" s="725"/>
      <c r="GNG18" s="726"/>
      <c r="GNH18" s="726"/>
      <c r="GNI18" s="726"/>
      <c r="GNJ18" s="727"/>
      <c r="GNK18" s="727"/>
      <c r="GNL18" s="727"/>
      <c r="GNN18" s="729"/>
      <c r="GNO18" s="724"/>
      <c r="GNP18" s="725"/>
      <c r="GNQ18" s="726"/>
      <c r="GNR18" s="726"/>
      <c r="GNS18" s="726"/>
      <c r="GNT18" s="727"/>
      <c r="GNU18" s="727"/>
      <c r="GNV18" s="727"/>
      <c r="GNX18" s="729"/>
      <c r="GNY18" s="724"/>
      <c r="GNZ18" s="725"/>
      <c r="GOA18" s="726"/>
      <c r="GOB18" s="726"/>
      <c r="GOC18" s="726"/>
      <c r="GOD18" s="727"/>
      <c r="GOE18" s="727"/>
      <c r="GOF18" s="727"/>
      <c r="GOH18" s="729"/>
      <c r="GOI18" s="724"/>
      <c r="GOJ18" s="725"/>
      <c r="GOK18" s="726"/>
      <c r="GOL18" s="726"/>
      <c r="GOM18" s="726"/>
      <c r="GON18" s="727"/>
      <c r="GOO18" s="727"/>
      <c r="GOP18" s="727"/>
      <c r="GOR18" s="729"/>
      <c r="GOS18" s="724"/>
      <c r="GOT18" s="725"/>
      <c r="GOU18" s="726"/>
      <c r="GOV18" s="726"/>
      <c r="GOW18" s="726"/>
      <c r="GOX18" s="727"/>
      <c r="GOY18" s="727"/>
      <c r="GOZ18" s="727"/>
      <c r="GPB18" s="729"/>
      <c r="GPC18" s="724"/>
      <c r="GPD18" s="725"/>
      <c r="GPE18" s="726"/>
      <c r="GPF18" s="726"/>
      <c r="GPG18" s="726"/>
      <c r="GPH18" s="727"/>
      <c r="GPI18" s="727"/>
      <c r="GPJ18" s="727"/>
      <c r="GPL18" s="729"/>
      <c r="GPM18" s="724"/>
      <c r="GPN18" s="725"/>
      <c r="GPO18" s="726"/>
      <c r="GPP18" s="726"/>
      <c r="GPQ18" s="726"/>
      <c r="GPR18" s="727"/>
      <c r="GPS18" s="727"/>
      <c r="GPT18" s="727"/>
      <c r="GPV18" s="729"/>
      <c r="GPW18" s="724"/>
      <c r="GPX18" s="725"/>
      <c r="GPY18" s="726"/>
      <c r="GPZ18" s="726"/>
      <c r="GQA18" s="726"/>
      <c r="GQB18" s="727"/>
      <c r="GQC18" s="727"/>
      <c r="GQD18" s="727"/>
      <c r="GQF18" s="729"/>
      <c r="GQG18" s="724"/>
      <c r="GQH18" s="725"/>
      <c r="GQI18" s="726"/>
      <c r="GQJ18" s="726"/>
      <c r="GQK18" s="726"/>
      <c r="GQL18" s="727"/>
      <c r="GQM18" s="727"/>
      <c r="GQN18" s="727"/>
      <c r="GQP18" s="729"/>
      <c r="GQQ18" s="724"/>
      <c r="GQR18" s="725"/>
      <c r="GQS18" s="726"/>
      <c r="GQT18" s="726"/>
      <c r="GQU18" s="726"/>
      <c r="GQV18" s="727"/>
      <c r="GQW18" s="727"/>
      <c r="GQX18" s="727"/>
      <c r="GQZ18" s="729"/>
      <c r="GRA18" s="724"/>
      <c r="GRB18" s="725"/>
      <c r="GRC18" s="726"/>
      <c r="GRD18" s="726"/>
      <c r="GRE18" s="726"/>
      <c r="GRF18" s="727"/>
      <c r="GRG18" s="727"/>
      <c r="GRH18" s="727"/>
      <c r="GRJ18" s="729"/>
      <c r="GRK18" s="724"/>
      <c r="GRL18" s="725"/>
      <c r="GRM18" s="726"/>
      <c r="GRN18" s="726"/>
      <c r="GRO18" s="726"/>
      <c r="GRP18" s="727"/>
      <c r="GRQ18" s="727"/>
      <c r="GRR18" s="727"/>
      <c r="GRT18" s="729"/>
      <c r="GRU18" s="724"/>
      <c r="GRV18" s="725"/>
      <c r="GRW18" s="726"/>
      <c r="GRX18" s="726"/>
      <c r="GRY18" s="726"/>
      <c r="GRZ18" s="727"/>
      <c r="GSA18" s="727"/>
      <c r="GSB18" s="727"/>
      <c r="GSD18" s="729"/>
      <c r="GSE18" s="724"/>
      <c r="GSF18" s="725"/>
      <c r="GSG18" s="726"/>
      <c r="GSH18" s="726"/>
      <c r="GSI18" s="726"/>
      <c r="GSJ18" s="727"/>
      <c r="GSK18" s="727"/>
      <c r="GSL18" s="727"/>
      <c r="GSN18" s="729"/>
      <c r="GSO18" s="724"/>
      <c r="GSP18" s="725"/>
      <c r="GSQ18" s="726"/>
      <c r="GSR18" s="726"/>
      <c r="GSS18" s="726"/>
      <c r="GST18" s="727"/>
      <c r="GSU18" s="727"/>
      <c r="GSV18" s="727"/>
      <c r="GSX18" s="729"/>
      <c r="GSY18" s="724"/>
      <c r="GSZ18" s="725"/>
      <c r="GTA18" s="726"/>
      <c r="GTB18" s="726"/>
      <c r="GTC18" s="726"/>
      <c r="GTD18" s="727"/>
      <c r="GTE18" s="727"/>
      <c r="GTF18" s="727"/>
      <c r="GTH18" s="729"/>
      <c r="GTI18" s="724"/>
      <c r="GTJ18" s="725"/>
      <c r="GTK18" s="726"/>
      <c r="GTL18" s="726"/>
      <c r="GTM18" s="726"/>
      <c r="GTN18" s="727"/>
      <c r="GTO18" s="727"/>
      <c r="GTP18" s="727"/>
      <c r="GTR18" s="729"/>
      <c r="GTS18" s="724"/>
      <c r="GTT18" s="725"/>
      <c r="GTU18" s="726"/>
      <c r="GTV18" s="726"/>
      <c r="GTW18" s="726"/>
      <c r="GTX18" s="727"/>
      <c r="GTY18" s="727"/>
      <c r="GTZ18" s="727"/>
      <c r="GUB18" s="729"/>
      <c r="GUC18" s="724"/>
      <c r="GUD18" s="725"/>
      <c r="GUE18" s="726"/>
      <c r="GUF18" s="726"/>
      <c r="GUG18" s="726"/>
      <c r="GUH18" s="727"/>
      <c r="GUI18" s="727"/>
      <c r="GUJ18" s="727"/>
      <c r="GUL18" s="729"/>
      <c r="GUM18" s="724"/>
      <c r="GUN18" s="725"/>
      <c r="GUO18" s="726"/>
      <c r="GUP18" s="726"/>
      <c r="GUQ18" s="726"/>
      <c r="GUR18" s="727"/>
      <c r="GUS18" s="727"/>
      <c r="GUT18" s="727"/>
      <c r="GUV18" s="729"/>
      <c r="GUW18" s="724"/>
      <c r="GUX18" s="725"/>
      <c r="GUY18" s="726"/>
      <c r="GUZ18" s="726"/>
      <c r="GVA18" s="726"/>
      <c r="GVB18" s="727"/>
      <c r="GVC18" s="727"/>
      <c r="GVD18" s="727"/>
      <c r="GVF18" s="729"/>
      <c r="GVG18" s="724"/>
      <c r="GVH18" s="725"/>
      <c r="GVI18" s="726"/>
      <c r="GVJ18" s="726"/>
      <c r="GVK18" s="726"/>
      <c r="GVL18" s="727"/>
      <c r="GVM18" s="727"/>
      <c r="GVN18" s="727"/>
      <c r="GVP18" s="729"/>
      <c r="GVQ18" s="724"/>
      <c r="GVR18" s="725"/>
      <c r="GVS18" s="726"/>
      <c r="GVT18" s="726"/>
      <c r="GVU18" s="726"/>
      <c r="GVV18" s="727"/>
      <c r="GVW18" s="727"/>
      <c r="GVX18" s="727"/>
      <c r="GVZ18" s="729"/>
      <c r="GWA18" s="724"/>
      <c r="GWB18" s="725"/>
      <c r="GWC18" s="726"/>
      <c r="GWD18" s="726"/>
      <c r="GWE18" s="726"/>
      <c r="GWF18" s="727"/>
      <c r="GWG18" s="727"/>
      <c r="GWH18" s="727"/>
      <c r="GWJ18" s="729"/>
      <c r="GWK18" s="724"/>
      <c r="GWL18" s="725"/>
      <c r="GWM18" s="726"/>
      <c r="GWN18" s="726"/>
      <c r="GWO18" s="726"/>
      <c r="GWP18" s="727"/>
      <c r="GWQ18" s="727"/>
      <c r="GWR18" s="727"/>
      <c r="GWT18" s="729"/>
      <c r="GWU18" s="724"/>
      <c r="GWV18" s="725"/>
      <c r="GWW18" s="726"/>
      <c r="GWX18" s="726"/>
      <c r="GWY18" s="726"/>
      <c r="GWZ18" s="727"/>
      <c r="GXA18" s="727"/>
      <c r="GXB18" s="727"/>
      <c r="GXD18" s="729"/>
      <c r="GXE18" s="724"/>
      <c r="GXF18" s="725"/>
      <c r="GXG18" s="726"/>
      <c r="GXH18" s="726"/>
      <c r="GXI18" s="726"/>
      <c r="GXJ18" s="727"/>
      <c r="GXK18" s="727"/>
      <c r="GXL18" s="727"/>
      <c r="GXN18" s="729"/>
      <c r="GXO18" s="724"/>
      <c r="GXP18" s="725"/>
      <c r="GXQ18" s="726"/>
      <c r="GXR18" s="726"/>
      <c r="GXS18" s="726"/>
      <c r="GXT18" s="727"/>
      <c r="GXU18" s="727"/>
      <c r="GXV18" s="727"/>
      <c r="GXX18" s="729"/>
      <c r="GXY18" s="724"/>
      <c r="GXZ18" s="725"/>
      <c r="GYA18" s="726"/>
      <c r="GYB18" s="726"/>
      <c r="GYC18" s="726"/>
      <c r="GYD18" s="727"/>
      <c r="GYE18" s="727"/>
      <c r="GYF18" s="727"/>
      <c r="GYH18" s="729"/>
      <c r="GYI18" s="724"/>
      <c r="GYJ18" s="725"/>
      <c r="GYK18" s="726"/>
      <c r="GYL18" s="726"/>
      <c r="GYM18" s="726"/>
      <c r="GYN18" s="727"/>
      <c r="GYO18" s="727"/>
      <c r="GYP18" s="727"/>
      <c r="GYR18" s="729"/>
      <c r="GYS18" s="724"/>
      <c r="GYT18" s="725"/>
      <c r="GYU18" s="726"/>
      <c r="GYV18" s="726"/>
      <c r="GYW18" s="726"/>
      <c r="GYX18" s="727"/>
      <c r="GYY18" s="727"/>
      <c r="GYZ18" s="727"/>
      <c r="GZB18" s="729"/>
      <c r="GZC18" s="724"/>
      <c r="GZD18" s="725"/>
      <c r="GZE18" s="726"/>
      <c r="GZF18" s="726"/>
      <c r="GZG18" s="726"/>
      <c r="GZH18" s="727"/>
      <c r="GZI18" s="727"/>
      <c r="GZJ18" s="727"/>
      <c r="GZL18" s="729"/>
      <c r="GZM18" s="724"/>
      <c r="GZN18" s="725"/>
      <c r="GZO18" s="726"/>
      <c r="GZP18" s="726"/>
      <c r="GZQ18" s="726"/>
      <c r="GZR18" s="727"/>
      <c r="GZS18" s="727"/>
      <c r="GZT18" s="727"/>
      <c r="GZV18" s="729"/>
      <c r="GZW18" s="724"/>
      <c r="GZX18" s="725"/>
      <c r="GZY18" s="726"/>
      <c r="GZZ18" s="726"/>
      <c r="HAA18" s="726"/>
      <c r="HAB18" s="727"/>
      <c r="HAC18" s="727"/>
      <c r="HAD18" s="727"/>
      <c r="HAF18" s="729"/>
      <c r="HAG18" s="724"/>
      <c r="HAH18" s="725"/>
      <c r="HAI18" s="726"/>
      <c r="HAJ18" s="726"/>
      <c r="HAK18" s="726"/>
      <c r="HAL18" s="727"/>
      <c r="HAM18" s="727"/>
      <c r="HAN18" s="727"/>
      <c r="HAP18" s="729"/>
      <c r="HAQ18" s="724"/>
      <c r="HAR18" s="725"/>
      <c r="HAS18" s="726"/>
      <c r="HAT18" s="726"/>
      <c r="HAU18" s="726"/>
      <c r="HAV18" s="727"/>
      <c r="HAW18" s="727"/>
      <c r="HAX18" s="727"/>
      <c r="HAZ18" s="729"/>
      <c r="HBA18" s="724"/>
      <c r="HBB18" s="725"/>
      <c r="HBC18" s="726"/>
      <c r="HBD18" s="726"/>
      <c r="HBE18" s="726"/>
      <c r="HBF18" s="727"/>
      <c r="HBG18" s="727"/>
      <c r="HBH18" s="727"/>
      <c r="HBJ18" s="729"/>
      <c r="HBK18" s="724"/>
      <c r="HBL18" s="725"/>
      <c r="HBM18" s="726"/>
      <c r="HBN18" s="726"/>
      <c r="HBO18" s="726"/>
      <c r="HBP18" s="727"/>
      <c r="HBQ18" s="727"/>
      <c r="HBR18" s="727"/>
      <c r="HBT18" s="729"/>
      <c r="HBU18" s="724"/>
      <c r="HBV18" s="725"/>
      <c r="HBW18" s="726"/>
      <c r="HBX18" s="726"/>
      <c r="HBY18" s="726"/>
      <c r="HBZ18" s="727"/>
      <c r="HCA18" s="727"/>
      <c r="HCB18" s="727"/>
      <c r="HCD18" s="729"/>
      <c r="HCE18" s="724"/>
      <c r="HCF18" s="725"/>
      <c r="HCG18" s="726"/>
      <c r="HCH18" s="726"/>
      <c r="HCI18" s="726"/>
      <c r="HCJ18" s="727"/>
      <c r="HCK18" s="727"/>
      <c r="HCL18" s="727"/>
      <c r="HCN18" s="729"/>
      <c r="HCO18" s="724"/>
      <c r="HCP18" s="725"/>
      <c r="HCQ18" s="726"/>
      <c r="HCR18" s="726"/>
      <c r="HCS18" s="726"/>
      <c r="HCT18" s="727"/>
      <c r="HCU18" s="727"/>
      <c r="HCV18" s="727"/>
      <c r="HCX18" s="729"/>
      <c r="HCY18" s="724"/>
      <c r="HCZ18" s="725"/>
      <c r="HDA18" s="726"/>
      <c r="HDB18" s="726"/>
      <c r="HDC18" s="726"/>
      <c r="HDD18" s="727"/>
      <c r="HDE18" s="727"/>
      <c r="HDF18" s="727"/>
      <c r="HDH18" s="729"/>
      <c r="HDI18" s="724"/>
      <c r="HDJ18" s="725"/>
      <c r="HDK18" s="726"/>
      <c r="HDL18" s="726"/>
      <c r="HDM18" s="726"/>
      <c r="HDN18" s="727"/>
      <c r="HDO18" s="727"/>
      <c r="HDP18" s="727"/>
      <c r="HDR18" s="729"/>
      <c r="HDS18" s="724"/>
      <c r="HDT18" s="725"/>
      <c r="HDU18" s="726"/>
      <c r="HDV18" s="726"/>
      <c r="HDW18" s="726"/>
      <c r="HDX18" s="727"/>
      <c r="HDY18" s="727"/>
      <c r="HDZ18" s="727"/>
      <c r="HEB18" s="729"/>
      <c r="HEC18" s="724"/>
      <c r="HED18" s="725"/>
      <c r="HEE18" s="726"/>
      <c r="HEF18" s="726"/>
      <c r="HEG18" s="726"/>
      <c r="HEH18" s="727"/>
      <c r="HEI18" s="727"/>
      <c r="HEJ18" s="727"/>
      <c r="HEL18" s="729"/>
      <c r="HEM18" s="724"/>
      <c r="HEN18" s="725"/>
      <c r="HEO18" s="726"/>
      <c r="HEP18" s="726"/>
      <c r="HEQ18" s="726"/>
      <c r="HER18" s="727"/>
      <c r="HES18" s="727"/>
      <c r="HET18" s="727"/>
      <c r="HEV18" s="729"/>
      <c r="HEW18" s="724"/>
      <c r="HEX18" s="725"/>
      <c r="HEY18" s="726"/>
      <c r="HEZ18" s="726"/>
      <c r="HFA18" s="726"/>
      <c r="HFB18" s="727"/>
      <c r="HFC18" s="727"/>
      <c r="HFD18" s="727"/>
      <c r="HFF18" s="729"/>
      <c r="HFG18" s="724"/>
      <c r="HFH18" s="725"/>
      <c r="HFI18" s="726"/>
      <c r="HFJ18" s="726"/>
      <c r="HFK18" s="726"/>
      <c r="HFL18" s="727"/>
      <c r="HFM18" s="727"/>
      <c r="HFN18" s="727"/>
      <c r="HFP18" s="729"/>
      <c r="HFQ18" s="724"/>
      <c r="HFR18" s="725"/>
      <c r="HFS18" s="726"/>
      <c r="HFT18" s="726"/>
      <c r="HFU18" s="726"/>
      <c r="HFV18" s="727"/>
      <c r="HFW18" s="727"/>
      <c r="HFX18" s="727"/>
      <c r="HFZ18" s="729"/>
      <c r="HGA18" s="724"/>
      <c r="HGB18" s="725"/>
      <c r="HGC18" s="726"/>
      <c r="HGD18" s="726"/>
      <c r="HGE18" s="726"/>
      <c r="HGF18" s="727"/>
      <c r="HGG18" s="727"/>
      <c r="HGH18" s="727"/>
      <c r="HGJ18" s="729"/>
      <c r="HGK18" s="724"/>
      <c r="HGL18" s="725"/>
      <c r="HGM18" s="726"/>
      <c r="HGN18" s="726"/>
      <c r="HGO18" s="726"/>
      <c r="HGP18" s="727"/>
      <c r="HGQ18" s="727"/>
      <c r="HGR18" s="727"/>
      <c r="HGT18" s="729"/>
      <c r="HGU18" s="724"/>
      <c r="HGV18" s="725"/>
      <c r="HGW18" s="726"/>
      <c r="HGX18" s="726"/>
      <c r="HGY18" s="726"/>
      <c r="HGZ18" s="727"/>
      <c r="HHA18" s="727"/>
      <c r="HHB18" s="727"/>
      <c r="HHD18" s="729"/>
      <c r="HHE18" s="724"/>
      <c r="HHF18" s="725"/>
      <c r="HHG18" s="726"/>
      <c r="HHH18" s="726"/>
      <c r="HHI18" s="726"/>
      <c r="HHJ18" s="727"/>
      <c r="HHK18" s="727"/>
      <c r="HHL18" s="727"/>
      <c r="HHN18" s="729"/>
      <c r="HHO18" s="724"/>
      <c r="HHP18" s="725"/>
      <c r="HHQ18" s="726"/>
      <c r="HHR18" s="726"/>
      <c r="HHS18" s="726"/>
      <c r="HHT18" s="727"/>
      <c r="HHU18" s="727"/>
      <c r="HHV18" s="727"/>
      <c r="HHX18" s="729"/>
      <c r="HHY18" s="724"/>
      <c r="HHZ18" s="725"/>
      <c r="HIA18" s="726"/>
      <c r="HIB18" s="726"/>
      <c r="HIC18" s="726"/>
      <c r="HID18" s="727"/>
      <c r="HIE18" s="727"/>
      <c r="HIF18" s="727"/>
      <c r="HIH18" s="729"/>
      <c r="HII18" s="724"/>
      <c r="HIJ18" s="725"/>
      <c r="HIK18" s="726"/>
      <c r="HIL18" s="726"/>
      <c r="HIM18" s="726"/>
      <c r="HIN18" s="727"/>
      <c r="HIO18" s="727"/>
      <c r="HIP18" s="727"/>
      <c r="HIR18" s="729"/>
      <c r="HIS18" s="724"/>
      <c r="HIT18" s="725"/>
      <c r="HIU18" s="726"/>
      <c r="HIV18" s="726"/>
      <c r="HIW18" s="726"/>
      <c r="HIX18" s="727"/>
      <c r="HIY18" s="727"/>
      <c r="HIZ18" s="727"/>
      <c r="HJB18" s="729"/>
      <c r="HJC18" s="724"/>
      <c r="HJD18" s="725"/>
      <c r="HJE18" s="726"/>
      <c r="HJF18" s="726"/>
      <c r="HJG18" s="726"/>
      <c r="HJH18" s="727"/>
      <c r="HJI18" s="727"/>
      <c r="HJJ18" s="727"/>
      <c r="HJL18" s="729"/>
      <c r="HJM18" s="724"/>
      <c r="HJN18" s="725"/>
      <c r="HJO18" s="726"/>
      <c r="HJP18" s="726"/>
      <c r="HJQ18" s="726"/>
      <c r="HJR18" s="727"/>
      <c r="HJS18" s="727"/>
      <c r="HJT18" s="727"/>
      <c r="HJV18" s="729"/>
      <c r="HJW18" s="724"/>
      <c r="HJX18" s="725"/>
      <c r="HJY18" s="726"/>
      <c r="HJZ18" s="726"/>
      <c r="HKA18" s="726"/>
      <c r="HKB18" s="727"/>
      <c r="HKC18" s="727"/>
      <c r="HKD18" s="727"/>
      <c r="HKF18" s="729"/>
      <c r="HKG18" s="724"/>
      <c r="HKH18" s="725"/>
      <c r="HKI18" s="726"/>
      <c r="HKJ18" s="726"/>
      <c r="HKK18" s="726"/>
      <c r="HKL18" s="727"/>
      <c r="HKM18" s="727"/>
      <c r="HKN18" s="727"/>
      <c r="HKP18" s="729"/>
      <c r="HKQ18" s="724"/>
      <c r="HKR18" s="725"/>
      <c r="HKS18" s="726"/>
      <c r="HKT18" s="726"/>
      <c r="HKU18" s="726"/>
      <c r="HKV18" s="727"/>
      <c r="HKW18" s="727"/>
      <c r="HKX18" s="727"/>
      <c r="HKZ18" s="729"/>
      <c r="HLA18" s="724"/>
      <c r="HLB18" s="725"/>
      <c r="HLC18" s="726"/>
      <c r="HLD18" s="726"/>
      <c r="HLE18" s="726"/>
      <c r="HLF18" s="727"/>
      <c r="HLG18" s="727"/>
      <c r="HLH18" s="727"/>
      <c r="HLJ18" s="729"/>
      <c r="HLK18" s="724"/>
      <c r="HLL18" s="725"/>
      <c r="HLM18" s="726"/>
      <c r="HLN18" s="726"/>
      <c r="HLO18" s="726"/>
      <c r="HLP18" s="727"/>
      <c r="HLQ18" s="727"/>
      <c r="HLR18" s="727"/>
      <c r="HLT18" s="729"/>
      <c r="HLU18" s="724"/>
      <c r="HLV18" s="725"/>
      <c r="HLW18" s="726"/>
      <c r="HLX18" s="726"/>
      <c r="HLY18" s="726"/>
      <c r="HLZ18" s="727"/>
      <c r="HMA18" s="727"/>
      <c r="HMB18" s="727"/>
      <c r="HMD18" s="729"/>
      <c r="HME18" s="724"/>
      <c r="HMF18" s="725"/>
      <c r="HMG18" s="726"/>
      <c r="HMH18" s="726"/>
      <c r="HMI18" s="726"/>
      <c r="HMJ18" s="727"/>
      <c r="HMK18" s="727"/>
      <c r="HML18" s="727"/>
      <c r="HMN18" s="729"/>
      <c r="HMO18" s="724"/>
      <c r="HMP18" s="725"/>
      <c r="HMQ18" s="726"/>
      <c r="HMR18" s="726"/>
      <c r="HMS18" s="726"/>
      <c r="HMT18" s="727"/>
      <c r="HMU18" s="727"/>
      <c r="HMV18" s="727"/>
      <c r="HMX18" s="729"/>
      <c r="HMY18" s="724"/>
      <c r="HMZ18" s="725"/>
      <c r="HNA18" s="726"/>
      <c r="HNB18" s="726"/>
      <c r="HNC18" s="726"/>
      <c r="HND18" s="727"/>
      <c r="HNE18" s="727"/>
      <c r="HNF18" s="727"/>
      <c r="HNH18" s="729"/>
      <c r="HNI18" s="724"/>
      <c r="HNJ18" s="725"/>
      <c r="HNK18" s="726"/>
      <c r="HNL18" s="726"/>
      <c r="HNM18" s="726"/>
      <c r="HNN18" s="727"/>
      <c r="HNO18" s="727"/>
      <c r="HNP18" s="727"/>
      <c r="HNR18" s="729"/>
      <c r="HNS18" s="724"/>
      <c r="HNT18" s="725"/>
      <c r="HNU18" s="726"/>
      <c r="HNV18" s="726"/>
      <c r="HNW18" s="726"/>
      <c r="HNX18" s="727"/>
      <c r="HNY18" s="727"/>
      <c r="HNZ18" s="727"/>
      <c r="HOB18" s="729"/>
      <c r="HOC18" s="724"/>
      <c r="HOD18" s="725"/>
      <c r="HOE18" s="726"/>
      <c r="HOF18" s="726"/>
      <c r="HOG18" s="726"/>
      <c r="HOH18" s="727"/>
      <c r="HOI18" s="727"/>
      <c r="HOJ18" s="727"/>
      <c r="HOL18" s="729"/>
      <c r="HOM18" s="724"/>
      <c r="HON18" s="725"/>
      <c r="HOO18" s="726"/>
      <c r="HOP18" s="726"/>
      <c r="HOQ18" s="726"/>
      <c r="HOR18" s="727"/>
      <c r="HOS18" s="727"/>
      <c r="HOT18" s="727"/>
      <c r="HOV18" s="729"/>
      <c r="HOW18" s="724"/>
      <c r="HOX18" s="725"/>
      <c r="HOY18" s="726"/>
      <c r="HOZ18" s="726"/>
      <c r="HPA18" s="726"/>
      <c r="HPB18" s="727"/>
      <c r="HPC18" s="727"/>
      <c r="HPD18" s="727"/>
      <c r="HPF18" s="729"/>
      <c r="HPG18" s="724"/>
      <c r="HPH18" s="725"/>
      <c r="HPI18" s="726"/>
      <c r="HPJ18" s="726"/>
      <c r="HPK18" s="726"/>
      <c r="HPL18" s="727"/>
      <c r="HPM18" s="727"/>
      <c r="HPN18" s="727"/>
      <c r="HPP18" s="729"/>
      <c r="HPQ18" s="724"/>
      <c r="HPR18" s="725"/>
      <c r="HPS18" s="726"/>
      <c r="HPT18" s="726"/>
      <c r="HPU18" s="726"/>
      <c r="HPV18" s="727"/>
      <c r="HPW18" s="727"/>
      <c r="HPX18" s="727"/>
      <c r="HPZ18" s="729"/>
      <c r="HQA18" s="724"/>
      <c r="HQB18" s="725"/>
      <c r="HQC18" s="726"/>
      <c r="HQD18" s="726"/>
      <c r="HQE18" s="726"/>
      <c r="HQF18" s="727"/>
      <c r="HQG18" s="727"/>
      <c r="HQH18" s="727"/>
      <c r="HQJ18" s="729"/>
      <c r="HQK18" s="724"/>
      <c r="HQL18" s="725"/>
      <c r="HQM18" s="726"/>
      <c r="HQN18" s="726"/>
      <c r="HQO18" s="726"/>
      <c r="HQP18" s="727"/>
      <c r="HQQ18" s="727"/>
      <c r="HQR18" s="727"/>
      <c r="HQT18" s="729"/>
      <c r="HQU18" s="724"/>
      <c r="HQV18" s="725"/>
      <c r="HQW18" s="726"/>
      <c r="HQX18" s="726"/>
      <c r="HQY18" s="726"/>
      <c r="HQZ18" s="727"/>
      <c r="HRA18" s="727"/>
      <c r="HRB18" s="727"/>
      <c r="HRD18" s="729"/>
      <c r="HRE18" s="724"/>
      <c r="HRF18" s="725"/>
      <c r="HRG18" s="726"/>
      <c r="HRH18" s="726"/>
      <c r="HRI18" s="726"/>
      <c r="HRJ18" s="727"/>
      <c r="HRK18" s="727"/>
      <c r="HRL18" s="727"/>
      <c r="HRN18" s="729"/>
      <c r="HRO18" s="724"/>
      <c r="HRP18" s="725"/>
      <c r="HRQ18" s="726"/>
      <c r="HRR18" s="726"/>
      <c r="HRS18" s="726"/>
      <c r="HRT18" s="727"/>
      <c r="HRU18" s="727"/>
      <c r="HRV18" s="727"/>
      <c r="HRX18" s="729"/>
      <c r="HRY18" s="724"/>
      <c r="HRZ18" s="725"/>
      <c r="HSA18" s="726"/>
      <c r="HSB18" s="726"/>
      <c r="HSC18" s="726"/>
      <c r="HSD18" s="727"/>
      <c r="HSE18" s="727"/>
      <c r="HSF18" s="727"/>
      <c r="HSH18" s="729"/>
      <c r="HSI18" s="724"/>
      <c r="HSJ18" s="725"/>
      <c r="HSK18" s="726"/>
      <c r="HSL18" s="726"/>
      <c r="HSM18" s="726"/>
      <c r="HSN18" s="727"/>
      <c r="HSO18" s="727"/>
      <c r="HSP18" s="727"/>
      <c r="HSR18" s="729"/>
      <c r="HSS18" s="724"/>
      <c r="HST18" s="725"/>
      <c r="HSU18" s="726"/>
      <c r="HSV18" s="726"/>
      <c r="HSW18" s="726"/>
      <c r="HSX18" s="727"/>
      <c r="HSY18" s="727"/>
      <c r="HSZ18" s="727"/>
      <c r="HTB18" s="729"/>
      <c r="HTC18" s="724"/>
      <c r="HTD18" s="725"/>
      <c r="HTE18" s="726"/>
      <c r="HTF18" s="726"/>
      <c r="HTG18" s="726"/>
      <c r="HTH18" s="727"/>
      <c r="HTI18" s="727"/>
      <c r="HTJ18" s="727"/>
      <c r="HTL18" s="729"/>
      <c r="HTM18" s="724"/>
      <c r="HTN18" s="725"/>
      <c r="HTO18" s="726"/>
      <c r="HTP18" s="726"/>
      <c r="HTQ18" s="726"/>
      <c r="HTR18" s="727"/>
      <c r="HTS18" s="727"/>
      <c r="HTT18" s="727"/>
      <c r="HTV18" s="729"/>
      <c r="HTW18" s="724"/>
      <c r="HTX18" s="725"/>
      <c r="HTY18" s="726"/>
      <c r="HTZ18" s="726"/>
      <c r="HUA18" s="726"/>
      <c r="HUB18" s="727"/>
      <c r="HUC18" s="727"/>
      <c r="HUD18" s="727"/>
      <c r="HUF18" s="729"/>
      <c r="HUG18" s="724"/>
      <c r="HUH18" s="725"/>
      <c r="HUI18" s="726"/>
      <c r="HUJ18" s="726"/>
      <c r="HUK18" s="726"/>
      <c r="HUL18" s="727"/>
      <c r="HUM18" s="727"/>
      <c r="HUN18" s="727"/>
      <c r="HUP18" s="729"/>
      <c r="HUQ18" s="724"/>
      <c r="HUR18" s="725"/>
      <c r="HUS18" s="726"/>
      <c r="HUT18" s="726"/>
      <c r="HUU18" s="726"/>
      <c r="HUV18" s="727"/>
      <c r="HUW18" s="727"/>
      <c r="HUX18" s="727"/>
      <c r="HUZ18" s="729"/>
      <c r="HVA18" s="724"/>
      <c r="HVB18" s="725"/>
      <c r="HVC18" s="726"/>
      <c r="HVD18" s="726"/>
      <c r="HVE18" s="726"/>
      <c r="HVF18" s="727"/>
      <c r="HVG18" s="727"/>
      <c r="HVH18" s="727"/>
      <c r="HVJ18" s="729"/>
      <c r="HVK18" s="724"/>
      <c r="HVL18" s="725"/>
      <c r="HVM18" s="726"/>
      <c r="HVN18" s="726"/>
      <c r="HVO18" s="726"/>
      <c r="HVP18" s="727"/>
      <c r="HVQ18" s="727"/>
      <c r="HVR18" s="727"/>
      <c r="HVT18" s="729"/>
      <c r="HVU18" s="724"/>
      <c r="HVV18" s="725"/>
      <c r="HVW18" s="726"/>
      <c r="HVX18" s="726"/>
      <c r="HVY18" s="726"/>
      <c r="HVZ18" s="727"/>
      <c r="HWA18" s="727"/>
      <c r="HWB18" s="727"/>
      <c r="HWD18" s="729"/>
      <c r="HWE18" s="724"/>
      <c r="HWF18" s="725"/>
      <c r="HWG18" s="726"/>
      <c r="HWH18" s="726"/>
      <c r="HWI18" s="726"/>
      <c r="HWJ18" s="727"/>
      <c r="HWK18" s="727"/>
      <c r="HWL18" s="727"/>
      <c r="HWN18" s="729"/>
      <c r="HWO18" s="724"/>
      <c r="HWP18" s="725"/>
      <c r="HWQ18" s="726"/>
      <c r="HWR18" s="726"/>
      <c r="HWS18" s="726"/>
      <c r="HWT18" s="727"/>
      <c r="HWU18" s="727"/>
      <c r="HWV18" s="727"/>
      <c r="HWX18" s="729"/>
      <c r="HWY18" s="724"/>
      <c r="HWZ18" s="725"/>
      <c r="HXA18" s="726"/>
      <c r="HXB18" s="726"/>
      <c r="HXC18" s="726"/>
      <c r="HXD18" s="727"/>
      <c r="HXE18" s="727"/>
      <c r="HXF18" s="727"/>
      <c r="HXH18" s="729"/>
      <c r="HXI18" s="724"/>
      <c r="HXJ18" s="725"/>
      <c r="HXK18" s="726"/>
      <c r="HXL18" s="726"/>
      <c r="HXM18" s="726"/>
      <c r="HXN18" s="727"/>
      <c r="HXO18" s="727"/>
      <c r="HXP18" s="727"/>
      <c r="HXR18" s="729"/>
      <c r="HXS18" s="724"/>
      <c r="HXT18" s="725"/>
      <c r="HXU18" s="726"/>
      <c r="HXV18" s="726"/>
      <c r="HXW18" s="726"/>
      <c r="HXX18" s="727"/>
      <c r="HXY18" s="727"/>
      <c r="HXZ18" s="727"/>
      <c r="HYB18" s="729"/>
      <c r="HYC18" s="724"/>
      <c r="HYD18" s="725"/>
      <c r="HYE18" s="726"/>
      <c r="HYF18" s="726"/>
      <c r="HYG18" s="726"/>
      <c r="HYH18" s="727"/>
      <c r="HYI18" s="727"/>
      <c r="HYJ18" s="727"/>
      <c r="HYL18" s="729"/>
      <c r="HYM18" s="724"/>
      <c r="HYN18" s="725"/>
      <c r="HYO18" s="726"/>
      <c r="HYP18" s="726"/>
      <c r="HYQ18" s="726"/>
      <c r="HYR18" s="727"/>
      <c r="HYS18" s="727"/>
      <c r="HYT18" s="727"/>
      <c r="HYV18" s="729"/>
      <c r="HYW18" s="724"/>
      <c r="HYX18" s="725"/>
      <c r="HYY18" s="726"/>
      <c r="HYZ18" s="726"/>
      <c r="HZA18" s="726"/>
      <c r="HZB18" s="727"/>
      <c r="HZC18" s="727"/>
      <c r="HZD18" s="727"/>
      <c r="HZF18" s="729"/>
      <c r="HZG18" s="724"/>
      <c r="HZH18" s="725"/>
      <c r="HZI18" s="726"/>
      <c r="HZJ18" s="726"/>
      <c r="HZK18" s="726"/>
      <c r="HZL18" s="727"/>
      <c r="HZM18" s="727"/>
      <c r="HZN18" s="727"/>
      <c r="HZP18" s="729"/>
      <c r="HZQ18" s="724"/>
      <c r="HZR18" s="725"/>
      <c r="HZS18" s="726"/>
      <c r="HZT18" s="726"/>
      <c r="HZU18" s="726"/>
      <c r="HZV18" s="727"/>
      <c r="HZW18" s="727"/>
      <c r="HZX18" s="727"/>
      <c r="HZZ18" s="729"/>
      <c r="IAA18" s="724"/>
      <c r="IAB18" s="725"/>
      <c r="IAC18" s="726"/>
      <c r="IAD18" s="726"/>
      <c r="IAE18" s="726"/>
      <c r="IAF18" s="727"/>
      <c r="IAG18" s="727"/>
      <c r="IAH18" s="727"/>
      <c r="IAJ18" s="729"/>
      <c r="IAK18" s="724"/>
      <c r="IAL18" s="725"/>
      <c r="IAM18" s="726"/>
      <c r="IAN18" s="726"/>
      <c r="IAO18" s="726"/>
      <c r="IAP18" s="727"/>
      <c r="IAQ18" s="727"/>
      <c r="IAR18" s="727"/>
      <c r="IAT18" s="729"/>
      <c r="IAU18" s="724"/>
      <c r="IAV18" s="725"/>
      <c r="IAW18" s="726"/>
      <c r="IAX18" s="726"/>
      <c r="IAY18" s="726"/>
      <c r="IAZ18" s="727"/>
      <c r="IBA18" s="727"/>
      <c r="IBB18" s="727"/>
      <c r="IBD18" s="729"/>
      <c r="IBE18" s="724"/>
      <c r="IBF18" s="725"/>
      <c r="IBG18" s="726"/>
      <c r="IBH18" s="726"/>
      <c r="IBI18" s="726"/>
      <c r="IBJ18" s="727"/>
      <c r="IBK18" s="727"/>
      <c r="IBL18" s="727"/>
      <c r="IBN18" s="729"/>
      <c r="IBO18" s="724"/>
      <c r="IBP18" s="725"/>
      <c r="IBQ18" s="726"/>
      <c r="IBR18" s="726"/>
      <c r="IBS18" s="726"/>
      <c r="IBT18" s="727"/>
      <c r="IBU18" s="727"/>
      <c r="IBV18" s="727"/>
      <c r="IBX18" s="729"/>
      <c r="IBY18" s="724"/>
      <c r="IBZ18" s="725"/>
      <c r="ICA18" s="726"/>
      <c r="ICB18" s="726"/>
      <c r="ICC18" s="726"/>
      <c r="ICD18" s="727"/>
      <c r="ICE18" s="727"/>
      <c r="ICF18" s="727"/>
      <c r="ICH18" s="729"/>
      <c r="ICI18" s="724"/>
      <c r="ICJ18" s="725"/>
      <c r="ICK18" s="726"/>
      <c r="ICL18" s="726"/>
      <c r="ICM18" s="726"/>
      <c r="ICN18" s="727"/>
      <c r="ICO18" s="727"/>
      <c r="ICP18" s="727"/>
      <c r="ICR18" s="729"/>
      <c r="ICS18" s="724"/>
      <c r="ICT18" s="725"/>
      <c r="ICU18" s="726"/>
      <c r="ICV18" s="726"/>
      <c r="ICW18" s="726"/>
      <c r="ICX18" s="727"/>
      <c r="ICY18" s="727"/>
      <c r="ICZ18" s="727"/>
      <c r="IDB18" s="729"/>
      <c r="IDC18" s="724"/>
      <c r="IDD18" s="725"/>
      <c r="IDE18" s="726"/>
      <c r="IDF18" s="726"/>
      <c r="IDG18" s="726"/>
      <c r="IDH18" s="727"/>
      <c r="IDI18" s="727"/>
      <c r="IDJ18" s="727"/>
      <c r="IDL18" s="729"/>
      <c r="IDM18" s="724"/>
      <c r="IDN18" s="725"/>
      <c r="IDO18" s="726"/>
      <c r="IDP18" s="726"/>
      <c r="IDQ18" s="726"/>
      <c r="IDR18" s="727"/>
      <c r="IDS18" s="727"/>
      <c r="IDT18" s="727"/>
      <c r="IDV18" s="729"/>
      <c r="IDW18" s="724"/>
      <c r="IDX18" s="725"/>
      <c r="IDY18" s="726"/>
      <c r="IDZ18" s="726"/>
      <c r="IEA18" s="726"/>
      <c r="IEB18" s="727"/>
      <c r="IEC18" s="727"/>
      <c r="IED18" s="727"/>
      <c r="IEF18" s="729"/>
      <c r="IEG18" s="724"/>
      <c r="IEH18" s="725"/>
      <c r="IEI18" s="726"/>
      <c r="IEJ18" s="726"/>
      <c r="IEK18" s="726"/>
      <c r="IEL18" s="727"/>
      <c r="IEM18" s="727"/>
      <c r="IEN18" s="727"/>
      <c r="IEP18" s="729"/>
      <c r="IEQ18" s="724"/>
      <c r="IER18" s="725"/>
      <c r="IES18" s="726"/>
      <c r="IET18" s="726"/>
      <c r="IEU18" s="726"/>
      <c r="IEV18" s="727"/>
      <c r="IEW18" s="727"/>
      <c r="IEX18" s="727"/>
      <c r="IEZ18" s="729"/>
      <c r="IFA18" s="724"/>
      <c r="IFB18" s="725"/>
      <c r="IFC18" s="726"/>
      <c r="IFD18" s="726"/>
      <c r="IFE18" s="726"/>
      <c r="IFF18" s="727"/>
      <c r="IFG18" s="727"/>
      <c r="IFH18" s="727"/>
      <c r="IFJ18" s="729"/>
      <c r="IFK18" s="724"/>
      <c r="IFL18" s="725"/>
      <c r="IFM18" s="726"/>
      <c r="IFN18" s="726"/>
      <c r="IFO18" s="726"/>
      <c r="IFP18" s="727"/>
      <c r="IFQ18" s="727"/>
      <c r="IFR18" s="727"/>
      <c r="IFT18" s="729"/>
      <c r="IFU18" s="724"/>
      <c r="IFV18" s="725"/>
      <c r="IFW18" s="726"/>
      <c r="IFX18" s="726"/>
      <c r="IFY18" s="726"/>
      <c r="IFZ18" s="727"/>
      <c r="IGA18" s="727"/>
      <c r="IGB18" s="727"/>
      <c r="IGD18" s="729"/>
      <c r="IGE18" s="724"/>
      <c r="IGF18" s="725"/>
      <c r="IGG18" s="726"/>
      <c r="IGH18" s="726"/>
      <c r="IGI18" s="726"/>
      <c r="IGJ18" s="727"/>
      <c r="IGK18" s="727"/>
      <c r="IGL18" s="727"/>
      <c r="IGN18" s="729"/>
      <c r="IGO18" s="724"/>
      <c r="IGP18" s="725"/>
      <c r="IGQ18" s="726"/>
      <c r="IGR18" s="726"/>
      <c r="IGS18" s="726"/>
      <c r="IGT18" s="727"/>
      <c r="IGU18" s="727"/>
      <c r="IGV18" s="727"/>
      <c r="IGX18" s="729"/>
      <c r="IGY18" s="724"/>
      <c r="IGZ18" s="725"/>
      <c r="IHA18" s="726"/>
      <c r="IHB18" s="726"/>
      <c r="IHC18" s="726"/>
      <c r="IHD18" s="727"/>
      <c r="IHE18" s="727"/>
      <c r="IHF18" s="727"/>
      <c r="IHH18" s="729"/>
      <c r="IHI18" s="724"/>
      <c r="IHJ18" s="725"/>
      <c r="IHK18" s="726"/>
      <c r="IHL18" s="726"/>
      <c r="IHM18" s="726"/>
      <c r="IHN18" s="727"/>
      <c r="IHO18" s="727"/>
      <c r="IHP18" s="727"/>
      <c r="IHR18" s="729"/>
      <c r="IHS18" s="724"/>
      <c r="IHT18" s="725"/>
      <c r="IHU18" s="726"/>
      <c r="IHV18" s="726"/>
      <c r="IHW18" s="726"/>
      <c r="IHX18" s="727"/>
      <c r="IHY18" s="727"/>
      <c r="IHZ18" s="727"/>
      <c r="IIB18" s="729"/>
      <c r="IIC18" s="724"/>
      <c r="IID18" s="725"/>
      <c r="IIE18" s="726"/>
      <c r="IIF18" s="726"/>
      <c r="IIG18" s="726"/>
      <c r="IIH18" s="727"/>
      <c r="III18" s="727"/>
      <c r="IIJ18" s="727"/>
      <c r="IIL18" s="729"/>
      <c r="IIM18" s="724"/>
      <c r="IIN18" s="725"/>
      <c r="IIO18" s="726"/>
      <c r="IIP18" s="726"/>
      <c r="IIQ18" s="726"/>
      <c r="IIR18" s="727"/>
      <c r="IIS18" s="727"/>
      <c r="IIT18" s="727"/>
      <c r="IIV18" s="729"/>
      <c r="IIW18" s="724"/>
      <c r="IIX18" s="725"/>
      <c r="IIY18" s="726"/>
      <c r="IIZ18" s="726"/>
      <c r="IJA18" s="726"/>
      <c r="IJB18" s="727"/>
      <c r="IJC18" s="727"/>
      <c r="IJD18" s="727"/>
      <c r="IJF18" s="729"/>
      <c r="IJG18" s="724"/>
      <c r="IJH18" s="725"/>
      <c r="IJI18" s="726"/>
      <c r="IJJ18" s="726"/>
      <c r="IJK18" s="726"/>
      <c r="IJL18" s="727"/>
      <c r="IJM18" s="727"/>
      <c r="IJN18" s="727"/>
      <c r="IJP18" s="729"/>
      <c r="IJQ18" s="724"/>
      <c r="IJR18" s="725"/>
      <c r="IJS18" s="726"/>
      <c r="IJT18" s="726"/>
      <c r="IJU18" s="726"/>
      <c r="IJV18" s="727"/>
      <c r="IJW18" s="727"/>
      <c r="IJX18" s="727"/>
      <c r="IJZ18" s="729"/>
      <c r="IKA18" s="724"/>
      <c r="IKB18" s="725"/>
      <c r="IKC18" s="726"/>
      <c r="IKD18" s="726"/>
      <c r="IKE18" s="726"/>
      <c r="IKF18" s="727"/>
      <c r="IKG18" s="727"/>
      <c r="IKH18" s="727"/>
      <c r="IKJ18" s="729"/>
      <c r="IKK18" s="724"/>
      <c r="IKL18" s="725"/>
      <c r="IKM18" s="726"/>
      <c r="IKN18" s="726"/>
      <c r="IKO18" s="726"/>
      <c r="IKP18" s="727"/>
      <c r="IKQ18" s="727"/>
      <c r="IKR18" s="727"/>
      <c r="IKT18" s="729"/>
      <c r="IKU18" s="724"/>
      <c r="IKV18" s="725"/>
      <c r="IKW18" s="726"/>
      <c r="IKX18" s="726"/>
      <c r="IKY18" s="726"/>
      <c r="IKZ18" s="727"/>
      <c r="ILA18" s="727"/>
      <c r="ILB18" s="727"/>
      <c r="ILD18" s="729"/>
      <c r="ILE18" s="724"/>
      <c r="ILF18" s="725"/>
      <c r="ILG18" s="726"/>
      <c r="ILH18" s="726"/>
      <c r="ILI18" s="726"/>
      <c r="ILJ18" s="727"/>
      <c r="ILK18" s="727"/>
      <c r="ILL18" s="727"/>
      <c r="ILN18" s="729"/>
      <c r="ILO18" s="724"/>
      <c r="ILP18" s="725"/>
      <c r="ILQ18" s="726"/>
      <c r="ILR18" s="726"/>
      <c r="ILS18" s="726"/>
      <c r="ILT18" s="727"/>
      <c r="ILU18" s="727"/>
      <c r="ILV18" s="727"/>
      <c r="ILX18" s="729"/>
      <c r="ILY18" s="724"/>
      <c r="ILZ18" s="725"/>
      <c r="IMA18" s="726"/>
      <c r="IMB18" s="726"/>
      <c r="IMC18" s="726"/>
      <c r="IMD18" s="727"/>
      <c r="IME18" s="727"/>
      <c r="IMF18" s="727"/>
      <c r="IMH18" s="729"/>
      <c r="IMI18" s="724"/>
      <c r="IMJ18" s="725"/>
      <c r="IMK18" s="726"/>
      <c r="IML18" s="726"/>
      <c r="IMM18" s="726"/>
      <c r="IMN18" s="727"/>
      <c r="IMO18" s="727"/>
      <c r="IMP18" s="727"/>
      <c r="IMR18" s="729"/>
      <c r="IMS18" s="724"/>
      <c r="IMT18" s="725"/>
      <c r="IMU18" s="726"/>
      <c r="IMV18" s="726"/>
      <c r="IMW18" s="726"/>
      <c r="IMX18" s="727"/>
      <c r="IMY18" s="727"/>
      <c r="IMZ18" s="727"/>
      <c r="INB18" s="729"/>
      <c r="INC18" s="724"/>
      <c r="IND18" s="725"/>
      <c r="INE18" s="726"/>
      <c r="INF18" s="726"/>
      <c r="ING18" s="726"/>
      <c r="INH18" s="727"/>
      <c r="INI18" s="727"/>
      <c r="INJ18" s="727"/>
      <c r="INL18" s="729"/>
      <c r="INM18" s="724"/>
      <c r="INN18" s="725"/>
      <c r="INO18" s="726"/>
      <c r="INP18" s="726"/>
      <c r="INQ18" s="726"/>
      <c r="INR18" s="727"/>
      <c r="INS18" s="727"/>
      <c r="INT18" s="727"/>
      <c r="INV18" s="729"/>
      <c r="INW18" s="724"/>
      <c r="INX18" s="725"/>
      <c r="INY18" s="726"/>
      <c r="INZ18" s="726"/>
      <c r="IOA18" s="726"/>
      <c r="IOB18" s="727"/>
      <c r="IOC18" s="727"/>
      <c r="IOD18" s="727"/>
      <c r="IOF18" s="729"/>
      <c r="IOG18" s="724"/>
      <c r="IOH18" s="725"/>
      <c r="IOI18" s="726"/>
      <c r="IOJ18" s="726"/>
      <c r="IOK18" s="726"/>
      <c r="IOL18" s="727"/>
      <c r="IOM18" s="727"/>
      <c r="ION18" s="727"/>
      <c r="IOP18" s="729"/>
      <c r="IOQ18" s="724"/>
      <c r="IOR18" s="725"/>
      <c r="IOS18" s="726"/>
      <c r="IOT18" s="726"/>
      <c r="IOU18" s="726"/>
      <c r="IOV18" s="727"/>
      <c r="IOW18" s="727"/>
      <c r="IOX18" s="727"/>
      <c r="IOZ18" s="729"/>
      <c r="IPA18" s="724"/>
      <c r="IPB18" s="725"/>
      <c r="IPC18" s="726"/>
      <c r="IPD18" s="726"/>
      <c r="IPE18" s="726"/>
      <c r="IPF18" s="727"/>
      <c r="IPG18" s="727"/>
      <c r="IPH18" s="727"/>
      <c r="IPJ18" s="729"/>
      <c r="IPK18" s="724"/>
      <c r="IPL18" s="725"/>
      <c r="IPM18" s="726"/>
      <c r="IPN18" s="726"/>
      <c r="IPO18" s="726"/>
      <c r="IPP18" s="727"/>
      <c r="IPQ18" s="727"/>
      <c r="IPR18" s="727"/>
      <c r="IPT18" s="729"/>
      <c r="IPU18" s="724"/>
      <c r="IPV18" s="725"/>
      <c r="IPW18" s="726"/>
      <c r="IPX18" s="726"/>
      <c r="IPY18" s="726"/>
      <c r="IPZ18" s="727"/>
      <c r="IQA18" s="727"/>
      <c r="IQB18" s="727"/>
      <c r="IQD18" s="729"/>
      <c r="IQE18" s="724"/>
      <c r="IQF18" s="725"/>
      <c r="IQG18" s="726"/>
      <c r="IQH18" s="726"/>
      <c r="IQI18" s="726"/>
      <c r="IQJ18" s="727"/>
      <c r="IQK18" s="727"/>
      <c r="IQL18" s="727"/>
      <c r="IQN18" s="729"/>
      <c r="IQO18" s="724"/>
      <c r="IQP18" s="725"/>
      <c r="IQQ18" s="726"/>
      <c r="IQR18" s="726"/>
      <c r="IQS18" s="726"/>
      <c r="IQT18" s="727"/>
      <c r="IQU18" s="727"/>
      <c r="IQV18" s="727"/>
      <c r="IQX18" s="729"/>
      <c r="IQY18" s="724"/>
      <c r="IQZ18" s="725"/>
      <c r="IRA18" s="726"/>
      <c r="IRB18" s="726"/>
      <c r="IRC18" s="726"/>
      <c r="IRD18" s="727"/>
      <c r="IRE18" s="727"/>
      <c r="IRF18" s="727"/>
      <c r="IRH18" s="729"/>
      <c r="IRI18" s="724"/>
      <c r="IRJ18" s="725"/>
      <c r="IRK18" s="726"/>
      <c r="IRL18" s="726"/>
      <c r="IRM18" s="726"/>
      <c r="IRN18" s="727"/>
      <c r="IRO18" s="727"/>
      <c r="IRP18" s="727"/>
      <c r="IRR18" s="729"/>
      <c r="IRS18" s="724"/>
      <c r="IRT18" s="725"/>
      <c r="IRU18" s="726"/>
      <c r="IRV18" s="726"/>
      <c r="IRW18" s="726"/>
      <c r="IRX18" s="727"/>
      <c r="IRY18" s="727"/>
      <c r="IRZ18" s="727"/>
      <c r="ISB18" s="729"/>
      <c r="ISC18" s="724"/>
      <c r="ISD18" s="725"/>
      <c r="ISE18" s="726"/>
      <c r="ISF18" s="726"/>
      <c r="ISG18" s="726"/>
      <c r="ISH18" s="727"/>
      <c r="ISI18" s="727"/>
      <c r="ISJ18" s="727"/>
      <c r="ISL18" s="729"/>
      <c r="ISM18" s="724"/>
      <c r="ISN18" s="725"/>
      <c r="ISO18" s="726"/>
      <c r="ISP18" s="726"/>
      <c r="ISQ18" s="726"/>
      <c r="ISR18" s="727"/>
      <c r="ISS18" s="727"/>
      <c r="IST18" s="727"/>
      <c r="ISV18" s="729"/>
      <c r="ISW18" s="724"/>
      <c r="ISX18" s="725"/>
      <c r="ISY18" s="726"/>
      <c r="ISZ18" s="726"/>
      <c r="ITA18" s="726"/>
      <c r="ITB18" s="727"/>
      <c r="ITC18" s="727"/>
      <c r="ITD18" s="727"/>
      <c r="ITF18" s="729"/>
      <c r="ITG18" s="724"/>
      <c r="ITH18" s="725"/>
      <c r="ITI18" s="726"/>
      <c r="ITJ18" s="726"/>
      <c r="ITK18" s="726"/>
      <c r="ITL18" s="727"/>
      <c r="ITM18" s="727"/>
      <c r="ITN18" s="727"/>
      <c r="ITP18" s="729"/>
      <c r="ITQ18" s="724"/>
      <c r="ITR18" s="725"/>
      <c r="ITS18" s="726"/>
      <c r="ITT18" s="726"/>
      <c r="ITU18" s="726"/>
      <c r="ITV18" s="727"/>
      <c r="ITW18" s="727"/>
      <c r="ITX18" s="727"/>
      <c r="ITZ18" s="729"/>
      <c r="IUA18" s="724"/>
      <c r="IUB18" s="725"/>
      <c r="IUC18" s="726"/>
      <c r="IUD18" s="726"/>
      <c r="IUE18" s="726"/>
      <c r="IUF18" s="727"/>
      <c r="IUG18" s="727"/>
      <c r="IUH18" s="727"/>
      <c r="IUJ18" s="729"/>
      <c r="IUK18" s="724"/>
      <c r="IUL18" s="725"/>
      <c r="IUM18" s="726"/>
      <c r="IUN18" s="726"/>
      <c r="IUO18" s="726"/>
      <c r="IUP18" s="727"/>
      <c r="IUQ18" s="727"/>
      <c r="IUR18" s="727"/>
      <c r="IUT18" s="729"/>
      <c r="IUU18" s="724"/>
      <c r="IUV18" s="725"/>
      <c r="IUW18" s="726"/>
      <c r="IUX18" s="726"/>
      <c r="IUY18" s="726"/>
      <c r="IUZ18" s="727"/>
      <c r="IVA18" s="727"/>
      <c r="IVB18" s="727"/>
      <c r="IVD18" s="729"/>
      <c r="IVE18" s="724"/>
      <c r="IVF18" s="725"/>
      <c r="IVG18" s="726"/>
      <c r="IVH18" s="726"/>
      <c r="IVI18" s="726"/>
      <c r="IVJ18" s="727"/>
      <c r="IVK18" s="727"/>
      <c r="IVL18" s="727"/>
      <c r="IVN18" s="729"/>
      <c r="IVO18" s="724"/>
      <c r="IVP18" s="725"/>
      <c r="IVQ18" s="726"/>
      <c r="IVR18" s="726"/>
      <c r="IVS18" s="726"/>
      <c r="IVT18" s="727"/>
      <c r="IVU18" s="727"/>
      <c r="IVV18" s="727"/>
      <c r="IVX18" s="729"/>
      <c r="IVY18" s="724"/>
      <c r="IVZ18" s="725"/>
      <c r="IWA18" s="726"/>
      <c r="IWB18" s="726"/>
      <c r="IWC18" s="726"/>
      <c r="IWD18" s="727"/>
      <c r="IWE18" s="727"/>
      <c r="IWF18" s="727"/>
      <c r="IWH18" s="729"/>
      <c r="IWI18" s="724"/>
      <c r="IWJ18" s="725"/>
      <c r="IWK18" s="726"/>
      <c r="IWL18" s="726"/>
      <c r="IWM18" s="726"/>
      <c r="IWN18" s="727"/>
      <c r="IWO18" s="727"/>
      <c r="IWP18" s="727"/>
      <c r="IWR18" s="729"/>
      <c r="IWS18" s="724"/>
      <c r="IWT18" s="725"/>
      <c r="IWU18" s="726"/>
      <c r="IWV18" s="726"/>
      <c r="IWW18" s="726"/>
      <c r="IWX18" s="727"/>
      <c r="IWY18" s="727"/>
      <c r="IWZ18" s="727"/>
      <c r="IXB18" s="729"/>
      <c r="IXC18" s="724"/>
      <c r="IXD18" s="725"/>
      <c r="IXE18" s="726"/>
      <c r="IXF18" s="726"/>
      <c r="IXG18" s="726"/>
      <c r="IXH18" s="727"/>
      <c r="IXI18" s="727"/>
      <c r="IXJ18" s="727"/>
      <c r="IXL18" s="729"/>
      <c r="IXM18" s="724"/>
      <c r="IXN18" s="725"/>
      <c r="IXO18" s="726"/>
      <c r="IXP18" s="726"/>
      <c r="IXQ18" s="726"/>
      <c r="IXR18" s="727"/>
      <c r="IXS18" s="727"/>
      <c r="IXT18" s="727"/>
      <c r="IXV18" s="729"/>
      <c r="IXW18" s="724"/>
      <c r="IXX18" s="725"/>
      <c r="IXY18" s="726"/>
      <c r="IXZ18" s="726"/>
      <c r="IYA18" s="726"/>
      <c r="IYB18" s="727"/>
      <c r="IYC18" s="727"/>
      <c r="IYD18" s="727"/>
      <c r="IYF18" s="729"/>
      <c r="IYG18" s="724"/>
      <c r="IYH18" s="725"/>
      <c r="IYI18" s="726"/>
      <c r="IYJ18" s="726"/>
      <c r="IYK18" s="726"/>
      <c r="IYL18" s="727"/>
      <c r="IYM18" s="727"/>
      <c r="IYN18" s="727"/>
      <c r="IYP18" s="729"/>
      <c r="IYQ18" s="724"/>
      <c r="IYR18" s="725"/>
      <c r="IYS18" s="726"/>
      <c r="IYT18" s="726"/>
      <c r="IYU18" s="726"/>
      <c r="IYV18" s="727"/>
      <c r="IYW18" s="727"/>
      <c r="IYX18" s="727"/>
      <c r="IYZ18" s="729"/>
      <c r="IZA18" s="724"/>
      <c r="IZB18" s="725"/>
      <c r="IZC18" s="726"/>
      <c r="IZD18" s="726"/>
      <c r="IZE18" s="726"/>
      <c r="IZF18" s="727"/>
      <c r="IZG18" s="727"/>
      <c r="IZH18" s="727"/>
      <c r="IZJ18" s="729"/>
      <c r="IZK18" s="724"/>
      <c r="IZL18" s="725"/>
      <c r="IZM18" s="726"/>
      <c r="IZN18" s="726"/>
      <c r="IZO18" s="726"/>
      <c r="IZP18" s="727"/>
      <c r="IZQ18" s="727"/>
      <c r="IZR18" s="727"/>
      <c r="IZT18" s="729"/>
      <c r="IZU18" s="724"/>
      <c r="IZV18" s="725"/>
      <c r="IZW18" s="726"/>
      <c r="IZX18" s="726"/>
      <c r="IZY18" s="726"/>
      <c r="IZZ18" s="727"/>
      <c r="JAA18" s="727"/>
      <c r="JAB18" s="727"/>
      <c r="JAD18" s="729"/>
      <c r="JAE18" s="724"/>
      <c r="JAF18" s="725"/>
      <c r="JAG18" s="726"/>
      <c r="JAH18" s="726"/>
      <c r="JAI18" s="726"/>
      <c r="JAJ18" s="727"/>
      <c r="JAK18" s="727"/>
      <c r="JAL18" s="727"/>
      <c r="JAN18" s="729"/>
      <c r="JAO18" s="724"/>
      <c r="JAP18" s="725"/>
      <c r="JAQ18" s="726"/>
      <c r="JAR18" s="726"/>
      <c r="JAS18" s="726"/>
      <c r="JAT18" s="727"/>
      <c r="JAU18" s="727"/>
      <c r="JAV18" s="727"/>
      <c r="JAX18" s="729"/>
      <c r="JAY18" s="724"/>
      <c r="JAZ18" s="725"/>
      <c r="JBA18" s="726"/>
      <c r="JBB18" s="726"/>
      <c r="JBC18" s="726"/>
      <c r="JBD18" s="727"/>
      <c r="JBE18" s="727"/>
      <c r="JBF18" s="727"/>
      <c r="JBH18" s="729"/>
      <c r="JBI18" s="724"/>
      <c r="JBJ18" s="725"/>
      <c r="JBK18" s="726"/>
      <c r="JBL18" s="726"/>
      <c r="JBM18" s="726"/>
      <c r="JBN18" s="727"/>
      <c r="JBO18" s="727"/>
      <c r="JBP18" s="727"/>
      <c r="JBR18" s="729"/>
      <c r="JBS18" s="724"/>
      <c r="JBT18" s="725"/>
      <c r="JBU18" s="726"/>
      <c r="JBV18" s="726"/>
      <c r="JBW18" s="726"/>
      <c r="JBX18" s="727"/>
      <c r="JBY18" s="727"/>
      <c r="JBZ18" s="727"/>
      <c r="JCB18" s="729"/>
      <c r="JCC18" s="724"/>
      <c r="JCD18" s="725"/>
      <c r="JCE18" s="726"/>
      <c r="JCF18" s="726"/>
      <c r="JCG18" s="726"/>
      <c r="JCH18" s="727"/>
      <c r="JCI18" s="727"/>
      <c r="JCJ18" s="727"/>
      <c r="JCL18" s="729"/>
      <c r="JCM18" s="724"/>
      <c r="JCN18" s="725"/>
      <c r="JCO18" s="726"/>
      <c r="JCP18" s="726"/>
      <c r="JCQ18" s="726"/>
      <c r="JCR18" s="727"/>
      <c r="JCS18" s="727"/>
      <c r="JCT18" s="727"/>
      <c r="JCV18" s="729"/>
      <c r="JCW18" s="724"/>
      <c r="JCX18" s="725"/>
      <c r="JCY18" s="726"/>
      <c r="JCZ18" s="726"/>
      <c r="JDA18" s="726"/>
      <c r="JDB18" s="727"/>
      <c r="JDC18" s="727"/>
      <c r="JDD18" s="727"/>
      <c r="JDF18" s="729"/>
      <c r="JDG18" s="724"/>
      <c r="JDH18" s="725"/>
      <c r="JDI18" s="726"/>
      <c r="JDJ18" s="726"/>
      <c r="JDK18" s="726"/>
      <c r="JDL18" s="727"/>
      <c r="JDM18" s="727"/>
      <c r="JDN18" s="727"/>
      <c r="JDP18" s="729"/>
      <c r="JDQ18" s="724"/>
      <c r="JDR18" s="725"/>
      <c r="JDS18" s="726"/>
      <c r="JDT18" s="726"/>
      <c r="JDU18" s="726"/>
      <c r="JDV18" s="727"/>
      <c r="JDW18" s="727"/>
      <c r="JDX18" s="727"/>
      <c r="JDZ18" s="729"/>
      <c r="JEA18" s="724"/>
      <c r="JEB18" s="725"/>
      <c r="JEC18" s="726"/>
      <c r="JED18" s="726"/>
      <c r="JEE18" s="726"/>
      <c r="JEF18" s="727"/>
      <c r="JEG18" s="727"/>
      <c r="JEH18" s="727"/>
      <c r="JEJ18" s="729"/>
      <c r="JEK18" s="724"/>
      <c r="JEL18" s="725"/>
      <c r="JEM18" s="726"/>
      <c r="JEN18" s="726"/>
      <c r="JEO18" s="726"/>
      <c r="JEP18" s="727"/>
      <c r="JEQ18" s="727"/>
      <c r="JER18" s="727"/>
      <c r="JET18" s="729"/>
      <c r="JEU18" s="724"/>
      <c r="JEV18" s="725"/>
      <c r="JEW18" s="726"/>
      <c r="JEX18" s="726"/>
      <c r="JEY18" s="726"/>
      <c r="JEZ18" s="727"/>
      <c r="JFA18" s="727"/>
      <c r="JFB18" s="727"/>
      <c r="JFD18" s="729"/>
      <c r="JFE18" s="724"/>
      <c r="JFF18" s="725"/>
      <c r="JFG18" s="726"/>
      <c r="JFH18" s="726"/>
      <c r="JFI18" s="726"/>
      <c r="JFJ18" s="727"/>
      <c r="JFK18" s="727"/>
      <c r="JFL18" s="727"/>
      <c r="JFN18" s="729"/>
      <c r="JFO18" s="724"/>
      <c r="JFP18" s="725"/>
      <c r="JFQ18" s="726"/>
      <c r="JFR18" s="726"/>
      <c r="JFS18" s="726"/>
      <c r="JFT18" s="727"/>
      <c r="JFU18" s="727"/>
      <c r="JFV18" s="727"/>
      <c r="JFX18" s="729"/>
      <c r="JFY18" s="724"/>
      <c r="JFZ18" s="725"/>
      <c r="JGA18" s="726"/>
      <c r="JGB18" s="726"/>
      <c r="JGC18" s="726"/>
      <c r="JGD18" s="727"/>
      <c r="JGE18" s="727"/>
      <c r="JGF18" s="727"/>
      <c r="JGH18" s="729"/>
      <c r="JGI18" s="724"/>
      <c r="JGJ18" s="725"/>
      <c r="JGK18" s="726"/>
      <c r="JGL18" s="726"/>
      <c r="JGM18" s="726"/>
      <c r="JGN18" s="727"/>
      <c r="JGO18" s="727"/>
      <c r="JGP18" s="727"/>
      <c r="JGR18" s="729"/>
      <c r="JGS18" s="724"/>
      <c r="JGT18" s="725"/>
      <c r="JGU18" s="726"/>
      <c r="JGV18" s="726"/>
      <c r="JGW18" s="726"/>
      <c r="JGX18" s="727"/>
      <c r="JGY18" s="727"/>
      <c r="JGZ18" s="727"/>
      <c r="JHB18" s="729"/>
      <c r="JHC18" s="724"/>
      <c r="JHD18" s="725"/>
      <c r="JHE18" s="726"/>
      <c r="JHF18" s="726"/>
      <c r="JHG18" s="726"/>
      <c r="JHH18" s="727"/>
      <c r="JHI18" s="727"/>
      <c r="JHJ18" s="727"/>
      <c r="JHL18" s="729"/>
      <c r="JHM18" s="724"/>
      <c r="JHN18" s="725"/>
      <c r="JHO18" s="726"/>
      <c r="JHP18" s="726"/>
      <c r="JHQ18" s="726"/>
      <c r="JHR18" s="727"/>
      <c r="JHS18" s="727"/>
      <c r="JHT18" s="727"/>
      <c r="JHV18" s="729"/>
      <c r="JHW18" s="724"/>
      <c r="JHX18" s="725"/>
      <c r="JHY18" s="726"/>
      <c r="JHZ18" s="726"/>
      <c r="JIA18" s="726"/>
      <c r="JIB18" s="727"/>
      <c r="JIC18" s="727"/>
      <c r="JID18" s="727"/>
      <c r="JIF18" s="729"/>
      <c r="JIG18" s="724"/>
      <c r="JIH18" s="725"/>
      <c r="JII18" s="726"/>
      <c r="JIJ18" s="726"/>
      <c r="JIK18" s="726"/>
      <c r="JIL18" s="727"/>
      <c r="JIM18" s="727"/>
      <c r="JIN18" s="727"/>
      <c r="JIP18" s="729"/>
      <c r="JIQ18" s="724"/>
      <c r="JIR18" s="725"/>
      <c r="JIS18" s="726"/>
      <c r="JIT18" s="726"/>
      <c r="JIU18" s="726"/>
      <c r="JIV18" s="727"/>
      <c r="JIW18" s="727"/>
      <c r="JIX18" s="727"/>
      <c r="JIZ18" s="729"/>
      <c r="JJA18" s="724"/>
      <c r="JJB18" s="725"/>
      <c r="JJC18" s="726"/>
      <c r="JJD18" s="726"/>
      <c r="JJE18" s="726"/>
      <c r="JJF18" s="727"/>
      <c r="JJG18" s="727"/>
      <c r="JJH18" s="727"/>
      <c r="JJJ18" s="729"/>
      <c r="JJK18" s="724"/>
      <c r="JJL18" s="725"/>
      <c r="JJM18" s="726"/>
      <c r="JJN18" s="726"/>
      <c r="JJO18" s="726"/>
      <c r="JJP18" s="727"/>
      <c r="JJQ18" s="727"/>
      <c r="JJR18" s="727"/>
      <c r="JJT18" s="729"/>
      <c r="JJU18" s="724"/>
      <c r="JJV18" s="725"/>
      <c r="JJW18" s="726"/>
      <c r="JJX18" s="726"/>
      <c r="JJY18" s="726"/>
      <c r="JJZ18" s="727"/>
      <c r="JKA18" s="727"/>
      <c r="JKB18" s="727"/>
      <c r="JKD18" s="729"/>
      <c r="JKE18" s="724"/>
      <c r="JKF18" s="725"/>
      <c r="JKG18" s="726"/>
      <c r="JKH18" s="726"/>
      <c r="JKI18" s="726"/>
      <c r="JKJ18" s="727"/>
      <c r="JKK18" s="727"/>
      <c r="JKL18" s="727"/>
      <c r="JKN18" s="729"/>
      <c r="JKO18" s="724"/>
      <c r="JKP18" s="725"/>
      <c r="JKQ18" s="726"/>
      <c r="JKR18" s="726"/>
      <c r="JKS18" s="726"/>
      <c r="JKT18" s="727"/>
      <c r="JKU18" s="727"/>
      <c r="JKV18" s="727"/>
      <c r="JKX18" s="729"/>
      <c r="JKY18" s="724"/>
      <c r="JKZ18" s="725"/>
      <c r="JLA18" s="726"/>
      <c r="JLB18" s="726"/>
      <c r="JLC18" s="726"/>
      <c r="JLD18" s="727"/>
      <c r="JLE18" s="727"/>
      <c r="JLF18" s="727"/>
      <c r="JLH18" s="729"/>
      <c r="JLI18" s="724"/>
      <c r="JLJ18" s="725"/>
      <c r="JLK18" s="726"/>
      <c r="JLL18" s="726"/>
      <c r="JLM18" s="726"/>
      <c r="JLN18" s="727"/>
      <c r="JLO18" s="727"/>
      <c r="JLP18" s="727"/>
      <c r="JLR18" s="729"/>
      <c r="JLS18" s="724"/>
      <c r="JLT18" s="725"/>
      <c r="JLU18" s="726"/>
      <c r="JLV18" s="726"/>
      <c r="JLW18" s="726"/>
      <c r="JLX18" s="727"/>
      <c r="JLY18" s="727"/>
      <c r="JLZ18" s="727"/>
      <c r="JMB18" s="729"/>
      <c r="JMC18" s="724"/>
      <c r="JMD18" s="725"/>
      <c r="JME18" s="726"/>
      <c r="JMF18" s="726"/>
      <c r="JMG18" s="726"/>
      <c r="JMH18" s="727"/>
      <c r="JMI18" s="727"/>
      <c r="JMJ18" s="727"/>
      <c r="JML18" s="729"/>
      <c r="JMM18" s="724"/>
      <c r="JMN18" s="725"/>
      <c r="JMO18" s="726"/>
      <c r="JMP18" s="726"/>
      <c r="JMQ18" s="726"/>
      <c r="JMR18" s="727"/>
      <c r="JMS18" s="727"/>
      <c r="JMT18" s="727"/>
      <c r="JMV18" s="729"/>
      <c r="JMW18" s="724"/>
      <c r="JMX18" s="725"/>
      <c r="JMY18" s="726"/>
      <c r="JMZ18" s="726"/>
      <c r="JNA18" s="726"/>
      <c r="JNB18" s="727"/>
      <c r="JNC18" s="727"/>
      <c r="JND18" s="727"/>
      <c r="JNF18" s="729"/>
      <c r="JNG18" s="724"/>
      <c r="JNH18" s="725"/>
      <c r="JNI18" s="726"/>
      <c r="JNJ18" s="726"/>
      <c r="JNK18" s="726"/>
      <c r="JNL18" s="727"/>
      <c r="JNM18" s="727"/>
      <c r="JNN18" s="727"/>
      <c r="JNP18" s="729"/>
      <c r="JNQ18" s="724"/>
      <c r="JNR18" s="725"/>
      <c r="JNS18" s="726"/>
      <c r="JNT18" s="726"/>
      <c r="JNU18" s="726"/>
      <c r="JNV18" s="727"/>
      <c r="JNW18" s="727"/>
      <c r="JNX18" s="727"/>
      <c r="JNZ18" s="729"/>
      <c r="JOA18" s="724"/>
      <c r="JOB18" s="725"/>
      <c r="JOC18" s="726"/>
      <c r="JOD18" s="726"/>
      <c r="JOE18" s="726"/>
      <c r="JOF18" s="727"/>
      <c r="JOG18" s="727"/>
      <c r="JOH18" s="727"/>
      <c r="JOJ18" s="729"/>
      <c r="JOK18" s="724"/>
      <c r="JOL18" s="725"/>
      <c r="JOM18" s="726"/>
      <c r="JON18" s="726"/>
      <c r="JOO18" s="726"/>
      <c r="JOP18" s="727"/>
      <c r="JOQ18" s="727"/>
      <c r="JOR18" s="727"/>
      <c r="JOT18" s="729"/>
      <c r="JOU18" s="724"/>
      <c r="JOV18" s="725"/>
      <c r="JOW18" s="726"/>
      <c r="JOX18" s="726"/>
      <c r="JOY18" s="726"/>
      <c r="JOZ18" s="727"/>
      <c r="JPA18" s="727"/>
      <c r="JPB18" s="727"/>
      <c r="JPD18" s="729"/>
      <c r="JPE18" s="724"/>
      <c r="JPF18" s="725"/>
      <c r="JPG18" s="726"/>
      <c r="JPH18" s="726"/>
      <c r="JPI18" s="726"/>
      <c r="JPJ18" s="727"/>
      <c r="JPK18" s="727"/>
      <c r="JPL18" s="727"/>
      <c r="JPN18" s="729"/>
      <c r="JPO18" s="724"/>
      <c r="JPP18" s="725"/>
      <c r="JPQ18" s="726"/>
      <c r="JPR18" s="726"/>
      <c r="JPS18" s="726"/>
      <c r="JPT18" s="727"/>
      <c r="JPU18" s="727"/>
      <c r="JPV18" s="727"/>
      <c r="JPX18" s="729"/>
      <c r="JPY18" s="724"/>
      <c r="JPZ18" s="725"/>
      <c r="JQA18" s="726"/>
      <c r="JQB18" s="726"/>
      <c r="JQC18" s="726"/>
      <c r="JQD18" s="727"/>
      <c r="JQE18" s="727"/>
      <c r="JQF18" s="727"/>
      <c r="JQH18" s="729"/>
      <c r="JQI18" s="724"/>
      <c r="JQJ18" s="725"/>
      <c r="JQK18" s="726"/>
      <c r="JQL18" s="726"/>
      <c r="JQM18" s="726"/>
      <c r="JQN18" s="727"/>
      <c r="JQO18" s="727"/>
      <c r="JQP18" s="727"/>
      <c r="JQR18" s="729"/>
      <c r="JQS18" s="724"/>
      <c r="JQT18" s="725"/>
      <c r="JQU18" s="726"/>
      <c r="JQV18" s="726"/>
      <c r="JQW18" s="726"/>
      <c r="JQX18" s="727"/>
      <c r="JQY18" s="727"/>
      <c r="JQZ18" s="727"/>
      <c r="JRB18" s="729"/>
      <c r="JRC18" s="724"/>
      <c r="JRD18" s="725"/>
      <c r="JRE18" s="726"/>
      <c r="JRF18" s="726"/>
      <c r="JRG18" s="726"/>
      <c r="JRH18" s="727"/>
      <c r="JRI18" s="727"/>
      <c r="JRJ18" s="727"/>
      <c r="JRL18" s="729"/>
      <c r="JRM18" s="724"/>
      <c r="JRN18" s="725"/>
      <c r="JRO18" s="726"/>
      <c r="JRP18" s="726"/>
      <c r="JRQ18" s="726"/>
      <c r="JRR18" s="727"/>
      <c r="JRS18" s="727"/>
      <c r="JRT18" s="727"/>
      <c r="JRV18" s="729"/>
      <c r="JRW18" s="724"/>
      <c r="JRX18" s="725"/>
      <c r="JRY18" s="726"/>
      <c r="JRZ18" s="726"/>
      <c r="JSA18" s="726"/>
      <c r="JSB18" s="727"/>
      <c r="JSC18" s="727"/>
      <c r="JSD18" s="727"/>
      <c r="JSF18" s="729"/>
      <c r="JSG18" s="724"/>
      <c r="JSH18" s="725"/>
      <c r="JSI18" s="726"/>
      <c r="JSJ18" s="726"/>
      <c r="JSK18" s="726"/>
      <c r="JSL18" s="727"/>
      <c r="JSM18" s="727"/>
      <c r="JSN18" s="727"/>
      <c r="JSP18" s="729"/>
      <c r="JSQ18" s="724"/>
      <c r="JSR18" s="725"/>
      <c r="JSS18" s="726"/>
      <c r="JST18" s="726"/>
      <c r="JSU18" s="726"/>
      <c r="JSV18" s="727"/>
      <c r="JSW18" s="727"/>
      <c r="JSX18" s="727"/>
      <c r="JSZ18" s="729"/>
      <c r="JTA18" s="724"/>
      <c r="JTB18" s="725"/>
      <c r="JTC18" s="726"/>
      <c r="JTD18" s="726"/>
      <c r="JTE18" s="726"/>
      <c r="JTF18" s="727"/>
      <c r="JTG18" s="727"/>
      <c r="JTH18" s="727"/>
      <c r="JTJ18" s="729"/>
      <c r="JTK18" s="724"/>
      <c r="JTL18" s="725"/>
      <c r="JTM18" s="726"/>
      <c r="JTN18" s="726"/>
      <c r="JTO18" s="726"/>
      <c r="JTP18" s="727"/>
      <c r="JTQ18" s="727"/>
      <c r="JTR18" s="727"/>
      <c r="JTT18" s="729"/>
      <c r="JTU18" s="724"/>
      <c r="JTV18" s="725"/>
      <c r="JTW18" s="726"/>
      <c r="JTX18" s="726"/>
      <c r="JTY18" s="726"/>
      <c r="JTZ18" s="727"/>
      <c r="JUA18" s="727"/>
      <c r="JUB18" s="727"/>
      <c r="JUD18" s="729"/>
      <c r="JUE18" s="724"/>
      <c r="JUF18" s="725"/>
      <c r="JUG18" s="726"/>
      <c r="JUH18" s="726"/>
      <c r="JUI18" s="726"/>
      <c r="JUJ18" s="727"/>
      <c r="JUK18" s="727"/>
      <c r="JUL18" s="727"/>
      <c r="JUN18" s="729"/>
      <c r="JUO18" s="724"/>
      <c r="JUP18" s="725"/>
      <c r="JUQ18" s="726"/>
      <c r="JUR18" s="726"/>
      <c r="JUS18" s="726"/>
      <c r="JUT18" s="727"/>
      <c r="JUU18" s="727"/>
      <c r="JUV18" s="727"/>
      <c r="JUX18" s="729"/>
      <c r="JUY18" s="724"/>
      <c r="JUZ18" s="725"/>
      <c r="JVA18" s="726"/>
      <c r="JVB18" s="726"/>
      <c r="JVC18" s="726"/>
      <c r="JVD18" s="727"/>
      <c r="JVE18" s="727"/>
      <c r="JVF18" s="727"/>
      <c r="JVH18" s="729"/>
      <c r="JVI18" s="724"/>
      <c r="JVJ18" s="725"/>
      <c r="JVK18" s="726"/>
      <c r="JVL18" s="726"/>
      <c r="JVM18" s="726"/>
      <c r="JVN18" s="727"/>
      <c r="JVO18" s="727"/>
      <c r="JVP18" s="727"/>
      <c r="JVR18" s="729"/>
      <c r="JVS18" s="724"/>
      <c r="JVT18" s="725"/>
      <c r="JVU18" s="726"/>
      <c r="JVV18" s="726"/>
      <c r="JVW18" s="726"/>
      <c r="JVX18" s="727"/>
      <c r="JVY18" s="727"/>
      <c r="JVZ18" s="727"/>
      <c r="JWB18" s="729"/>
      <c r="JWC18" s="724"/>
      <c r="JWD18" s="725"/>
      <c r="JWE18" s="726"/>
      <c r="JWF18" s="726"/>
      <c r="JWG18" s="726"/>
      <c r="JWH18" s="727"/>
      <c r="JWI18" s="727"/>
      <c r="JWJ18" s="727"/>
      <c r="JWL18" s="729"/>
      <c r="JWM18" s="724"/>
      <c r="JWN18" s="725"/>
      <c r="JWO18" s="726"/>
      <c r="JWP18" s="726"/>
      <c r="JWQ18" s="726"/>
      <c r="JWR18" s="727"/>
      <c r="JWS18" s="727"/>
      <c r="JWT18" s="727"/>
      <c r="JWV18" s="729"/>
      <c r="JWW18" s="724"/>
      <c r="JWX18" s="725"/>
      <c r="JWY18" s="726"/>
      <c r="JWZ18" s="726"/>
      <c r="JXA18" s="726"/>
      <c r="JXB18" s="727"/>
      <c r="JXC18" s="727"/>
      <c r="JXD18" s="727"/>
      <c r="JXF18" s="729"/>
      <c r="JXG18" s="724"/>
      <c r="JXH18" s="725"/>
      <c r="JXI18" s="726"/>
      <c r="JXJ18" s="726"/>
      <c r="JXK18" s="726"/>
      <c r="JXL18" s="727"/>
      <c r="JXM18" s="727"/>
      <c r="JXN18" s="727"/>
      <c r="JXP18" s="729"/>
      <c r="JXQ18" s="724"/>
      <c r="JXR18" s="725"/>
      <c r="JXS18" s="726"/>
      <c r="JXT18" s="726"/>
      <c r="JXU18" s="726"/>
      <c r="JXV18" s="727"/>
      <c r="JXW18" s="727"/>
      <c r="JXX18" s="727"/>
      <c r="JXZ18" s="729"/>
      <c r="JYA18" s="724"/>
      <c r="JYB18" s="725"/>
      <c r="JYC18" s="726"/>
      <c r="JYD18" s="726"/>
      <c r="JYE18" s="726"/>
      <c r="JYF18" s="727"/>
      <c r="JYG18" s="727"/>
      <c r="JYH18" s="727"/>
      <c r="JYJ18" s="729"/>
      <c r="JYK18" s="724"/>
      <c r="JYL18" s="725"/>
      <c r="JYM18" s="726"/>
      <c r="JYN18" s="726"/>
      <c r="JYO18" s="726"/>
      <c r="JYP18" s="727"/>
      <c r="JYQ18" s="727"/>
      <c r="JYR18" s="727"/>
      <c r="JYT18" s="729"/>
      <c r="JYU18" s="724"/>
      <c r="JYV18" s="725"/>
      <c r="JYW18" s="726"/>
      <c r="JYX18" s="726"/>
      <c r="JYY18" s="726"/>
      <c r="JYZ18" s="727"/>
      <c r="JZA18" s="727"/>
      <c r="JZB18" s="727"/>
      <c r="JZD18" s="729"/>
      <c r="JZE18" s="724"/>
      <c r="JZF18" s="725"/>
      <c r="JZG18" s="726"/>
      <c r="JZH18" s="726"/>
      <c r="JZI18" s="726"/>
      <c r="JZJ18" s="727"/>
      <c r="JZK18" s="727"/>
      <c r="JZL18" s="727"/>
      <c r="JZN18" s="729"/>
      <c r="JZO18" s="724"/>
      <c r="JZP18" s="725"/>
      <c r="JZQ18" s="726"/>
      <c r="JZR18" s="726"/>
      <c r="JZS18" s="726"/>
      <c r="JZT18" s="727"/>
      <c r="JZU18" s="727"/>
      <c r="JZV18" s="727"/>
      <c r="JZX18" s="729"/>
      <c r="JZY18" s="724"/>
      <c r="JZZ18" s="725"/>
      <c r="KAA18" s="726"/>
      <c r="KAB18" s="726"/>
      <c r="KAC18" s="726"/>
      <c r="KAD18" s="727"/>
      <c r="KAE18" s="727"/>
      <c r="KAF18" s="727"/>
      <c r="KAH18" s="729"/>
      <c r="KAI18" s="724"/>
      <c r="KAJ18" s="725"/>
      <c r="KAK18" s="726"/>
      <c r="KAL18" s="726"/>
      <c r="KAM18" s="726"/>
      <c r="KAN18" s="727"/>
      <c r="KAO18" s="727"/>
      <c r="KAP18" s="727"/>
      <c r="KAR18" s="729"/>
      <c r="KAS18" s="724"/>
      <c r="KAT18" s="725"/>
      <c r="KAU18" s="726"/>
      <c r="KAV18" s="726"/>
      <c r="KAW18" s="726"/>
      <c r="KAX18" s="727"/>
      <c r="KAY18" s="727"/>
      <c r="KAZ18" s="727"/>
      <c r="KBB18" s="729"/>
      <c r="KBC18" s="724"/>
      <c r="KBD18" s="725"/>
      <c r="KBE18" s="726"/>
      <c r="KBF18" s="726"/>
      <c r="KBG18" s="726"/>
      <c r="KBH18" s="727"/>
      <c r="KBI18" s="727"/>
      <c r="KBJ18" s="727"/>
      <c r="KBL18" s="729"/>
      <c r="KBM18" s="724"/>
      <c r="KBN18" s="725"/>
      <c r="KBO18" s="726"/>
      <c r="KBP18" s="726"/>
      <c r="KBQ18" s="726"/>
      <c r="KBR18" s="727"/>
      <c r="KBS18" s="727"/>
      <c r="KBT18" s="727"/>
      <c r="KBV18" s="729"/>
      <c r="KBW18" s="724"/>
      <c r="KBX18" s="725"/>
      <c r="KBY18" s="726"/>
      <c r="KBZ18" s="726"/>
      <c r="KCA18" s="726"/>
      <c r="KCB18" s="727"/>
      <c r="KCC18" s="727"/>
      <c r="KCD18" s="727"/>
      <c r="KCF18" s="729"/>
      <c r="KCG18" s="724"/>
      <c r="KCH18" s="725"/>
      <c r="KCI18" s="726"/>
      <c r="KCJ18" s="726"/>
      <c r="KCK18" s="726"/>
      <c r="KCL18" s="727"/>
      <c r="KCM18" s="727"/>
      <c r="KCN18" s="727"/>
      <c r="KCP18" s="729"/>
      <c r="KCQ18" s="724"/>
      <c r="KCR18" s="725"/>
      <c r="KCS18" s="726"/>
      <c r="KCT18" s="726"/>
      <c r="KCU18" s="726"/>
      <c r="KCV18" s="727"/>
      <c r="KCW18" s="727"/>
      <c r="KCX18" s="727"/>
      <c r="KCZ18" s="729"/>
      <c r="KDA18" s="724"/>
      <c r="KDB18" s="725"/>
      <c r="KDC18" s="726"/>
      <c r="KDD18" s="726"/>
      <c r="KDE18" s="726"/>
      <c r="KDF18" s="727"/>
      <c r="KDG18" s="727"/>
      <c r="KDH18" s="727"/>
      <c r="KDJ18" s="729"/>
      <c r="KDK18" s="724"/>
      <c r="KDL18" s="725"/>
      <c r="KDM18" s="726"/>
      <c r="KDN18" s="726"/>
      <c r="KDO18" s="726"/>
      <c r="KDP18" s="727"/>
      <c r="KDQ18" s="727"/>
      <c r="KDR18" s="727"/>
      <c r="KDT18" s="729"/>
      <c r="KDU18" s="724"/>
      <c r="KDV18" s="725"/>
      <c r="KDW18" s="726"/>
      <c r="KDX18" s="726"/>
      <c r="KDY18" s="726"/>
      <c r="KDZ18" s="727"/>
      <c r="KEA18" s="727"/>
      <c r="KEB18" s="727"/>
      <c r="KED18" s="729"/>
      <c r="KEE18" s="724"/>
      <c r="KEF18" s="725"/>
      <c r="KEG18" s="726"/>
      <c r="KEH18" s="726"/>
      <c r="KEI18" s="726"/>
      <c r="KEJ18" s="727"/>
      <c r="KEK18" s="727"/>
      <c r="KEL18" s="727"/>
      <c r="KEN18" s="729"/>
      <c r="KEO18" s="724"/>
      <c r="KEP18" s="725"/>
      <c r="KEQ18" s="726"/>
      <c r="KER18" s="726"/>
      <c r="KES18" s="726"/>
      <c r="KET18" s="727"/>
      <c r="KEU18" s="727"/>
      <c r="KEV18" s="727"/>
      <c r="KEX18" s="729"/>
      <c r="KEY18" s="724"/>
      <c r="KEZ18" s="725"/>
      <c r="KFA18" s="726"/>
      <c r="KFB18" s="726"/>
      <c r="KFC18" s="726"/>
      <c r="KFD18" s="727"/>
      <c r="KFE18" s="727"/>
      <c r="KFF18" s="727"/>
      <c r="KFH18" s="729"/>
      <c r="KFI18" s="724"/>
      <c r="KFJ18" s="725"/>
      <c r="KFK18" s="726"/>
      <c r="KFL18" s="726"/>
      <c r="KFM18" s="726"/>
      <c r="KFN18" s="727"/>
      <c r="KFO18" s="727"/>
      <c r="KFP18" s="727"/>
      <c r="KFR18" s="729"/>
      <c r="KFS18" s="724"/>
      <c r="KFT18" s="725"/>
      <c r="KFU18" s="726"/>
      <c r="KFV18" s="726"/>
      <c r="KFW18" s="726"/>
      <c r="KFX18" s="727"/>
      <c r="KFY18" s="727"/>
      <c r="KFZ18" s="727"/>
      <c r="KGB18" s="729"/>
      <c r="KGC18" s="724"/>
      <c r="KGD18" s="725"/>
      <c r="KGE18" s="726"/>
      <c r="KGF18" s="726"/>
      <c r="KGG18" s="726"/>
      <c r="KGH18" s="727"/>
      <c r="KGI18" s="727"/>
      <c r="KGJ18" s="727"/>
      <c r="KGL18" s="729"/>
      <c r="KGM18" s="724"/>
      <c r="KGN18" s="725"/>
      <c r="KGO18" s="726"/>
      <c r="KGP18" s="726"/>
      <c r="KGQ18" s="726"/>
      <c r="KGR18" s="727"/>
      <c r="KGS18" s="727"/>
      <c r="KGT18" s="727"/>
      <c r="KGV18" s="729"/>
      <c r="KGW18" s="724"/>
      <c r="KGX18" s="725"/>
      <c r="KGY18" s="726"/>
      <c r="KGZ18" s="726"/>
      <c r="KHA18" s="726"/>
      <c r="KHB18" s="727"/>
      <c r="KHC18" s="727"/>
      <c r="KHD18" s="727"/>
      <c r="KHF18" s="729"/>
      <c r="KHG18" s="724"/>
      <c r="KHH18" s="725"/>
      <c r="KHI18" s="726"/>
      <c r="KHJ18" s="726"/>
      <c r="KHK18" s="726"/>
      <c r="KHL18" s="727"/>
      <c r="KHM18" s="727"/>
      <c r="KHN18" s="727"/>
      <c r="KHP18" s="729"/>
      <c r="KHQ18" s="724"/>
      <c r="KHR18" s="725"/>
      <c r="KHS18" s="726"/>
      <c r="KHT18" s="726"/>
      <c r="KHU18" s="726"/>
      <c r="KHV18" s="727"/>
      <c r="KHW18" s="727"/>
      <c r="KHX18" s="727"/>
      <c r="KHZ18" s="729"/>
      <c r="KIA18" s="724"/>
      <c r="KIB18" s="725"/>
      <c r="KIC18" s="726"/>
      <c r="KID18" s="726"/>
      <c r="KIE18" s="726"/>
      <c r="KIF18" s="727"/>
      <c r="KIG18" s="727"/>
      <c r="KIH18" s="727"/>
      <c r="KIJ18" s="729"/>
      <c r="KIK18" s="724"/>
      <c r="KIL18" s="725"/>
      <c r="KIM18" s="726"/>
      <c r="KIN18" s="726"/>
      <c r="KIO18" s="726"/>
      <c r="KIP18" s="727"/>
      <c r="KIQ18" s="727"/>
      <c r="KIR18" s="727"/>
      <c r="KIT18" s="729"/>
      <c r="KIU18" s="724"/>
      <c r="KIV18" s="725"/>
      <c r="KIW18" s="726"/>
      <c r="KIX18" s="726"/>
      <c r="KIY18" s="726"/>
      <c r="KIZ18" s="727"/>
      <c r="KJA18" s="727"/>
      <c r="KJB18" s="727"/>
      <c r="KJD18" s="729"/>
      <c r="KJE18" s="724"/>
      <c r="KJF18" s="725"/>
      <c r="KJG18" s="726"/>
      <c r="KJH18" s="726"/>
      <c r="KJI18" s="726"/>
      <c r="KJJ18" s="727"/>
      <c r="KJK18" s="727"/>
      <c r="KJL18" s="727"/>
      <c r="KJN18" s="729"/>
      <c r="KJO18" s="724"/>
      <c r="KJP18" s="725"/>
      <c r="KJQ18" s="726"/>
      <c r="KJR18" s="726"/>
      <c r="KJS18" s="726"/>
      <c r="KJT18" s="727"/>
      <c r="KJU18" s="727"/>
      <c r="KJV18" s="727"/>
      <c r="KJX18" s="729"/>
      <c r="KJY18" s="724"/>
      <c r="KJZ18" s="725"/>
      <c r="KKA18" s="726"/>
      <c r="KKB18" s="726"/>
      <c r="KKC18" s="726"/>
      <c r="KKD18" s="727"/>
      <c r="KKE18" s="727"/>
      <c r="KKF18" s="727"/>
      <c r="KKH18" s="729"/>
      <c r="KKI18" s="724"/>
      <c r="KKJ18" s="725"/>
      <c r="KKK18" s="726"/>
      <c r="KKL18" s="726"/>
      <c r="KKM18" s="726"/>
      <c r="KKN18" s="727"/>
      <c r="KKO18" s="727"/>
      <c r="KKP18" s="727"/>
      <c r="KKR18" s="729"/>
      <c r="KKS18" s="724"/>
      <c r="KKT18" s="725"/>
      <c r="KKU18" s="726"/>
      <c r="KKV18" s="726"/>
      <c r="KKW18" s="726"/>
      <c r="KKX18" s="727"/>
      <c r="KKY18" s="727"/>
      <c r="KKZ18" s="727"/>
      <c r="KLB18" s="729"/>
      <c r="KLC18" s="724"/>
      <c r="KLD18" s="725"/>
      <c r="KLE18" s="726"/>
      <c r="KLF18" s="726"/>
      <c r="KLG18" s="726"/>
      <c r="KLH18" s="727"/>
      <c r="KLI18" s="727"/>
      <c r="KLJ18" s="727"/>
      <c r="KLL18" s="729"/>
      <c r="KLM18" s="724"/>
      <c r="KLN18" s="725"/>
      <c r="KLO18" s="726"/>
      <c r="KLP18" s="726"/>
      <c r="KLQ18" s="726"/>
      <c r="KLR18" s="727"/>
      <c r="KLS18" s="727"/>
      <c r="KLT18" s="727"/>
      <c r="KLV18" s="729"/>
      <c r="KLW18" s="724"/>
      <c r="KLX18" s="725"/>
      <c r="KLY18" s="726"/>
      <c r="KLZ18" s="726"/>
      <c r="KMA18" s="726"/>
      <c r="KMB18" s="727"/>
      <c r="KMC18" s="727"/>
      <c r="KMD18" s="727"/>
      <c r="KMF18" s="729"/>
      <c r="KMG18" s="724"/>
      <c r="KMH18" s="725"/>
      <c r="KMI18" s="726"/>
      <c r="KMJ18" s="726"/>
      <c r="KMK18" s="726"/>
      <c r="KML18" s="727"/>
      <c r="KMM18" s="727"/>
      <c r="KMN18" s="727"/>
      <c r="KMP18" s="729"/>
      <c r="KMQ18" s="724"/>
      <c r="KMR18" s="725"/>
      <c r="KMS18" s="726"/>
      <c r="KMT18" s="726"/>
      <c r="KMU18" s="726"/>
      <c r="KMV18" s="727"/>
      <c r="KMW18" s="727"/>
      <c r="KMX18" s="727"/>
      <c r="KMZ18" s="729"/>
      <c r="KNA18" s="724"/>
      <c r="KNB18" s="725"/>
      <c r="KNC18" s="726"/>
      <c r="KND18" s="726"/>
      <c r="KNE18" s="726"/>
      <c r="KNF18" s="727"/>
      <c r="KNG18" s="727"/>
      <c r="KNH18" s="727"/>
      <c r="KNJ18" s="729"/>
      <c r="KNK18" s="724"/>
      <c r="KNL18" s="725"/>
      <c r="KNM18" s="726"/>
      <c r="KNN18" s="726"/>
      <c r="KNO18" s="726"/>
      <c r="KNP18" s="727"/>
      <c r="KNQ18" s="727"/>
      <c r="KNR18" s="727"/>
      <c r="KNT18" s="729"/>
      <c r="KNU18" s="724"/>
      <c r="KNV18" s="725"/>
      <c r="KNW18" s="726"/>
      <c r="KNX18" s="726"/>
      <c r="KNY18" s="726"/>
      <c r="KNZ18" s="727"/>
      <c r="KOA18" s="727"/>
      <c r="KOB18" s="727"/>
      <c r="KOD18" s="729"/>
      <c r="KOE18" s="724"/>
      <c r="KOF18" s="725"/>
      <c r="KOG18" s="726"/>
      <c r="KOH18" s="726"/>
      <c r="KOI18" s="726"/>
      <c r="KOJ18" s="727"/>
      <c r="KOK18" s="727"/>
      <c r="KOL18" s="727"/>
      <c r="KON18" s="729"/>
      <c r="KOO18" s="724"/>
      <c r="KOP18" s="725"/>
      <c r="KOQ18" s="726"/>
      <c r="KOR18" s="726"/>
      <c r="KOS18" s="726"/>
      <c r="KOT18" s="727"/>
      <c r="KOU18" s="727"/>
      <c r="KOV18" s="727"/>
      <c r="KOX18" s="729"/>
      <c r="KOY18" s="724"/>
      <c r="KOZ18" s="725"/>
      <c r="KPA18" s="726"/>
      <c r="KPB18" s="726"/>
      <c r="KPC18" s="726"/>
      <c r="KPD18" s="727"/>
      <c r="KPE18" s="727"/>
      <c r="KPF18" s="727"/>
      <c r="KPH18" s="729"/>
      <c r="KPI18" s="724"/>
      <c r="KPJ18" s="725"/>
      <c r="KPK18" s="726"/>
      <c r="KPL18" s="726"/>
      <c r="KPM18" s="726"/>
      <c r="KPN18" s="727"/>
      <c r="KPO18" s="727"/>
      <c r="KPP18" s="727"/>
      <c r="KPR18" s="729"/>
      <c r="KPS18" s="724"/>
      <c r="KPT18" s="725"/>
      <c r="KPU18" s="726"/>
      <c r="KPV18" s="726"/>
      <c r="KPW18" s="726"/>
      <c r="KPX18" s="727"/>
      <c r="KPY18" s="727"/>
      <c r="KPZ18" s="727"/>
      <c r="KQB18" s="729"/>
      <c r="KQC18" s="724"/>
      <c r="KQD18" s="725"/>
      <c r="KQE18" s="726"/>
      <c r="KQF18" s="726"/>
      <c r="KQG18" s="726"/>
      <c r="KQH18" s="727"/>
      <c r="KQI18" s="727"/>
      <c r="KQJ18" s="727"/>
      <c r="KQL18" s="729"/>
      <c r="KQM18" s="724"/>
      <c r="KQN18" s="725"/>
      <c r="KQO18" s="726"/>
      <c r="KQP18" s="726"/>
      <c r="KQQ18" s="726"/>
      <c r="KQR18" s="727"/>
      <c r="KQS18" s="727"/>
      <c r="KQT18" s="727"/>
      <c r="KQV18" s="729"/>
      <c r="KQW18" s="724"/>
      <c r="KQX18" s="725"/>
      <c r="KQY18" s="726"/>
      <c r="KQZ18" s="726"/>
      <c r="KRA18" s="726"/>
      <c r="KRB18" s="727"/>
      <c r="KRC18" s="727"/>
      <c r="KRD18" s="727"/>
      <c r="KRF18" s="729"/>
      <c r="KRG18" s="724"/>
      <c r="KRH18" s="725"/>
      <c r="KRI18" s="726"/>
      <c r="KRJ18" s="726"/>
      <c r="KRK18" s="726"/>
      <c r="KRL18" s="727"/>
      <c r="KRM18" s="727"/>
      <c r="KRN18" s="727"/>
      <c r="KRP18" s="729"/>
      <c r="KRQ18" s="724"/>
      <c r="KRR18" s="725"/>
      <c r="KRS18" s="726"/>
      <c r="KRT18" s="726"/>
      <c r="KRU18" s="726"/>
      <c r="KRV18" s="727"/>
      <c r="KRW18" s="727"/>
      <c r="KRX18" s="727"/>
      <c r="KRZ18" s="729"/>
      <c r="KSA18" s="724"/>
      <c r="KSB18" s="725"/>
      <c r="KSC18" s="726"/>
      <c r="KSD18" s="726"/>
      <c r="KSE18" s="726"/>
      <c r="KSF18" s="727"/>
      <c r="KSG18" s="727"/>
      <c r="KSH18" s="727"/>
      <c r="KSJ18" s="729"/>
      <c r="KSK18" s="724"/>
      <c r="KSL18" s="725"/>
      <c r="KSM18" s="726"/>
      <c r="KSN18" s="726"/>
      <c r="KSO18" s="726"/>
      <c r="KSP18" s="727"/>
      <c r="KSQ18" s="727"/>
      <c r="KSR18" s="727"/>
      <c r="KST18" s="729"/>
      <c r="KSU18" s="724"/>
      <c r="KSV18" s="725"/>
      <c r="KSW18" s="726"/>
      <c r="KSX18" s="726"/>
      <c r="KSY18" s="726"/>
      <c r="KSZ18" s="727"/>
      <c r="KTA18" s="727"/>
      <c r="KTB18" s="727"/>
      <c r="KTD18" s="729"/>
      <c r="KTE18" s="724"/>
      <c r="KTF18" s="725"/>
      <c r="KTG18" s="726"/>
      <c r="KTH18" s="726"/>
      <c r="KTI18" s="726"/>
      <c r="KTJ18" s="727"/>
      <c r="KTK18" s="727"/>
      <c r="KTL18" s="727"/>
      <c r="KTN18" s="729"/>
      <c r="KTO18" s="724"/>
      <c r="KTP18" s="725"/>
      <c r="KTQ18" s="726"/>
      <c r="KTR18" s="726"/>
      <c r="KTS18" s="726"/>
      <c r="KTT18" s="727"/>
      <c r="KTU18" s="727"/>
      <c r="KTV18" s="727"/>
      <c r="KTX18" s="729"/>
      <c r="KTY18" s="724"/>
      <c r="KTZ18" s="725"/>
      <c r="KUA18" s="726"/>
      <c r="KUB18" s="726"/>
      <c r="KUC18" s="726"/>
      <c r="KUD18" s="727"/>
      <c r="KUE18" s="727"/>
      <c r="KUF18" s="727"/>
      <c r="KUH18" s="729"/>
      <c r="KUI18" s="724"/>
      <c r="KUJ18" s="725"/>
      <c r="KUK18" s="726"/>
      <c r="KUL18" s="726"/>
      <c r="KUM18" s="726"/>
      <c r="KUN18" s="727"/>
      <c r="KUO18" s="727"/>
      <c r="KUP18" s="727"/>
      <c r="KUR18" s="729"/>
      <c r="KUS18" s="724"/>
      <c r="KUT18" s="725"/>
      <c r="KUU18" s="726"/>
      <c r="KUV18" s="726"/>
      <c r="KUW18" s="726"/>
      <c r="KUX18" s="727"/>
      <c r="KUY18" s="727"/>
      <c r="KUZ18" s="727"/>
      <c r="KVB18" s="729"/>
      <c r="KVC18" s="724"/>
      <c r="KVD18" s="725"/>
      <c r="KVE18" s="726"/>
      <c r="KVF18" s="726"/>
      <c r="KVG18" s="726"/>
      <c r="KVH18" s="727"/>
      <c r="KVI18" s="727"/>
      <c r="KVJ18" s="727"/>
      <c r="KVL18" s="729"/>
      <c r="KVM18" s="724"/>
      <c r="KVN18" s="725"/>
      <c r="KVO18" s="726"/>
      <c r="KVP18" s="726"/>
      <c r="KVQ18" s="726"/>
      <c r="KVR18" s="727"/>
      <c r="KVS18" s="727"/>
      <c r="KVT18" s="727"/>
      <c r="KVV18" s="729"/>
      <c r="KVW18" s="724"/>
      <c r="KVX18" s="725"/>
      <c r="KVY18" s="726"/>
      <c r="KVZ18" s="726"/>
      <c r="KWA18" s="726"/>
      <c r="KWB18" s="727"/>
      <c r="KWC18" s="727"/>
      <c r="KWD18" s="727"/>
      <c r="KWF18" s="729"/>
      <c r="KWG18" s="724"/>
      <c r="KWH18" s="725"/>
      <c r="KWI18" s="726"/>
      <c r="KWJ18" s="726"/>
      <c r="KWK18" s="726"/>
      <c r="KWL18" s="727"/>
      <c r="KWM18" s="727"/>
      <c r="KWN18" s="727"/>
      <c r="KWP18" s="729"/>
      <c r="KWQ18" s="724"/>
      <c r="KWR18" s="725"/>
      <c r="KWS18" s="726"/>
      <c r="KWT18" s="726"/>
      <c r="KWU18" s="726"/>
      <c r="KWV18" s="727"/>
      <c r="KWW18" s="727"/>
      <c r="KWX18" s="727"/>
      <c r="KWZ18" s="729"/>
      <c r="KXA18" s="724"/>
      <c r="KXB18" s="725"/>
      <c r="KXC18" s="726"/>
      <c r="KXD18" s="726"/>
      <c r="KXE18" s="726"/>
      <c r="KXF18" s="727"/>
      <c r="KXG18" s="727"/>
      <c r="KXH18" s="727"/>
      <c r="KXJ18" s="729"/>
      <c r="KXK18" s="724"/>
      <c r="KXL18" s="725"/>
      <c r="KXM18" s="726"/>
      <c r="KXN18" s="726"/>
      <c r="KXO18" s="726"/>
      <c r="KXP18" s="727"/>
      <c r="KXQ18" s="727"/>
      <c r="KXR18" s="727"/>
      <c r="KXT18" s="729"/>
      <c r="KXU18" s="724"/>
      <c r="KXV18" s="725"/>
      <c r="KXW18" s="726"/>
      <c r="KXX18" s="726"/>
      <c r="KXY18" s="726"/>
      <c r="KXZ18" s="727"/>
      <c r="KYA18" s="727"/>
      <c r="KYB18" s="727"/>
      <c r="KYD18" s="729"/>
      <c r="KYE18" s="724"/>
      <c r="KYF18" s="725"/>
      <c r="KYG18" s="726"/>
      <c r="KYH18" s="726"/>
      <c r="KYI18" s="726"/>
      <c r="KYJ18" s="727"/>
      <c r="KYK18" s="727"/>
      <c r="KYL18" s="727"/>
      <c r="KYN18" s="729"/>
      <c r="KYO18" s="724"/>
      <c r="KYP18" s="725"/>
      <c r="KYQ18" s="726"/>
      <c r="KYR18" s="726"/>
      <c r="KYS18" s="726"/>
      <c r="KYT18" s="727"/>
      <c r="KYU18" s="727"/>
      <c r="KYV18" s="727"/>
      <c r="KYX18" s="729"/>
      <c r="KYY18" s="724"/>
      <c r="KYZ18" s="725"/>
      <c r="KZA18" s="726"/>
      <c r="KZB18" s="726"/>
      <c r="KZC18" s="726"/>
      <c r="KZD18" s="727"/>
      <c r="KZE18" s="727"/>
      <c r="KZF18" s="727"/>
      <c r="KZH18" s="729"/>
      <c r="KZI18" s="724"/>
      <c r="KZJ18" s="725"/>
      <c r="KZK18" s="726"/>
      <c r="KZL18" s="726"/>
      <c r="KZM18" s="726"/>
      <c r="KZN18" s="727"/>
      <c r="KZO18" s="727"/>
      <c r="KZP18" s="727"/>
      <c r="KZR18" s="729"/>
      <c r="KZS18" s="724"/>
      <c r="KZT18" s="725"/>
      <c r="KZU18" s="726"/>
      <c r="KZV18" s="726"/>
      <c r="KZW18" s="726"/>
      <c r="KZX18" s="727"/>
      <c r="KZY18" s="727"/>
      <c r="KZZ18" s="727"/>
      <c r="LAB18" s="729"/>
      <c r="LAC18" s="724"/>
      <c r="LAD18" s="725"/>
      <c r="LAE18" s="726"/>
      <c r="LAF18" s="726"/>
      <c r="LAG18" s="726"/>
      <c r="LAH18" s="727"/>
      <c r="LAI18" s="727"/>
      <c r="LAJ18" s="727"/>
      <c r="LAL18" s="729"/>
      <c r="LAM18" s="724"/>
      <c r="LAN18" s="725"/>
      <c r="LAO18" s="726"/>
      <c r="LAP18" s="726"/>
      <c r="LAQ18" s="726"/>
      <c r="LAR18" s="727"/>
      <c r="LAS18" s="727"/>
      <c r="LAT18" s="727"/>
      <c r="LAV18" s="729"/>
      <c r="LAW18" s="724"/>
      <c r="LAX18" s="725"/>
      <c r="LAY18" s="726"/>
      <c r="LAZ18" s="726"/>
      <c r="LBA18" s="726"/>
      <c r="LBB18" s="727"/>
      <c r="LBC18" s="727"/>
      <c r="LBD18" s="727"/>
      <c r="LBF18" s="729"/>
      <c r="LBG18" s="724"/>
      <c r="LBH18" s="725"/>
      <c r="LBI18" s="726"/>
      <c r="LBJ18" s="726"/>
      <c r="LBK18" s="726"/>
      <c r="LBL18" s="727"/>
      <c r="LBM18" s="727"/>
      <c r="LBN18" s="727"/>
      <c r="LBP18" s="729"/>
      <c r="LBQ18" s="724"/>
      <c r="LBR18" s="725"/>
      <c r="LBS18" s="726"/>
      <c r="LBT18" s="726"/>
      <c r="LBU18" s="726"/>
      <c r="LBV18" s="727"/>
      <c r="LBW18" s="727"/>
      <c r="LBX18" s="727"/>
      <c r="LBZ18" s="729"/>
      <c r="LCA18" s="724"/>
      <c r="LCB18" s="725"/>
      <c r="LCC18" s="726"/>
      <c r="LCD18" s="726"/>
      <c r="LCE18" s="726"/>
      <c r="LCF18" s="727"/>
      <c r="LCG18" s="727"/>
      <c r="LCH18" s="727"/>
      <c r="LCJ18" s="729"/>
      <c r="LCK18" s="724"/>
      <c r="LCL18" s="725"/>
      <c r="LCM18" s="726"/>
      <c r="LCN18" s="726"/>
      <c r="LCO18" s="726"/>
      <c r="LCP18" s="727"/>
      <c r="LCQ18" s="727"/>
      <c r="LCR18" s="727"/>
      <c r="LCT18" s="729"/>
      <c r="LCU18" s="724"/>
      <c r="LCV18" s="725"/>
      <c r="LCW18" s="726"/>
      <c r="LCX18" s="726"/>
      <c r="LCY18" s="726"/>
      <c r="LCZ18" s="727"/>
      <c r="LDA18" s="727"/>
      <c r="LDB18" s="727"/>
      <c r="LDD18" s="729"/>
      <c r="LDE18" s="724"/>
      <c r="LDF18" s="725"/>
      <c r="LDG18" s="726"/>
      <c r="LDH18" s="726"/>
      <c r="LDI18" s="726"/>
      <c r="LDJ18" s="727"/>
      <c r="LDK18" s="727"/>
      <c r="LDL18" s="727"/>
      <c r="LDN18" s="729"/>
      <c r="LDO18" s="724"/>
      <c r="LDP18" s="725"/>
      <c r="LDQ18" s="726"/>
      <c r="LDR18" s="726"/>
      <c r="LDS18" s="726"/>
      <c r="LDT18" s="727"/>
      <c r="LDU18" s="727"/>
      <c r="LDV18" s="727"/>
      <c r="LDX18" s="729"/>
      <c r="LDY18" s="724"/>
      <c r="LDZ18" s="725"/>
      <c r="LEA18" s="726"/>
      <c r="LEB18" s="726"/>
      <c r="LEC18" s="726"/>
      <c r="LED18" s="727"/>
      <c r="LEE18" s="727"/>
      <c r="LEF18" s="727"/>
      <c r="LEH18" s="729"/>
      <c r="LEI18" s="724"/>
      <c r="LEJ18" s="725"/>
      <c r="LEK18" s="726"/>
      <c r="LEL18" s="726"/>
      <c r="LEM18" s="726"/>
      <c r="LEN18" s="727"/>
      <c r="LEO18" s="727"/>
      <c r="LEP18" s="727"/>
      <c r="LER18" s="729"/>
      <c r="LES18" s="724"/>
      <c r="LET18" s="725"/>
      <c r="LEU18" s="726"/>
      <c r="LEV18" s="726"/>
      <c r="LEW18" s="726"/>
      <c r="LEX18" s="727"/>
      <c r="LEY18" s="727"/>
      <c r="LEZ18" s="727"/>
      <c r="LFB18" s="729"/>
      <c r="LFC18" s="724"/>
      <c r="LFD18" s="725"/>
      <c r="LFE18" s="726"/>
      <c r="LFF18" s="726"/>
      <c r="LFG18" s="726"/>
      <c r="LFH18" s="727"/>
      <c r="LFI18" s="727"/>
      <c r="LFJ18" s="727"/>
      <c r="LFL18" s="729"/>
      <c r="LFM18" s="724"/>
      <c r="LFN18" s="725"/>
      <c r="LFO18" s="726"/>
      <c r="LFP18" s="726"/>
      <c r="LFQ18" s="726"/>
      <c r="LFR18" s="727"/>
      <c r="LFS18" s="727"/>
      <c r="LFT18" s="727"/>
      <c r="LFV18" s="729"/>
      <c r="LFW18" s="724"/>
      <c r="LFX18" s="725"/>
      <c r="LFY18" s="726"/>
      <c r="LFZ18" s="726"/>
      <c r="LGA18" s="726"/>
      <c r="LGB18" s="727"/>
      <c r="LGC18" s="727"/>
      <c r="LGD18" s="727"/>
      <c r="LGF18" s="729"/>
      <c r="LGG18" s="724"/>
      <c r="LGH18" s="725"/>
      <c r="LGI18" s="726"/>
      <c r="LGJ18" s="726"/>
      <c r="LGK18" s="726"/>
      <c r="LGL18" s="727"/>
      <c r="LGM18" s="727"/>
      <c r="LGN18" s="727"/>
      <c r="LGP18" s="729"/>
      <c r="LGQ18" s="724"/>
      <c r="LGR18" s="725"/>
      <c r="LGS18" s="726"/>
      <c r="LGT18" s="726"/>
      <c r="LGU18" s="726"/>
      <c r="LGV18" s="727"/>
      <c r="LGW18" s="727"/>
      <c r="LGX18" s="727"/>
      <c r="LGZ18" s="729"/>
      <c r="LHA18" s="724"/>
      <c r="LHB18" s="725"/>
      <c r="LHC18" s="726"/>
      <c r="LHD18" s="726"/>
      <c r="LHE18" s="726"/>
      <c r="LHF18" s="727"/>
      <c r="LHG18" s="727"/>
      <c r="LHH18" s="727"/>
      <c r="LHJ18" s="729"/>
      <c r="LHK18" s="724"/>
      <c r="LHL18" s="725"/>
      <c r="LHM18" s="726"/>
      <c r="LHN18" s="726"/>
      <c r="LHO18" s="726"/>
      <c r="LHP18" s="727"/>
      <c r="LHQ18" s="727"/>
      <c r="LHR18" s="727"/>
      <c r="LHT18" s="729"/>
      <c r="LHU18" s="724"/>
      <c r="LHV18" s="725"/>
      <c r="LHW18" s="726"/>
      <c r="LHX18" s="726"/>
      <c r="LHY18" s="726"/>
      <c r="LHZ18" s="727"/>
      <c r="LIA18" s="727"/>
      <c r="LIB18" s="727"/>
      <c r="LID18" s="729"/>
      <c r="LIE18" s="724"/>
      <c r="LIF18" s="725"/>
      <c r="LIG18" s="726"/>
      <c r="LIH18" s="726"/>
      <c r="LII18" s="726"/>
      <c r="LIJ18" s="727"/>
      <c r="LIK18" s="727"/>
      <c r="LIL18" s="727"/>
      <c r="LIN18" s="729"/>
      <c r="LIO18" s="724"/>
      <c r="LIP18" s="725"/>
      <c r="LIQ18" s="726"/>
      <c r="LIR18" s="726"/>
      <c r="LIS18" s="726"/>
      <c r="LIT18" s="727"/>
      <c r="LIU18" s="727"/>
      <c r="LIV18" s="727"/>
      <c r="LIX18" s="729"/>
      <c r="LIY18" s="724"/>
      <c r="LIZ18" s="725"/>
      <c r="LJA18" s="726"/>
      <c r="LJB18" s="726"/>
      <c r="LJC18" s="726"/>
      <c r="LJD18" s="727"/>
      <c r="LJE18" s="727"/>
      <c r="LJF18" s="727"/>
      <c r="LJH18" s="729"/>
      <c r="LJI18" s="724"/>
      <c r="LJJ18" s="725"/>
      <c r="LJK18" s="726"/>
      <c r="LJL18" s="726"/>
      <c r="LJM18" s="726"/>
      <c r="LJN18" s="727"/>
      <c r="LJO18" s="727"/>
      <c r="LJP18" s="727"/>
      <c r="LJR18" s="729"/>
      <c r="LJS18" s="724"/>
      <c r="LJT18" s="725"/>
      <c r="LJU18" s="726"/>
      <c r="LJV18" s="726"/>
      <c r="LJW18" s="726"/>
      <c r="LJX18" s="727"/>
      <c r="LJY18" s="727"/>
      <c r="LJZ18" s="727"/>
      <c r="LKB18" s="729"/>
      <c r="LKC18" s="724"/>
      <c r="LKD18" s="725"/>
      <c r="LKE18" s="726"/>
      <c r="LKF18" s="726"/>
      <c r="LKG18" s="726"/>
      <c r="LKH18" s="727"/>
      <c r="LKI18" s="727"/>
      <c r="LKJ18" s="727"/>
      <c r="LKL18" s="729"/>
      <c r="LKM18" s="724"/>
      <c r="LKN18" s="725"/>
      <c r="LKO18" s="726"/>
      <c r="LKP18" s="726"/>
      <c r="LKQ18" s="726"/>
      <c r="LKR18" s="727"/>
      <c r="LKS18" s="727"/>
      <c r="LKT18" s="727"/>
      <c r="LKV18" s="729"/>
      <c r="LKW18" s="724"/>
      <c r="LKX18" s="725"/>
      <c r="LKY18" s="726"/>
      <c r="LKZ18" s="726"/>
      <c r="LLA18" s="726"/>
      <c r="LLB18" s="727"/>
      <c r="LLC18" s="727"/>
      <c r="LLD18" s="727"/>
      <c r="LLF18" s="729"/>
      <c r="LLG18" s="724"/>
      <c r="LLH18" s="725"/>
      <c r="LLI18" s="726"/>
      <c r="LLJ18" s="726"/>
      <c r="LLK18" s="726"/>
      <c r="LLL18" s="727"/>
      <c r="LLM18" s="727"/>
      <c r="LLN18" s="727"/>
      <c r="LLP18" s="729"/>
      <c r="LLQ18" s="724"/>
      <c r="LLR18" s="725"/>
      <c r="LLS18" s="726"/>
      <c r="LLT18" s="726"/>
      <c r="LLU18" s="726"/>
      <c r="LLV18" s="727"/>
      <c r="LLW18" s="727"/>
      <c r="LLX18" s="727"/>
      <c r="LLZ18" s="729"/>
      <c r="LMA18" s="724"/>
      <c r="LMB18" s="725"/>
      <c r="LMC18" s="726"/>
      <c r="LMD18" s="726"/>
      <c r="LME18" s="726"/>
      <c r="LMF18" s="727"/>
      <c r="LMG18" s="727"/>
      <c r="LMH18" s="727"/>
      <c r="LMJ18" s="729"/>
      <c r="LMK18" s="724"/>
      <c r="LML18" s="725"/>
      <c r="LMM18" s="726"/>
      <c r="LMN18" s="726"/>
      <c r="LMO18" s="726"/>
      <c r="LMP18" s="727"/>
      <c r="LMQ18" s="727"/>
      <c r="LMR18" s="727"/>
      <c r="LMT18" s="729"/>
      <c r="LMU18" s="724"/>
      <c r="LMV18" s="725"/>
      <c r="LMW18" s="726"/>
      <c r="LMX18" s="726"/>
      <c r="LMY18" s="726"/>
      <c r="LMZ18" s="727"/>
      <c r="LNA18" s="727"/>
      <c r="LNB18" s="727"/>
      <c r="LND18" s="729"/>
      <c r="LNE18" s="724"/>
      <c r="LNF18" s="725"/>
      <c r="LNG18" s="726"/>
      <c r="LNH18" s="726"/>
      <c r="LNI18" s="726"/>
      <c r="LNJ18" s="727"/>
      <c r="LNK18" s="727"/>
      <c r="LNL18" s="727"/>
      <c r="LNN18" s="729"/>
      <c r="LNO18" s="724"/>
      <c r="LNP18" s="725"/>
      <c r="LNQ18" s="726"/>
      <c r="LNR18" s="726"/>
      <c r="LNS18" s="726"/>
      <c r="LNT18" s="727"/>
      <c r="LNU18" s="727"/>
      <c r="LNV18" s="727"/>
      <c r="LNX18" s="729"/>
      <c r="LNY18" s="724"/>
      <c r="LNZ18" s="725"/>
      <c r="LOA18" s="726"/>
      <c r="LOB18" s="726"/>
      <c r="LOC18" s="726"/>
      <c r="LOD18" s="727"/>
      <c r="LOE18" s="727"/>
      <c r="LOF18" s="727"/>
      <c r="LOH18" s="729"/>
      <c r="LOI18" s="724"/>
      <c r="LOJ18" s="725"/>
      <c r="LOK18" s="726"/>
      <c r="LOL18" s="726"/>
      <c r="LOM18" s="726"/>
      <c r="LON18" s="727"/>
      <c r="LOO18" s="727"/>
      <c r="LOP18" s="727"/>
      <c r="LOR18" s="729"/>
      <c r="LOS18" s="724"/>
      <c r="LOT18" s="725"/>
      <c r="LOU18" s="726"/>
      <c r="LOV18" s="726"/>
      <c r="LOW18" s="726"/>
      <c r="LOX18" s="727"/>
      <c r="LOY18" s="727"/>
      <c r="LOZ18" s="727"/>
      <c r="LPB18" s="729"/>
      <c r="LPC18" s="724"/>
      <c r="LPD18" s="725"/>
      <c r="LPE18" s="726"/>
      <c r="LPF18" s="726"/>
      <c r="LPG18" s="726"/>
      <c r="LPH18" s="727"/>
      <c r="LPI18" s="727"/>
      <c r="LPJ18" s="727"/>
      <c r="LPL18" s="729"/>
      <c r="LPM18" s="724"/>
      <c r="LPN18" s="725"/>
      <c r="LPO18" s="726"/>
      <c r="LPP18" s="726"/>
      <c r="LPQ18" s="726"/>
      <c r="LPR18" s="727"/>
      <c r="LPS18" s="727"/>
      <c r="LPT18" s="727"/>
      <c r="LPV18" s="729"/>
      <c r="LPW18" s="724"/>
      <c r="LPX18" s="725"/>
      <c r="LPY18" s="726"/>
      <c r="LPZ18" s="726"/>
      <c r="LQA18" s="726"/>
      <c r="LQB18" s="727"/>
      <c r="LQC18" s="727"/>
      <c r="LQD18" s="727"/>
      <c r="LQF18" s="729"/>
      <c r="LQG18" s="724"/>
      <c r="LQH18" s="725"/>
      <c r="LQI18" s="726"/>
      <c r="LQJ18" s="726"/>
      <c r="LQK18" s="726"/>
      <c r="LQL18" s="727"/>
      <c r="LQM18" s="727"/>
      <c r="LQN18" s="727"/>
      <c r="LQP18" s="729"/>
      <c r="LQQ18" s="724"/>
      <c r="LQR18" s="725"/>
      <c r="LQS18" s="726"/>
      <c r="LQT18" s="726"/>
      <c r="LQU18" s="726"/>
      <c r="LQV18" s="727"/>
      <c r="LQW18" s="727"/>
      <c r="LQX18" s="727"/>
      <c r="LQZ18" s="729"/>
      <c r="LRA18" s="724"/>
      <c r="LRB18" s="725"/>
      <c r="LRC18" s="726"/>
      <c r="LRD18" s="726"/>
      <c r="LRE18" s="726"/>
      <c r="LRF18" s="727"/>
      <c r="LRG18" s="727"/>
      <c r="LRH18" s="727"/>
      <c r="LRJ18" s="729"/>
      <c r="LRK18" s="724"/>
      <c r="LRL18" s="725"/>
      <c r="LRM18" s="726"/>
      <c r="LRN18" s="726"/>
      <c r="LRO18" s="726"/>
      <c r="LRP18" s="727"/>
      <c r="LRQ18" s="727"/>
      <c r="LRR18" s="727"/>
      <c r="LRT18" s="729"/>
      <c r="LRU18" s="724"/>
      <c r="LRV18" s="725"/>
      <c r="LRW18" s="726"/>
      <c r="LRX18" s="726"/>
      <c r="LRY18" s="726"/>
      <c r="LRZ18" s="727"/>
      <c r="LSA18" s="727"/>
      <c r="LSB18" s="727"/>
      <c r="LSD18" s="729"/>
      <c r="LSE18" s="724"/>
      <c r="LSF18" s="725"/>
      <c r="LSG18" s="726"/>
      <c r="LSH18" s="726"/>
      <c r="LSI18" s="726"/>
      <c r="LSJ18" s="727"/>
      <c r="LSK18" s="727"/>
      <c r="LSL18" s="727"/>
      <c r="LSN18" s="729"/>
      <c r="LSO18" s="724"/>
      <c r="LSP18" s="725"/>
      <c r="LSQ18" s="726"/>
      <c r="LSR18" s="726"/>
      <c r="LSS18" s="726"/>
      <c r="LST18" s="727"/>
      <c r="LSU18" s="727"/>
      <c r="LSV18" s="727"/>
      <c r="LSX18" s="729"/>
      <c r="LSY18" s="724"/>
      <c r="LSZ18" s="725"/>
      <c r="LTA18" s="726"/>
      <c r="LTB18" s="726"/>
      <c r="LTC18" s="726"/>
      <c r="LTD18" s="727"/>
      <c r="LTE18" s="727"/>
      <c r="LTF18" s="727"/>
      <c r="LTH18" s="729"/>
      <c r="LTI18" s="724"/>
      <c r="LTJ18" s="725"/>
      <c r="LTK18" s="726"/>
      <c r="LTL18" s="726"/>
      <c r="LTM18" s="726"/>
      <c r="LTN18" s="727"/>
      <c r="LTO18" s="727"/>
      <c r="LTP18" s="727"/>
      <c r="LTR18" s="729"/>
      <c r="LTS18" s="724"/>
      <c r="LTT18" s="725"/>
      <c r="LTU18" s="726"/>
      <c r="LTV18" s="726"/>
      <c r="LTW18" s="726"/>
      <c r="LTX18" s="727"/>
      <c r="LTY18" s="727"/>
      <c r="LTZ18" s="727"/>
      <c r="LUB18" s="729"/>
      <c r="LUC18" s="724"/>
      <c r="LUD18" s="725"/>
      <c r="LUE18" s="726"/>
      <c r="LUF18" s="726"/>
      <c r="LUG18" s="726"/>
      <c r="LUH18" s="727"/>
      <c r="LUI18" s="727"/>
      <c r="LUJ18" s="727"/>
      <c r="LUL18" s="729"/>
      <c r="LUM18" s="724"/>
      <c r="LUN18" s="725"/>
      <c r="LUO18" s="726"/>
      <c r="LUP18" s="726"/>
      <c r="LUQ18" s="726"/>
      <c r="LUR18" s="727"/>
      <c r="LUS18" s="727"/>
      <c r="LUT18" s="727"/>
      <c r="LUV18" s="729"/>
      <c r="LUW18" s="724"/>
      <c r="LUX18" s="725"/>
      <c r="LUY18" s="726"/>
      <c r="LUZ18" s="726"/>
      <c r="LVA18" s="726"/>
      <c r="LVB18" s="727"/>
      <c r="LVC18" s="727"/>
      <c r="LVD18" s="727"/>
      <c r="LVF18" s="729"/>
      <c r="LVG18" s="724"/>
      <c r="LVH18" s="725"/>
      <c r="LVI18" s="726"/>
      <c r="LVJ18" s="726"/>
      <c r="LVK18" s="726"/>
      <c r="LVL18" s="727"/>
      <c r="LVM18" s="727"/>
      <c r="LVN18" s="727"/>
      <c r="LVP18" s="729"/>
      <c r="LVQ18" s="724"/>
      <c r="LVR18" s="725"/>
      <c r="LVS18" s="726"/>
      <c r="LVT18" s="726"/>
      <c r="LVU18" s="726"/>
      <c r="LVV18" s="727"/>
      <c r="LVW18" s="727"/>
      <c r="LVX18" s="727"/>
      <c r="LVZ18" s="729"/>
      <c r="LWA18" s="724"/>
      <c r="LWB18" s="725"/>
      <c r="LWC18" s="726"/>
      <c r="LWD18" s="726"/>
      <c r="LWE18" s="726"/>
      <c r="LWF18" s="727"/>
      <c r="LWG18" s="727"/>
      <c r="LWH18" s="727"/>
      <c r="LWJ18" s="729"/>
      <c r="LWK18" s="724"/>
      <c r="LWL18" s="725"/>
      <c r="LWM18" s="726"/>
      <c r="LWN18" s="726"/>
      <c r="LWO18" s="726"/>
      <c r="LWP18" s="727"/>
      <c r="LWQ18" s="727"/>
      <c r="LWR18" s="727"/>
      <c r="LWT18" s="729"/>
      <c r="LWU18" s="724"/>
      <c r="LWV18" s="725"/>
      <c r="LWW18" s="726"/>
      <c r="LWX18" s="726"/>
      <c r="LWY18" s="726"/>
      <c r="LWZ18" s="727"/>
      <c r="LXA18" s="727"/>
      <c r="LXB18" s="727"/>
      <c r="LXD18" s="729"/>
      <c r="LXE18" s="724"/>
      <c r="LXF18" s="725"/>
      <c r="LXG18" s="726"/>
      <c r="LXH18" s="726"/>
      <c r="LXI18" s="726"/>
      <c r="LXJ18" s="727"/>
      <c r="LXK18" s="727"/>
      <c r="LXL18" s="727"/>
      <c r="LXN18" s="729"/>
      <c r="LXO18" s="724"/>
      <c r="LXP18" s="725"/>
      <c r="LXQ18" s="726"/>
      <c r="LXR18" s="726"/>
      <c r="LXS18" s="726"/>
      <c r="LXT18" s="727"/>
      <c r="LXU18" s="727"/>
      <c r="LXV18" s="727"/>
      <c r="LXX18" s="729"/>
      <c r="LXY18" s="724"/>
      <c r="LXZ18" s="725"/>
      <c r="LYA18" s="726"/>
      <c r="LYB18" s="726"/>
      <c r="LYC18" s="726"/>
      <c r="LYD18" s="727"/>
      <c r="LYE18" s="727"/>
      <c r="LYF18" s="727"/>
      <c r="LYH18" s="729"/>
      <c r="LYI18" s="724"/>
      <c r="LYJ18" s="725"/>
      <c r="LYK18" s="726"/>
      <c r="LYL18" s="726"/>
      <c r="LYM18" s="726"/>
      <c r="LYN18" s="727"/>
      <c r="LYO18" s="727"/>
      <c r="LYP18" s="727"/>
      <c r="LYR18" s="729"/>
      <c r="LYS18" s="724"/>
      <c r="LYT18" s="725"/>
      <c r="LYU18" s="726"/>
      <c r="LYV18" s="726"/>
      <c r="LYW18" s="726"/>
      <c r="LYX18" s="727"/>
      <c r="LYY18" s="727"/>
      <c r="LYZ18" s="727"/>
      <c r="LZB18" s="729"/>
      <c r="LZC18" s="724"/>
      <c r="LZD18" s="725"/>
      <c r="LZE18" s="726"/>
      <c r="LZF18" s="726"/>
      <c r="LZG18" s="726"/>
      <c r="LZH18" s="727"/>
      <c r="LZI18" s="727"/>
      <c r="LZJ18" s="727"/>
      <c r="LZL18" s="729"/>
      <c r="LZM18" s="724"/>
      <c r="LZN18" s="725"/>
      <c r="LZO18" s="726"/>
      <c r="LZP18" s="726"/>
      <c r="LZQ18" s="726"/>
      <c r="LZR18" s="727"/>
      <c r="LZS18" s="727"/>
      <c r="LZT18" s="727"/>
      <c r="LZV18" s="729"/>
      <c r="LZW18" s="724"/>
      <c r="LZX18" s="725"/>
      <c r="LZY18" s="726"/>
      <c r="LZZ18" s="726"/>
      <c r="MAA18" s="726"/>
      <c r="MAB18" s="727"/>
      <c r="MAC18" s="727"/>
      <c r="MAD18" s="727"/>
      <c r="MAF18" s="729"/>
      <c r="MAG18" s="724"/>
      <c r="MAH18" s="725"/>
      <c r="MAI18" s="726"/>
      <c r="MAJ18" s="726"/>
      <c r="MAK18" s="726"/>
      <c r="MAL18" s="727"/>
      <c r="MAM18" s="727"/>
      <c r="MAN18" s="727"/>
      <c r="MAP18" s="729"/>
      <c r="MAQ18" s="724"/>
      <c r="MAR18" s="725"/>
      <c r="MAS18" s="726"/>
      <c r="MAT18" s="726"/>
      <c r="MAU18" s="726"/>
      <c r="MAV18" s="727"/>
      <c r="MAW18" s="727"/>
      <c r="MAX18" s="727"/>
      <c r="MAZ18" s="729"/>
      <c r="MBA18" s="724"/>
      <c r="MBB18" s="725"/>
      <c r="MBC18" s="726"/>
      <c r="MBD18" s="726"/>
      <c r="MBE18" s="726"/>
      <c r="MBF18" s="727"/>
      <c r="MBG18" s="727"/>
      <c r="MBH18" s="727"/>
      <c r="MBJ18" s="729"/>
      <c r="MBK18" s="724"/>
      <c r="MBL18" s="725"/>
      <c r="MBM18" s="726"/>
      <c r="MBN18" s="726"/>
      <c r="MBO18" s="726"/>
      <c r="MBP18" s="727"/>
      <c r="MBQ18" s="727"/>
      <c r="MBR18" s="727"/>
      <c r="MBT18" s="729"/>
      <c r="MBU18" s="724"/>
      <c r="MBV18" s="725"/>
      <c r="MBW18" s="726"/>
      <c r="MBX18" s="726"/>
      <c r="MBY18" s="726"/>
      <c r="MBZ18" s="727"/>
      <c r="MCA18" s="727"/>
      <c r="MCB18" s="727"/>
      <c r="MCD18" s="729"/>
      <c r="MCE18" s="724"/>
      <c r="MCF18" s="725"/>
      <c r="MCG18" s="726"/>
      <c r="MCH18" s="726"/>
      <c r="MCI18" s="726"/>
      <c r="MCJ18" s="727"/>
      <c r="MCK18" s="727"/>
      <c r="MCL18" s="727"/>
      <c r="MCN18" s="729"/>
      <c r="MCO18" s="724"/>
      <c r="MCP18" s="725"/>
      <c r="MCQ18" s="726"/>
      <c r="MCR18" s="726"/>
      <c r="MCS18" s="726"/>
      <c r="MCT18" s="727"/>
      <c r="MCU18" s="727"/>
      <c r="MCV18" s="727"/>
      <c r="MCX18" s="729"/>
      <c r="MCY18" s="724"/>
      <c r="MCZ18" s="725"/>
      <c r="MDA18" s="726"/>
      <c r="MDB18" s="726"/>
      <c r="MDC18" s="726"/>
      <c r="MDD18" s="727"/>
      <c r="MDE18" s="727"/>
      <c r="MDF18" s="727"/>
      <c r="MDH18" s="729"/>
      <c r="MDI18" s="724"/>
      <c r="MDJ18" s="725"/>
      <c r="MDK18" s="726"/>
      <c r="MDL18" s="726"/>
      <c r="MDM18" s="726"/>
      <c r="MDN18" s="727"/>
      <c r="MDO18" s="727"/>
      <c r="MDP18" s="727"/>
      <c r="MDR18" s="729"/>
      <c r="MDS18" s="724"/>
      <c r="MDT18" s="725"/>
      <c r="MDU18" s="726"/>
      <c r="MDV18" s="726"/>
      <c r="MDW18" s="726"/>
      <c r="MDX18" s="727"/>
      <c r="MDY18" s="727"/>
      <c r="MDZ18" s="727"/>
      <c r="MEB18" s="729"/>
      <c r="MEC18" s="724"/>
      <c r="MED18" s="725"/>
      <c r="MEE18" s="726"/>
      <c r="MEF18" s="726"/>
      <c r="MEG18" s="726"/>
      <c r="MEH18" s="727"/>
      <c r="MEI18" s="727"/>
      <c r="MEJ18" s="727"/>
      <c r="MEL18" s="729"/>
      <c r="MEM18" s="724"/>
      <c r="MEN18" s="725"/>
      <c r="MEO18" s="726"/>
      <c r="MEP18" s="726"/>
      <c r="MEQ18" s="726"/>
      <c r="MER18" s="727"/>
      <c r="MES18" s="727"/>
      <c r="MET18" s="727"/>
      <c r="MEV18" s="729"/>
      <c r="MEW18" s="724"/>
      <c r="MEX18" s="725"/>
      <c r="MEY18" s="726"/>
      <c r="MEZ18" s="726"/>
      <c r="MFA18" s="726"/>
      <c r="MFB18" s="727"/>
      <c r="MFC18" s="727"/>
      <c r="MFD18" s="727"/>
      <c r="MFF18" s="729"/>
      <c r="MFG18" s="724"/>
      <c r="MFH18" s="725"/>
      <c r="MFI18" s="726"/>
      <c r="MFJ18" s="726"/>
      <c r="MFK18" s="726"/>
      <c r="MFL18" s="727"/>
      <c r="MFM18" s="727"/>
      <c r="MFN18" s="727"/>
      <c r="MFP18" s="729"/>
      <c r="MFQ18" s="724"/>
      <c r="MFR18" s="725"/>
      <c r="MFS18" s="726"/>
      <c r="MFT18" s="726"/>
      <c r="MFU18" s="726"/>
      <c r="MFV18" s="727"/>
      <c r="MFW18" s="727"/>
      <c r="MFX18" s="727"/>
      <c r="MFZ18" s="729"/>
      <c r="MGA18" s="724"/>
      <c r="MGB18" s="725"/>
      <c r="MGC18" s="726"/>
      <c r="MGD18" s="726"/>
      <c r="MGE18" s="726"/>
      <c r="MGF18" s="727"/>
      <c r="MGG18" s="727"/>
      <c r="MGH18" s="727"/>
      <c r="MGJ18" s="729"/>
      <c r="MGK18" s="724"/>
      <c r="MGL18" s="725"/>
      <c r="MGM18" s="726"/>
      <c r="MGN18" s="726"/>
      <c r="MGO18" s="726"/>
      <c r="MGP18" s="727"/>
      <c r="MGQ18" s="727"/>
      <c r="MGR18" s="727"/>
      <c r="MGT18" s="729"/>
      <c r="MGU18" s="724"/>
      <c r="MGV18" s="725"/>
      <c r="MGW18" s="726"/>
      <c r="MGX18" s="726"/>
      <c r="MGY18" s="726"/>
      <c r="MGZ18" s="727"/>
      <c r="MHA18" s="727"/>
      <c r="MHB18" s="727"/>
      <c r="MHD18" s="729"/>
      <c r="MHE18" s="724"/>
      <c r="MHF18" s="725"/>
      <c r="MHG18" s="726"/>
      <c r="MHH18" s="726"/>
      <c r="MHI18" s="726"/>
      <c r="MHJ18" s="727"/>
      <c r="MHK18" s="727"/>
      <c r="MHL18" s="727"/>
      <c r="MHN18" s="729"/>
      <c r="MHO18" s="724"/>
      <c r="MHP18" s="725"/>
      <c r="MHQ18" s="726"/>
      <c r="MHR18" s="726"/>
      <c r="MHS18" s="726"/>
      <c r="MHT18" s="727"/>
      <c r="MHU18" s="727"/>
      <c r="MHV18" s="727"/>
      <c r="MHX18" s="729"/>
      <c r="MHY18" s="724"/>
      <c r="MHZ18" s="725"/>
      <c r="MIA18" s="726"/>
      <c r="MIB18" s="726"/>
      <c r="MIC18" s="726"/>
      <c r="MID18" s="727"/>
      <c r="MIE18" s="727"/>
      <c r="MIF18" s="727"/>
      <c r="MIH18" s="729"/>
      <c r="MII18" s="724"/>
      <c r="MIJ18" s="725"/>
      <c r="MIK18" s="726"/>
      <c r="MIL18" s="726"/>
      <c r="MIM18" s="726"/>
      <c r="MIN18" s="727"/>
      <c r="MIO18" s="727"/>
      <c r="MIP18" s="727"/>
      <c r="MIR18" s="729"/>
      <c r="MIS18" s="724"/>
      <c r="MIT18" s="725"/>
      <c r="MIU18" s="726"/>
      <c r="MIV18" s="726"/>
      <c r="MIW18" s="726"/>
      <c r="MIX18" s="727"/>
      <c r="MIY18" s="727"/>
      <c r="MIZ18" s="727"/>
      <c r="MJB18" s="729"/>
      <c r="MJC18" s="724"/>
      <c r="MJD18" s="725"/>
      <c r="MJE18" s="726"/>
      <c r="MJF18" s="726"/>
      <c r="MJG18" s="726"/>
      <c r="MJH18" s="727"/>
      <c r="MJI18" s="727"/>
      <c r="MJJ18" s="727"/>
      <c r="MJL18" s="729"/>
      <c r="MJM18" s="724"/>
      <c r="MJN18" s="725"/>
      <c r="MJO18" s="726"/>
      <c r="MJP18" s="726"/>
      <c r="MJQ18" s="726"/>
      <c r="MJR18" s="727"/>
      <c r="MJS18" s="727"/>
      <c r="MJT18" s="727"/>
      <c r="MJV18" s="729"/>
      <c r="MJW18" s="724"/>
      <c r="MJX18" s="725"/>
      <c r="MJY18" s="726"/>
      <c r="MJZ18" s="726"/>
      <c r="MKA18" s="726"/>
      <c r="MKB18" s="727"/>
      <c r="MKC18" s="727"/>
      <c r="MKD18" s="727"/>
      <c r="MKF18" s="729"/>
      <c r="MKG18" s="724"/>
      <c r="MKH18" s="725"/>
      <c r="MKI18" s="726"/>
      <c r="MKJ18" s="726"/>
      <c r="MKK18" s="726"/>
      <c r="MKL18" s="727"/>
      <c r="MKM18" s="727"/>
      <c r="MKN18" s="727"/>
      <c r="MKP18" s="729"/>
      <c r="MKQ18" s="724"/>
      <c r="MKR18" s="725"/>
      <c r="MKS18" s="726"/>
      <c r="MKT18" s="726"/>
      <c r="MKU18" s="726"/>
      <c r="MKV18" s="727"/>
      <c r="MKW18" s="727"/>
      <c r="MKX18" s="727"/>
      <c r="MKZ18" s="729"/>
      <c r="MLA18" s="724"/>
      <c r="MLB18" s="725"/>
      <c r="MLC18" s="726"/>
      <c r="MLD18" s="726"/>
      <c r="MLE18" s="726"/>
      <c r="MLF18" s="727"/>
      <c r="MLG18" s="727"/>
      <c r="MLH18" s="727"/>
      <c r="MLJ18" s="729"/>
      <c r="MLK18" s="724"/>
      <c r="MLL18" s="725"/>
      <c r="MLM18" s="726"/>
      <c r="MLN18" s="726"/>
      <c r="MLO18" s="726"/>
      <c r="MLP18" s="727"/>
      <c r="MLQ18" s="727"/>
      <c r="MLR18" s="727"/>
      <c r="MLT18" s="729"/>
      <c r="MLU18" s="724"/>
      <c r="MLV18" s="725"/>
      <c r="MLW18" s="726"/>
      <c r="MLX18" s="726"/>
      <c r="MLY18" s="726"/>
      <c r="MLZ18" s="727"/>
      <c r="MMA18" s="727"/>
      <c r="MMB18" s="727"/>
      <c r="MMD18" s="729"/>
      <c r="MME18" s="724"/>
      <c r="MMF18" s="725"/>
      <c r="MMG18" s="726"/>
      <c r="MMH18" s="726"/>
      <c r="MMI18" s="726"/>
      <c r="MMJ18" s="727"/>
      <c r="MMK18" s="727"/>
      <c r="MML18" s="727"/>
      <c r="MMN18" s="729"/>
      <c r="MMO18" s="724"/>
      <c r="MMP18" s="725"/>
      <c r="MMQ18" s="726"/>
      <c r="MMR18" s="726"/>
      <c r="MMS18" s="726"/>
      <c r="MMT18" s="727"/>
      <c r="MMU18" s="727"/>
      <c r="MMV18" s="727"/>
      <c r="MMX18" s="729"/>
      <c r="MMY18" s="724"/>
      <c r="MMZ18" s="725"/>
      <c r="MNA18" s="726"/>
      <c r="MNB18" s="726"/>
      <c r="MNC18" s="726"/>
      <c r="MND18" s="727"/>
      <c r="MNE18" s="727"/>
      <c r="MNF18" s="727"/>
      <c r="MNH18" s="729"/>
      <c r="MNI18" s="724"/>
      <c r="MNJ18" s="725"/>
      <c r="MNK18" s="726"/>
      <c r="MNL18" s="726"/>
      <c r="MNM18" s="726"/>
      <c r="MNN18" s="727"/>
      <c r="MNO18" s="727"/>
      <c r="MNP18" s="727"/>
      <c r="MNR18" s="729"/>
      <c r="MNS18" s="724"/>
      <c r="MNT18" s="725"/>
      <c r="MNU18" s="726"/>
      <c r="MNV18" s="726"/>
      <c r="MNW18" s="726"/>
      <c r="MNX18" s="727"/>
      <c r="MNY18" s="727"/>
      <c r="MNZ18" s="727"/>
      <c r="MOB18" s="729"/>
      <c r="MOC18" s="724"/>
      <c r="MOD18" s="725"/>
      <c r="MOE18" s="726"/>
      <c r="MOF18" s="726"/>
      <c r="MOG18" s="726"/>
      <c r="MOH18" s="727"/>
      <c r="MOI18" s="727"/>
      <c r="MOJ18" s="727"/>
      <c r="MOL18" s="729"/>
      <c r="MOM18" s="724"/>
      <c r="MON18" s="725"/>
      <c r="MOO18" s="726"/>
      <c r="MOP18" s="726"/>
      <c r="MOQ18" s="726"/>
      <c r="MOR18" s="727"/>
      <c r="MOS18" s="727"/>
      <c r="MOT18" s="727"/>
      <c r="MOV18" s="729"/>
      <c r="MOW18" s="724"/>
      <c r="MOX18" s="725"/>
      <c r="MOY18" s="726"/>
      <c r="MOZ18" s="726"/>
      <c r="MPA18" s="726"/>
      <c r="MPB18" s="727"/>
      <c r="MPC18" s="727"/>
      <c r="MPD18" s="727"/>
      <c r="MPF18" s="729"/>
      <c r="MPG18" s="724"/>
      <c r="MPH18" s="725"/>
      <c r="MPI18" s="726"/>
      <c r="MPJ18" s="726"/>
      <c r="MPK18" s="726"/>
      <c r="MPL18" s="727"/>
      <c r="MPM18" s="727"/>
      <c r="MPN18" s="727"/>
      <c r="MPP18" s="729"/>
      <c r="MPQ18" s="724"/>
      <c r="MPR18" s="725"/>
      <c r="MPS18" s="726"/>
      <c r="MPT18" s="726"/>
      <c r="MPU18" s="726"/>
      <c r="MPV18" s="727"/>
      <c r="MPW18" s="727"/>
      <c r="MPX18" s="727"/>
      <c r="MPZ18" s="729"/>
      <c r="MQA18" s="724"/>
      <c r="MQB18" s="725"/>
      <c r="MQC18" s="726"/>
      <c r="MQD18" s="726"/>
      <c r="MQE18" s="726"/>
      <c r="MQF18" s="727"/>
      <c r="MQG18" s="727"/>
      <c r="MQH18" s="727"/>
      <c r="MQJ18" s="729"/>
      <c r="MQK18" s="724"/>
      <c r="MQL18" s="725"/>
      <c r="MQM18" s="726"/>
      <c r="MQN18" s="726"/>
      <c r="MQO18" s="726"/>
      <c r="MQP18" s="727"/>
      <c r="MQQ18" s="727"/>
      <c r="MQR18" s="727"/>
      <c r="MQT18" s="729"/>
      <c r="MQU18" s="724"/>
      <c r="MQV18" s="725"/>
      <c r="MQW18" s="726"/>
      <c r="MQX18" s="726"/>
      <c r="MQY18" s="726"/>
      <c r="MQZ18" s="727"/>
      <c r="MRA18" s="727"/>
      <c r="MRB18" s="727"/>
      <c r="MRD18" s="729"/>
      <c r="MRE18" s="724"/>
      <c r="MRF18" s="725"/>
      <c r="MRG18" s="726"/>
      <c r="MRH18" s="726"/>
      <c r="MRI18" s="726"/>
      <c r="MRJ18" s="727"/>
      <c r="MRK18" s="727"/>
      <c r="MRL18" s="727"/>
      <c r="MRN18" s="729"/>
      <c r="MRO18" s="724"/>
      <c r="MRP18" s="725"/>
      <c r="MRQ18" s="726"/>
      <c r="MRR18" s="726"/>
      <c r="MRS18" s="726"/>
      <c r="MRT18" s="727"/>
      <c r="MRU18" s="727"/>
      <c r="MRV18" s="727"/>
      <c r="MRX18" s="729"/>
      <c r="MRY18" s="724"/>
      <c r="MRZ18" s="725"/>
      <c r="MSA18" s="726"/>
      <c r="MSB18" s="726"/>
      <c r="MSC18" s="726"/>
      <c r="MSD18" s="727"/>
      <c r="MSE18" s="727"/>
      <c r="MSF18" s="727"/>
      <c r="MSH18" s="729"/>
      <c r="MSI18" s="724"/>
      <c r="MSJ18" s="725"/>
      <c r="MSK18" s="726"/>
      <c r="MSL18" s="726"/>
      <c r="MSM18" s="726"/>
      <c r="MSN18" s="727"/>
      <c r="MSO18" s="727"/>
      <c r="MSP18" s="727"/>
      <c r="MSR18" s="729"/>
      <c r="MSS18" s="724"/>
      <c r="MST18" s="725"/>
      <c r="MSU18" s="726"/>
      <c r="MSV18" s="726"/>
      <c r="MSW18" s="726"/>
      <c r="MSX18" s="727"/>
      <c r="MSY18" s="727"/>
      <c r="MSZ18" s="727"/>
      <c r="MTB18" s="729"/>
      <c r="MTC18" s="724"/>
      <c r="MTD18" s="725"/>
      <c r="MTE18" s="726"/>
      <c r="MTF18" s="726"/>
      <c r="MTG18" s="726"/>
      <c r="MTH18" s="727"/>
      <c r="MTI18" s="727"/>
      <c r="MTJ18" s="727"/>
      <c r="MTL18" s="729"/>
      <c r="MTM18" s="724"/>
      <c r="MTN18" s="725"/>
      <c r="MTO18" s="726"/>
      <c r="MTP18" s="726"/>
      <c r="MTQ18" s="726"/>
      <c r="MTR18" s="727"/>
      <c r="MTS18" s="727"/>
      <c r="MTT18" s="727"/>
      <c r="MTV18" s="729"/>
      <c r="MTW18" s="724"/>
      <c r="MTX18" s="725"/>
      <c r="MTY18" s="726"/>
      <c r="MTZ18" s="726"/>
      <c r="MUA18" s="726"/>
      <c r="MUB18" s="727"/>
      <c r="MUC18" s="727"/>
      <c r="MUD18" s="727"/>
      <c r="MUF18" s="729"/>
      <c r="MUG18" s="724"/>
      <c r="MUH18" s="725"/>
      <c r="MUI18" s="726"/>
      <c r="MUJ18" s="726"/>
      <c r="MUK18" s="726"/>
      <c r="MUL18" s="727"/>
      <c r="MUM18" s="727"/>
      <c r="MUN18" s="727"/>
      <c r="MUP18" s="729"/>
      <c r="MUQ18" s="724"/>
      <c r="MUR18" s="725"/>
      <c r="MUS18" s="726"/>
      <c r="MUT18" s="726"/>
      <c r="MUU18" s="726"/>
      <c r="MUV18" s="727"/>
      <c r="MUW18" s="727"/>
      <c r="MUX18" s="727"/>
      <c r="MUZ18" s="729"/>
      <c r="MVA18" s="724"/>
      <c r="MVB18" s="725"/>
      <c r="MVC18" s="726"/>
      <c r="MVD18" s="726"/>
      <c r="MVE18" s="726"/>
      <c r="MVF18" s="727"/>
      <c r="MVG18" s="727"/>
      <c r="MVH18" s="727"/>
      <c r="MVJ18" s="729"/>
      <c r="MVK18" s="724"/>
      <c r="MVL18" s="725"/>
      <c r="MVM18" s="726"/>
      <c r="MVN18" s="726"/>
      <c r="MVO18" s="726"/>
      <c r="MVP18" s="727"/>
      <c r="MVQ18" s="727"/>
      <c r="MVR18" s="727"/>
      <c r="MVT18" s="729"/>
      <c r="MVU18" s="724"/>
      <c r="MVV18" s="725"/>
      <c r="MVW18" s="726"/>
      <c r="MVX18" s="726"/>
      <c r="MVY18" s="726"/>
      <c r="MVZ18" s="727"/>
      <c r="MWA18" s="727"/>
      <c r="MWB18" s="727"/>
      <c r="MWD18" s="729"/>
      <c r="MWE18" s="724"/>
      <c r="MWF18" s="725"/>
      <c r="MWG18" s="726"/>
      <c r="MWH18" s="726"/>
      <c r="MWI18" s="726"/>
      <c r="MWJ18" s="727"/>
      <c r="MWK18" s="727"/>
      <c r="MWL18" s="727"/>
      <c r="MWN18" s="729"/>
      <c r="MWO18" s="724"/>
      <c r="MWP18" s="725"/>
      <c r="MWQ18" s="726"/>
      <c r="MWR18" s="726"/>
      <c r="MWS18" s="726"/>
      <c r="MWT18" s="727"/>
      <c r="MWU18" s="727"/>
      <c r="MWV18" s="727"/>
      <c r="MWX18" s="729"/>
      <c r="MWY18" s="724"/>
      <c r="MWZ18" s="725"/>
      <c r="MXA18" s="726"/>
      <c r="MXB18" s="726"/>
      <c r="MXC18" s="726"/>
      <c r="MXD18" s="727"/>
      <c r="MXE18" s="727"/>
      <c r="MXF18" s="727"/>
      <c r="MXH18" s="729"/>
      <c r="MXI18" s="724"/>
      <c r="MXJ18" s="725"/>
      <c r="MXK18" s="726"/>
      <c r="MXL18" s="726"/>
      <c r="MXM18" s="726"/>
      <c r="MXN18" s="727"/>
      <c r="MXO18" s="727"/>
      <c r="MXP18" s="727"/>
      <c r="MXR18" s="729"/>
      <c r="MXS18" s="724"/>
      <c r="MXT18" s="725"/>
      <c r="MXU18" s="726"/>
      <c r="MXV18" s="726"/>
      <c r="MXW18" s="726"/>
      <c r="MXX18" s="727"/>
      <c r="MXY18" s="727"/>
      <c r="MXZ18" s="727"/>
      <c r="MYB18" s="729"/>
      <c r="MYC18" s="724"/>
      <c r="MYD18" s="725"/>
      <c r="MYE18" s="726"/>
      <c r="MYF18" s="726"/>
      <c r="MYG18" s="726"/>
      <c r="MYH18" s="727"/>
      <c r="MYI18" s="727"/>
      <c r="MYJ18" s="727"/>
      <c r="MYL18" s="729"/>
      <c r="MYM18" s="724"/>
      <c r="MYN18" s="725"/>
      <c r="MYO18" s="726"/>
      <c r="MYP18" s="726"/>
      <c r="MYQ18" s="726"/>
      <c r="MYR18" s="727"/>
      <c r="MYS18" s="727"/>
      <c r="MYT18" s="727"/>
      <c r="MYV18" s="729"/>
      <c r="MYW18" s="724"/>
      <c r="MYX18" s="725"/>
      <c r="MYY18" s="726"/>
      <c r="MYZ18" s="726"/>
      <c r="MZA18" s="726"/>
      <c r="MZB18" s="727"/>
      <c r="MZC18" s="727"/>
      <c r="MZD18" s="727"/>
      <c r="MZF18" s="729"/>
      <c r="MZG18" s="724"/>
      <c r="MZH18" s="725"/>
      <c r="MZI18" s="726"/>
      <c r="MZJ18" s="726"/>
      <c r="MZK18" s="726"/>
      <c r="MZL18" s="727"/>
      <c r="MZM18" s="727"/>
      <c r="MZN18" s="727"/>
      <c r="MZP18" s="729"/>
      <c r="MZQ18" s="724"/>
      <c r="MZR18" s="725"/>
      <c r="MZS18" s="726"/>
      <c r="MZT18" s="726"/>
      <c r="MZU18" s="726"/>
      <c r="MZV18" s="727"/>
      <c r="MZW18" s="727"/>
      <c r="MZX18" s="727"/>
      <c r="MZZ18" s="729"/>
      <c r="NAA18" s="724"/>
      <c r="NAB18" s="725"/>
      <c r="NAC18" s="726"/>
      <c r="NAD18" s="726"/>
      <c r="NAE18" s="726"/>
      <c r="NAF18" s="727"/>
      <c r="NAG18" s="727"/>
      <c r="NAH18" s="727"/>
      <c r="NAJ18" s="729"/>
      <c r="NAK18" s="724"/>
      <c r="NAL18" s="725"/>
      <c r="NAM18" s="726"/>
      <c r="NAN18" s="726"/>
      <c r="NAO18" s="726"/>
      <c r="NAP18" s="727"/>
      <c r="NAQ18" s="727"/>
      <c r="NAR18" s="727"/>
      <c r="NAT18" s="729"/>
      <c r="NAU18" s="724"/>
      <c r="NAV18" s="725"/>
      <c r="NAW18" s="726"/>
      <c r="NAX18" s="726"/>
      <c r="NAY18" s="726"/>
      <c r="NAZ18" s="727"/>
      <c r="NBA18" s="727"/>
      <c r="NBB18" s="727"/>
      <c r="NBD18" s="729"/>
      <c r="NBE18" s="724"/>
      <c r="NBF18" s="725"/>
      <c r="NBG18" s="726"/>
      <c r="NBH18" s="726"/>
      <c r="NBI18" s="726"/>
      <c r="NBJ18" s="727"/>
      <c r="NBK18" s="727"/>
      <c r="NBL18" s="727"/>
      <c r="NBN18" s="729"/>
      <c r="NBO18" s="724"/>
      <c r="NBP18" s="725"/>
      <c r="NBQ18" s="726"/>
      <c r="NBR18" s="726"/>
      <c r="NBS18" s="726"/>
      <c r="NBT18" s="727"/>
      <c r="NBU18" s="727"/>
      <c r="NBV18" s="727"/>
      <c r="NBX18" s="729"/>
      <c r="NBY18" s="724"/>
      <c r="NBZ18" s="725"/>
      <c r="NCA18" s="726"/>
      <c r="NCB18" s="726"/>
      <c r="NCC18" s="726"/>
      <c r="NCD18" s="727"/>
      <c r="NCE18" s="727"/>
      <c r="NCF18" s="727"/>
      <c r="NCH18" s="729"/>
      <c r="NCI18" s="724"/>
      <c r="NCJ18" s="725"/>
      <c r="NCK18" s="726"/>
      <c r="NCL18" s="726"/>
      <c r="NCM18" s="726"/>
      <c r="NCN18" s="727"/>
      <c r="NCO18" s="727"/>
      <c r="NCP18" s="727"/>
      <c r="NCR18" s="729"/>
      <c r="NCS18" s="724"/>
      <c r="NCT18" s="725"/>
      <c r="NCU18" s="726"/>
      <c r="NCV18" s="726"/>
      <c r="NCW18" s="726"/>
      <c r="NCX18" s="727"/>
      <c r="NCY18" s="727"/>
      <c r="NCZ18" s="727"/>
      <c r="NDB18" s="729"/>
      <c r="NDC18" s="724"/>
      <c r="NDD18" s="725"/>
      <c r="NDE18" s="726"/>
      <c r="NDF18" s="726"/>
      <c r="NDG18" s="726"/>
      <c r="NDH18" s="727"/>
      <c r="NDI18" s="727"/>
      <c r="NDJ18" s="727"/>
      <c r="NDL18" s="729"/>
      <c r="NDM18" s="724"/>
      <c r="NDN18" s="725"/>
      <c r="NDO18" s="726"/>
      <c r="NDP18" s="726"/>
      <c r="NDQ18" s="726"/>
      <c r="NDR18" s="727"/>
      <c r="NDS18" s="727"/>
      <c r="NDT18" s="727"/>
      <c r="NDV18" s="729"/>
      <c r="NDW18" s="724"/>
      <c r="NDX18" s="725"/>
      <c r="NDY18" s="726"/>
      <c r="NDZ18" s="726"/>
      <c r="NEA18" s="726"/>
      <c r="NEB18" s="727"/>
      <c r="NEC18" s="727"/>
      <c r="NED18" s="727"/>
      <c r="NEF18" s="729"/>
      <c r="NEG18" s="724"/>
      <c r="NEH18" s="725"/>
      <c r="NEI18" s="726"/>
      <c r="NEJ18" s="726"/>
      <c r="NEK18" s="726"/>
      <c r="NEL18" s="727"/>
      <c r="NEM18" s="727"/>
      <c r="NEN18" s="727"/>
      <c r="NEP18" s="729"/>
      <c r="NEQ18" s="724"/>
      <c r="NER18" s="725"/>
      <c r="NES18" s="726"/>
      <c r="NET18" s="726"/>
      <c r="NEU18" s="726"/>
      <c r="NEV18" s="727"/>
      <c r="NEW18" s="727"/>
      <c r="NEX18" s="727"/>
      <c r="NEZ18" s="729"/>
      <c r="NFA18" s="724"/>
      <c r="NFB18" s="725"/>
      <c r="NFC18" s="726"/>
      <c r="NFD18" s="726"/>
      <c r="NFE18" s="726"/>
      <c r="NFF18" s="727"/>
      <c r="NFG18" s="727"/>
      <c r="NFH18" s="727"/>
      <c r="NFJ18" s="729"/>
      <c r="NFK18" s="724"/>
      <c r="NFL18" s="725"/>
      <c r="NFM18" s="726"/>
      <c r="NFN18" s="726"/>
      <c r="NFO18" s="726"/>
      <c r="NFP18" s="727"/>
      <c r="NFQ18" s="727"/>
      <c r="NFR18" s="727"/>
      <c r="NFT18" s="729"/>
      <c r="NFU18" s="724"/>
      <c r="NFV18" s="725"/>
      <c r="NFW18" s="726"/>
      <c r="NFX18" s="726"/>
      <c r="NFY18" s="726"/>
      <c r="NFZ18" s="727"/>
      <c r="NGA18" s="727"/>
      <c r="NGB18" s="727"/>
      <c r="NGD18" s="729"/>
      <c r="NGE18" s="724"/>
      <c r="NGF18" s="725"/>
      <c r="NGG18" s="726"/>
      <c r="NGH18" s="726"/>
      <c r="NGI18" s="726"/>
      <c r="NGJ18" s="727"/>
      <c r="NGK18" s="727"/>
      <c r="NGL18" s="727"/>
      <c r="NGN18" s="729"/>
      <c r="NGO18" s="724"/>
      <c r="NGP18" s="725"/>
      <c r="NGQ18" s="726"/>
      <c r="NGR18" s="726"/>
      <c r="NGS18" s="726"/>
      <c r="NGT18" s="727"/>
      <c r="NGU18" s="727"/>
      <c r="NGV18" s="727"/>
      <c r="NGX18" s="729"/>
      <c r="NGY18" s="724"/>
      <c r="NGZ18" s="725"/>
      <c r="NHA18" s="726"/>
      <c r="NHB18" s="726"/>
      <c r="NHC18" s="726"/>
      <c r="NHD18" s="727"/>
      <c r="NHE18" s="727"/>
      <c r="NHF18" s="727"/>
      <c r="NHH18" s="729"/>
      <c r="NHI18" s="724"/>
      <c r="NHJ18" s="725"/>
      <c r="NHK18" s="726"/>
      <c r="NHL18" s="726"/>
      <c r="NHM18" s="726"/>
      <c r="NHN18" s="727"/>
      <c r="NHO18" s="727"/>
      <c r="NHP18" s="727"/>
      <c r="NHR18" s="729"/>
      <c r="NHS18" s="724"/>
      <c r="NHT18" s="725"/>
      <c r="NHU18" s="726"/>
      <c r="NHV18" s="726"/>
      <c r="NHW18" s="726"/>
      <c r="NHX18" s="727"/>
      <c r="NHY18" s="727"/>
      <c r="NHZ18" s="727"/>
      <c r="NIB18" s="729"/>
      <c r="NIC18" s="724"/>
      <c r="NID18" s="725"/>
      <c r="NIE18" s="726"/>
      <c r="NIF18" s="726"/>
      <c r="NIG18" s="726"/>
      <c r="NIH18" s="727"/>
      <c r="NII18" s="727"/>
      <c r="NIJ18" s="727"/>
      <c r="NIL18" s="729"/>
      <c r="NIM18" s="724"/>
      <c r="NIN18" s="725"/>
      <c r="NIO18" s="726"/>
      <c r="NIP18" s="726"/>
      <c r="NIQ18" s="726"/>
      <c r="NIR18" s="727"/>
      <c r="NIS18" s="727"/>
      <c r="NIT18" s="727"/>
      <c r="NIV18" s="729"/>
      <c r="NIW18" s="724"/>
      <c r="NIX18" s="725"/>
      <c r="NIY18" s="726"/>
      <c r="NIZ18" s="726"/>
      <c r="NJA18" s="726"/>
      <c r="NJB18" s="727"/>
      <c r="NJC18" s="727"/>
      <c r="NJD18" s="727"/>
      <c r="NJF18" s="729"/>
      <c r="NJG18" s="724"/>
      <c r="NJH18" s="725"/>
      <c r="NJI18" s="726"/>
      <c r="NJJ18" s="726"/>
      <c r="NJK18" s="726"/>
      <c r="NJL18" s="727"/>
      <c r="NJM18" s="727"/>
      <c r="NJN18" s="727"/>
      <c r="NJP18" s="729"/>
      <c r="NJQ18" s="724"/>
      <c r="NJR18" s="725"/>
      <c r="NJS18" s="726"/>
      <c r="NJT18" s="726"/>
      <c r="NJU18" s="726"/>
      <c r="NJV18" s="727"/>
      <c r="NJW18" s="727"/>
      <c r="NJX18" s="727"/>
      <c r="NJZ18" s="729"/>
      <c r="NKA18" s="724"/>
      <c r="NKB18" s="725"/>
      <c r="NKC18" s="726"/>
      <c r="NKD18" s="726"/>
      <c r="NKE18" s="726"/>
      <c r="NKF18" s="727"/>
      <c r="NKG18" s="727"/>
      <c r="NKH18" s="727"/>
      <c r="NKJ18" s="729"/>
      <c r="NKK18" s="724"/>
      <c r="NKL18" s="725"/>
      <c r="NKM18" s="726"/>
      <c r="NKN18" s="726"/>
      <c r="NKO18" s="726"/>
      <c r="NKP18" s="727"/>
      <c r="NKQ18" s="727"/>
      <c r="NKR18" s="727"/>
      <c r="NKT18" s="729"/>
      <c r="NKU18" s="724"/>
      <c r="NKV18" s="725"/>
      <c r="NKW18" s="726"/>
      <c r="NKX18" s="726"/>
      <c r="NKY18" s="726"/>
      <c r="NKZ18" s="727"/>
      <c r="NLA18" s="727"/>
      <c r="NLB18" s="727"/>
      <c r="NLD18" s="729"/>
      <c r="NLE18" s="724"/>
      <c r="NLF18" s="725"/>
      <c r="NLG18" s="726"/>
      <c r="NLH18" s="726"/>
      <c r="NLI18" s="726"/>
      <c r="NLJ18" s="727"/>
      <c r="NLK18" s="727"/>
      <c r="NLL18" s="727"/>
      <c r="NLN18" s="729"/>
      <c r="NLO18" s="724"/>
      <c r="NLP18" s="725"/>
      <c r="NLQ18" s="726"/>
      <c r="NLR18" s="726"/>
      <c r="NLS18" s="726"/>
      <c r="NLT18" s="727"/>
      <c r="NLU18" s="727"/>
      <c r="NLV18" s="727"/>
      <c r="NLX18" s="729"/>
      <c r="NLY18" s="724"/>
      <c r="NLZ18" s="725"/>
      <c r="NMA18" s="726"/>
      <c r="NMB18" s="726"/>
      <c r="NMC18" s="726"/>
      <c r="NMD18" s="727"/>
      <c r="NME18" s="727"/>
      <c r="NMF18" s="727"/>
      <c r="NMH18" s="729"/>
      <c r="NMI18" s="724"/>
      <c r="NMJ18" s="725"/>
      <c r="NMK18" s="726"/>
      <c r="NML18" s="726"/>
      <c r="NMM18" s="726"/>
      <c r="NMN18" s="727"/>
      <c r="NMO18" s="727"/>
      <c r="NMP18" s="727"/>
      <c r="NMR18" s="729"/>
      <c r="NMS18" s="724"/>
      <c r="NMT18" s="725"/>
      <c r="NMU18" s="726"/>
      <c r="NMV18" s="726"/>
      <c r="NMW18" s="726"/>
      <c r="NMX18" s="727"/>
      <c r="NMY18" s="727"/>
      <c r="NMZ18" s="727"/>
      <c r="NNB18" s="729"/>
      <c r="NNC18" s="724"/>
      <c r="NND18" s="725"/>
      <c r="NNE18" s="726"/>
      <c r="NNF18" s="726"/>
      <c r="NNG18" s="726"/>
      <c r="NNH18" s="727"/>
      <c r="NNI18" s="727"/>
      <c r="NNJ18" s="727"/>
      <c r="NNL18" s="729"/>
      <c r="NNM18" s="724"/>
      <c r="NNN18" s="725"/>
      <c r="NNO18" s="726"/>
      <c r="NNP18" s="726"/>
      <c r="NNQ18" s="726"/>
      <c r="NNR18" s="727"/>
      <c r="NNS18" s="727"/>
      <c r="NNT18" s="727"/>
      <c r="NNV18" s="729"/>
      <c r="NNW18" s="724"/>
      <c r="NNX18" s="725"/>
      <c r="NNY18" s="726"/>
      <c r="NNZ18" s="726"/>
      <c r="NOA18" s="726"/>
      <c r="NOB18" s="727"/>
      <c r="NOC18" s="727"/>
      <c r="NOD18" s="727"/>
      <c r="NOF18" s="729"/>
      <c r="NOG18" s="724"/>
      <c r="NOH18" s="725"/>
      <c r="NOI18" s="726"/>
      <c r="NOJ18" s="726"/>
      <c r="NOK18" s="726"/>
      <c r="NOL18" s="727"/>
      <c r="NOM18" s="727"/>
      <c r="NON18" s="727"/>
      <c r="NOP18" s="729"/>
      <c r="NOQ18" s="724"/>
      <c r="NOR18" s="725"/>
      <c r="NOS18" s="726"/>
      <c r="NOT18" s="726"/>
      <c r="NOU18" s="726"/>
      <c r="NOV18" s="727"/>
      <c r="NOW18" s="727"/>
      <c r="NOX18" s="727"/>
      <c r="NOZ18" s="729"/>
      <c r="NPA18" s="724"/>
      <c r="NPB18" s="725"/>
      <c r="NPC18" s="726"/>
      <c r="NPD18" s="726"/>
      <c r="NPE18" s="726"/>
      <c r="NPF18" s="727"/>
      <c r="NPG18" s="727"/>
      <c r="NPH18" s="727"/>
      <c r="NPJ18" s="729"/>
      <c r="NPK18" s="724"/>
      <c r="NPL18" s="725"/>
      <c r="NPM18" s="726"/>
      <c r="NPN18" s="726"/>
      <c r="NPO18" s="726"/>
      <c r="NPP18" s="727"/>
      <c r="NPQ18" s="727"/>
      <c r="NPR18" s="727"/>
      <c r="NPT18" s="729"/>
      <c r="NPU18" s="724"/>
      <c r="NPV18" s="725"/>
      <c r="NPW18" s="726"/>
      <c r="NPX18" s="726"/>
      <c r="NPY18" s="726"/>
      <c r="NPZ18" s="727"/>
      <c r="NQA18" s="727"/>
      <c r="NQB18" s="727"/>
      <c r="NQD18" s="729"/>
      <c r="NQE18" s="724"/>
      <c r="NQF18" s="725"/>
      <c r="NQG18" s="726"/>
      <c r="NQH18" s="726"/>
      <c r="NQI18" s="726"/>
      <c r="NQJ18" s="727"/>
      <c r="NQK18" s="727"/>
      <c r="NQL18" s="727"/>
      <c r="NQN18" s="729"/>
      <c r="NQO18" s="724"/>
      <c r="NQP18" s="725"/>
      <c r="NQQ18" s="726"/>
      <c r="NQR18" s="726"/>
      <c r="NQS18" s="726"/>
      <c r="NQT18" s="727"/>
      <c r="NQU18" s="727"/>
      <c r="NQV18" s="727"/>
      <c r="NQX18" s="729"/>
      <c r="NQY18" s="724"/>
      <c r="NQZ18" s="725"/>
      <c r="NRA18" s="726"/>
      <c r="NRB18" s="726"/>
      <c r="NRC18" s="726"/>
      <c r="NRD18" s="727"/>
      <c r="NRE18" s="727"/>
      <c r="NRF18" s="727"/>
      <c r="NRH18" s="729"/>
      <c r="NRI18" s="724"/>
      <c r="NRJ18" s="725"/>
      <c r="NRK18" s="726"/>
      <c r="NRL18" s="726"/>
      <c r="NRM18" s="726"/>
      <c r="NRN18" s="727"/>
      <c r="NRO18" s="727"/>
      <c r="NRP18" s="727"/>
      <c r="NRR18" s="729"/>
      <c r="NRS18" s="724"/>
      <c r="NRT18" s="725"/>
      <c r="NRU18" s="726"/>
      <c r="NRV18" s="726"/>
      <c r="NRW18" s="726"/>
      <c r="NRX18" s="727"/>
      <c r="NRY18" s="727"/>
      <c r="NRZ18" s="727"/>
      <c r="NSB18" s="729"/>
      <c r="NSC18" s="724"/>
      <c r="NSD18" s="725"/>
      <c r="NSE18" s="726"/>
      <c r="NSF18" s="726"/>
      <c r="NSG18" s="726"/>
      <c r="NSH18" s="727"/>
      <c r="NSI18" s="727"/>
      <c r="NSJ18" s="727"/>
      <c r="NSL18" s="729"/>
      <c r="NSM18" s="724"/>
      <c r="NSN18" s="725"/>
      <c r="NSO18" s="726"/>
      <c r="NSP18" s="726"/>
      <c r="NSQ18" s="726"/>
      <c r="NSR18" s="727"/>
      <c r="NSS18" s="727"/>
      <c r="NST18" s="727"/>
      <c r="NSV18" s="729"/>
      <c r="NSW18" s="724"/>
      <c r="NSX18" s="725"/>
      <c r="NSY18" s="726"/>
      <c r="NSZ18" s="726"/>
      <c r="NTA18" s="726"/>
      <c r="NTB18" s="727"/>
      <c r="NTC18" s="727"/>
      <c r="NTD18" s="727"/>
      <c r="NTF18" s="729"/>
      <c r="NTG18" s="724"/>
      <c r="NTH18" s="725"/>
      <c r="NTI18" s="726"/>
      <c r="NTJ18" s="726"/>
      <c r="NTK18" s="726"/>
      <c r="NTL18" s="727"/>
      <c r="NTM18" s="727"/>
      <c r="NTN18" s="727"/>
      <c r="NTP18" s="729"/>
      <c r="NTQ18" s="724"/>
      <c r="NTR18" s="725"/>
      <c r="NTS18" s="726"/>
      <c r="NTT18" s="726"/>
      <c r="NTU18" s="726"/>
      <c r="NTV18" s="727"/>
      <c r="NTW18" s="727"/>
      <c r="NTX18" s="727"/>
      <c r="NTZ18" s="729"/>
      <c r="NUA18" s="724"/>
      <c r="NUB18" s="725"/>
      <c r="NUC18" s="726"/>
      <c r="NUD18" s="726"/>
      <c r="NUE18" s="726"/>
      <c r="NUF18" s="727"/>
      <c r="NUG18" s="727"/>
      <c r="NUH18" s="727"/>
      <c r="NUJ18" s="729"/>
      <c r="NUK18" s="724"/>
      <c r="NUL18" s="725"/>
      <c r="NUM18" s="726"/>
      <c r="NUN18" s="726"/>
      <c r="NUO18" s="726"/>
      <c r="NUP18" s="727"/>
      <c r="NUQ18" s="727"/>
      <c r="NUR18" s="727"/>
      <c r="NUT18" s="729"/>
      <c r="NUU18" s="724"/>
      <c r="NUV18" s="725"/>
      <c r="NUW18" s="726"/>
      <c r="NUX18" s="726"/>
      <c r="NUY18" s="726"/>
      <c r="NUZ18" s="727"/>
      <c r="NVA18" s="727"/>
      <c r="NVB18" s="727"/>
      <c r="NVD18" s="729"/>
      <c r="NVE18" s="724"/>
      <c r="NVF18" s="725"/>
      <c r="NVG18" s="726"/>
      <c r="NVH18" s="726"/>
      <c r="NVI18" s="726"/>
      <c r="NVJ18" s="727"/>
      <c r="NVK18" s="727"/>
      <c r="NVL18" s="727"/>
      <c r="NVN18" s="729"/>
      <c r="NVO18" s="724"/>
      <c r="NVP18" s="725"/>
      <c r="NVQ18" s="726"/>
      <c r="NVR18" s="726"/>
      <c r="NVS18" s="726"/>
      <c r="NVT18" s="727"/>
      <c r="NVU18" s="727"/>
      <c r="NVV18" s="727"/>
      <c r="NVX18" s="729"/>
      <c r="NVY18" s="724"/>
      <c r="NVZ18" s="725"/>
      <c r="NWA18" s="726"/>
      <c r="NWB18" s="726"/>
      <c r="NWC18" s="726"/>
      <c r="NWD18" s="727"/>
      <c r="NWE18" s="727"/>
      <c r="NWF18" s="727"/>
      <c r="NWH18" s="729"/>
      <c r="NWI18" s="724"/>
      <c r="NWJ18" s="725"/>
      <c r="NWK18" s="726"/>
      <c r="NWL18" s="726"/>
      <c r="NWM18" s="726"/>
      <c r="NWN18" s="727"/>
      <c r="NWO18" s="727"/>
      <c r="NWP18" s="727"/>
      <c r="NWR18" s="729"/>
      <c r="NWS18" s="724"/>
      <c r="NWT18" s="725"/>
      <c r="NWU18" s="726"/>
      <c r="NWV18" s="726"/>
      <c r="NWW18" s="726"/>
      <c r="NWX18" s="727"/>
      <c r="NWY18" s="727"/>
      <c r="NWZ18" s="727"/>
      <c r="NXB18" s="729"/>
      <c r="NXC18" s="724"/>
      <c r="NXD18" s="725"/>
      <c r="NXE18" s="726"/>
      <c r="NXF18" s="726"/>
      <c r="NXG18" s="726"/>
      <c r="NXH18" s="727"/>
      <c r="NXI18" s="727"/>
      <c r="NXJ18" s="727"/>
      <c r="NXL18" s="729"/>
      <c r="NXM18" s="724"/>
      <c r="NXN18" s="725"/>
      <c r="NXO18" s="726"/>
      <c r="NXP18" s="726"/>
      <c r="NXQ18" s="726"/>
      <c r="NXR18" s="727"/>
      <c r="NXS18" s="727"/>
      <c r="NXT18" s="727"/>
      <c r="NXV18" s="729"/>
      <c r="NXW18" s="724"/>
      <c r="NXX18" s="725"/>
      <c r="NXY18" s="726"/>
      <c r="NXZ18" s="726"/>
      <c r="NYA18" s="726"/>
      <c r="NYB18" s="727"/>
      <c r="NYC18" s="727"/>
      <c r="NYD18" s="727"/>
      <c r="NYF18" s="729"/>
      <c r="NYG18" s="724"/>
      <c r="NYH18" s="725"/>
      <c r="NYI18" s="726"/>
      <c r="NYJ18" s="726"/>
      <c r="NYK18" s="726"/>
      <c r="NYL18" s="727"/>
      <c r="NYM18" s="727"/>
      <c r="NYN18" s="727"/>
      <c r="NYP18" s="729"/>
      <c r="NYQ18" s="724"/>
      <c r="NYR18" s="725"/>
      <c r="NYS18" s="726"/>
      <c r="NYT18" s="726"/>
      <c r="NYU18" s="726"/>
      <c r="NYV18" s="727"/>
      <c r="NYW18" s="727"/>
      <c r="NYX18" s="727"/>
      <c r="NYZ18" s="729"/>
      <c r="NZA18" s="724"/>
      <c r="NZB18" s="725"/>
      <c r="NZC18" s="726"/>
      <c r="NZD18" s="726"/>
      <c r="NZE18" s="726"/>
      <c r="NZF18" s="727"/>
      <c r="NZG18" s="727"/>
      <c r="NZH18" s="727"/>
      <c r="NZJ18" s="729"/>
      <c r="NZK18" s="724"/>
      <c r="NZL18" s="725"/>
      <c r="NZM18" s="726"/>
      <c r="NZN18" s="726"/>
      <c r="NZO18" s="726"/>
      <c r="NZP18" s="727"/>
      <c r="NZQ18" s="727"/>
      <c r="NZR18" s="727"/>
      <c r="NZT18" s="729"/>
      <c r="NZU18" s="724"/>
      <c r="NZV18" s="725"/>
      <c r="NZW18" s="726"/>
      <c r="NZX18" s="726"/>
      <c r="NZY18" s="726"/>
      <c r="NZZ18" s="727"/>
      <c r="OAA18" s="727"/>
      <c r="OAB18" s="727"/>
      <c r="OAD18" s="729"/>
      <c r="OAE18" s="724"/>
      <c r="OAF18" s="725"/>
      <c r="OAG18" s="726"/>
      <c r="OAH18" s="726"/>
      <c r="OAI18" s="726"/>
      <c r="OAJ18" s="727"/>
      <c r="OAK18" s="727"/>
      <c r="OAL18" s="727"/>
      <c r="OAN18" s="729"/>
      <c r="OAO18" s="724"/>
      <c r="OAP18" s="725"/>
      <c r="OAQ18" s="726"/>
      <c r="OAR18" s="726"/>
      <c r="OAS18" s="726"/>
      <c r="OAT18" s="727"/>
      <c r="OAU18" s="727"/>
      <c r="OAV18" s="727"/>
      <c r="OAX18" s="729"/>
      <c r="OAY18" s="724"/>
      <c r="OAZ18" s="725"/>
      <c r="OBA18" s="726"/>
      <c r="OBB18" s="726"/>
      <c r="OBC18" s="726"/>
      <c r="OBD18" s="727"/>
      <c r="OBE18" s="727"/>
      <c r="OBF18" s="727"/>
      <c r="OBH18" s="729"/>
      <c r="OBI18" s="724"/>
      <c r="OBJ18" s="725"/>
      <c r="OBK18" s="726"/>
      <c r="OBL18" s="726"/>
      <c r="OBM18" s="726"/>
      <c r="OBN18" s="727"/>
      <c r="OBO18" s="727"/>
      <c r="OBP18" s="727"/>
      <c r="OBR18" s="729"/>
      <c r="OBS18" s="724"/>
      <c r="OBT18" s="725"/>
      <c r="OBU18" s="726"/>
      <c r="OBV18" s="726"/>
      <c r="OBW18" s="726"/>
      <c r="OBX18" s="727"/>
      <c r="OBY18" s="727"/>
      <c r="OBZ18" s="727"/>
      <c r="OCB18" s="729"/>
      <c r="OCC18" s="724"/>
      <c r="OCD18" s="725"/>
      <c r="OCE18" s="726"/>
      <c r="OCF18" s="726"/>
      <c r="OCG18" s="726"/>
      <c r="OCH18" s="727"/>
      <c r="OCI18" s="727"/>
      <c r="OCJ18" s="727"/>
      <c r="OCL18" s="729"/>
      <c r="OCM18" s="724"/>
      <c r="OCN18" s="725"/>
      <c r="OCO18" s="726"/>
      <c r="OCP18" s="726"/>
      <c r="OCQ18" s="726"/>
      <c r="OCR18" s="727"/>
      <c r="OCS18" s="727"/>
      <c r="OCT18" s="727"/>
      <c r="OCV18" s="729"/>
      <c r="OCW18" s="724"/>
      <c r="OCX18" s="725"/>
      <c r="OCY18" s="726"/>
      <c r="OCZ18" s="726"/>
      <c r="ODA18" s="726"/>
      <c r="ODB18" s="727"/>
      <c r="ODC18" s="727"/>
      <c r="ODD18" s="727"/>
      <c r="ODF18" s="729"/>
      <c r="ODG18" s="724"/>
      <c r="ODH18" s="725"/>
      <c r="ODI18" s="726"/>
      <c r="ODJ18" s="726"/>
      <c r="ODK18" s="726"/>
      <c r="ODL18" s="727"/>
      <c r="ODM18" s="727"/>
      <c r="ODN18" s="727"/>
      <c r="ODP18" s="729"/>
      <c r="ODQ18" s="724"/>
      <c r="ODR18" s="725"/>
      <c r="ODS18" s="726"/>
      <c r="ODT18" s="726"/>
      <c r="ODU18" s="726"/>
      <c r="ODV18" s="727"/>
      <c r="ODW18" s="727"/>
      <c r="ODX18" s="727"/>
      <c r="ODZ18" s="729"/>
      <c r="OEA18" s="724"/>
      <c r="OEB18" s="725"/>
      <c r="OEC18" s="726"/>
      <c r="OED18" s="726"/>
      <c r="OEE18" s="726"/>
      <c r="OEF18" s="727"/>
      <c r="OEG18" s="727"/>
      <c r="OEH18" s="727"/>
      <c r="OEJ18" s="729"/>
      <c r="OEK18" s="724"/>
      <c r="OEL18" s="725"/>
      <c r="OEM18" s="726"/>
      <c r="OEN18" s="726"/>
      <c r="OEO18" s="726"/>
      <c r="OEP18" s="727"/>
      <c r="OEQ18" s="727"/>
      <c r="OER18" s="727"/>
      <c r="OET18" s="729"/>
      <c r="OEU18" s="724"/>
      <c r="OEV18" s="725"/>
      <c r="OEW18" s="726"/>
      <c r="OEX18" s="726"/>
      <c r="OEY18" s="726"/>
      <c r="OEZ18" s="727"/>
      <c r="OFA18" s="727"/>
      <c r="OFB18" s="727"/>
      <c r="OFD18" s="729"/>
      <c r="OFE18" s="724"/>
      <c r="OFF18" s="725"/>
      <c r="OFG18" s="726"/>
      <c r="OFH18" s="726"/>
      <c r="OFI18" s="726"/>
      <c r="OFJ18" s="727"/>
      <c r="OFK18" s="727"/>
      <c r="OFL18" s="727"/>
      <c r="OFN18" s="729"/>
      <c r="OFO18" s="724"/>
      <c r="OFP18" s="725"/>
      <c r="OFQ18" s="726"/>
      <c r="OFR18" s="726"/>
      <c r="OFS18" s="726"/>
      <c r="OFT18" s="727"/>
      <c r="OFU18" s="727"/>
      <c r="OFV18" s="727"/>
      <c r="OFX18" s="729"/>
      <c r="OFY18" s="724"/>
      <c r="OFZ18" s="725"/>
      <c r="OGA18" s="726"/>
      <c r="OGB18" s="726"/>
      <c r="OGC18" s="726"/>
      <c r="OGD18" s="727"/>
      <c r="OGE18" s="727"/>
      <c r="OGF18" s="727"/>
      <c r="OGH18" s="729"/>
      <c r="OGI18" s="724"/>
      <c r="OGJ18" s="725"/>
      <c r="OGK18" s="726"/>
      <c r="OGL18" s="726"/>
      <c r="OGM18" s="726"/>
      <c r="OGN18" s="727"/>
      <c r="OGO18" s="727"/>
      <c r="OGP18" s="727"/>
      <c r="OGR18" s="729"/>
      <c r="OGS18" s="724"/>
      <c r="OGT18" s="725"/>
      <c r="OGU18" s="726"/>
      <c r="OGV18" s="726"/>
      <c r="OGW18" s="726"/>
      <c r="OGX18" s="727"/>
      <c r="OGY18" s="727"/>
      <c r="OGZ18" s="727"/>
      <c r="OHB18" s="729"/>
      <c r="OHC18" s="724"/>
      <c r="OHD18" s="725"/>
      <c r="OHE18" s="726"/>
      <c r="OHF18" s="726"/>
      <c r="OHG18" s="726"/>
      <c r="OHH18" s="727"/>
      <c r="OHI18" s="727"/>
      <c r="OHJ18" s="727"/>
      <c r="OHL18" s="729"/>
      <c r="OHM18" s="724"/>
      <c r="OHN18" s="725"/>
      <c r="OHO18" s="726"/>
      <c r="OHP18" s="726"/>
      <c r="OHQ18" s="726"/>
      <c r="OHR18" s="727"/>
      <c r="OHS18" s="727"/>
      <c r="OHT18" s="727"/>
      <c r="OHV18" s="729"/>
      <c r="OHW18" s="724"/>
      <c r="OHX18" s="725"/>
      <c r="OHY18" s="726"/>
      <c r="OHZ18" s="726"/>
      <c r="OIA18" s="726"/>
      <c r="OIB18" s="727"/>
      <c r="OIC18" s="727"/>
      <c r="OID18" s="727"/>
      <c r="OIF18" s="729"/>
      <c r="OIG18" s="724"/>
      <c r="OIH18" s="725"/>
      <c r="OII18" s="726"/>
      <c r="OIJ18" s="726"/>
      <c r="OIK18" s="726"/>
      <c r="OIL18" s="727"/>
      <c r="OIM18" s="727"/>
      <c r="OIN18" s="727"/>
      <c r="OIP18" s="729"/>
      <c r="OIQ18" s="724"/>
      <c r="OIR18" s="725"/>
      <c r="OIS18" s="726"/>
      <c r="OIT18" s="726"/>
      <c r="OIU18" s="726"/>
      <c r="OIV18" s="727"/>
      <c r="OIW18" s="727"/>
      <c r="OIX18" s="727"/>
      <c r="OIZ18" s="729"/>
      <c r="OJA18" s="724"/>
      <c r="OJB18" s="725"/>
      <c r="OJC18" s="726"/>
      <c r="OJD18" s="726"/>
      <c r="OJE18" s="726"/>
      <c r="OJF18" s="727"/>
      <c r="OJG18" s="727"/>
      <c r="OJH18" s="727"/>
      <c r="OJJ18" s="729"/>
      <c r="OJK18" s="724"/>
      <c r="OJL18" s="725"/>
      <c r="OJM18" s="726"/>
      <c r="OJN18" s="726"/>
      <c r="OJO18" s="726"/>
      <c r="OJP18" s="727"/>
      <c r="OJQ18" s="727"/>
      <c r="OJR18" s="727"/>
      <c r="OJT18" s="729"/>
      <c r="OJU18" s="724"/>
      <c r="OJV18" s="725"/>
      <c r="OJW18" s="726"/>
      <c r="OJX18" s="726"/>
      <c r="OJY18" s="726"/>
      <c r="OJZ18" s="727"/>
      <c r="OKA18" s="727"/>
      <c r="OKB18" s="727"/>
      <c r="OKD18" s="729"/>
      <c r="OKE18" s="724"/>
      <c r="OKF18" s="725"/>
      <c r="OKG18" s="726"/>
      <c r="OKH18" s="726"/>
      <c r="OKI18" s="726"/>
      <c r="OKJ18" s="727"/>
      <c r="OKK18" s="727"/>
      <c r="OKL18" s="727"/>
      <c r="OKN18" s="729"/>
      <c r="OKO18" s="724"/>
      <c r="OKP18" s="725"/>
      <c r="OKQ18" s="726"/>
      <c r="OKR18" s="726"/>
      <c r="OKS18" s="726"/>
      <c r="OKT18" s="727"/>
      <c r="OKU18" s="727"/>
      <c r="OKV18" s="727"/>
      <c r="OKX18" s="729"/>
      <c r="OKY18" s="724"/>
      <c r="OKZ18" s="725"/>
      <c r="OLA18" s="726"/>
      <c r="OLB18" s="726"/>
      <c r="OLC18" s="726"/>
      <c r="OLD18" s="727"/>
      <c r="OLE18" s="727"/>
      <c r="OLF18" s="727"/>
      <c r="OLH18" s="729"/>
      <c r="OLI18" s="724"/>
      <c r="OLJ18" s="725"/>
      <c r="OLK18" s="726"/>
      <c r="OLL18" s="726"/>
      <c r="OLM18" s="726"/>
      <c r="OLN18" s="727"/>
      <c r="OLO18" s="727"/>
      <c r="OLP18" s="727"/>
      <c r="OLR18" s="729"/>
      <c r="OLS18" s="724"/>
      <c r="OLT18" s="725"/>
      <c r="OLU18" s="726"/>
      <c r="OLV18" s="726"/>
      <c r="OLW18" s="726"/>
      <c r="OLX18" s="727"/>
      <c r="OLY18" s="727"/>
      <c r="OLZ18" s="727"/>
      <c r="OMB18" s="729"/>
      <c r="OMC18" s="724"/>
      <c r="OMD18" s="725"/>
      <c r="OME18" s="726"/>
      <c r="OMF18" s="726"/>
      <c r="OMG18" s="726"/>
      <c r="OMH18" s="727"/>
      <c r="OMI18" s="727"/>
      <c r="OMJ18" s="727"/>
      <c r="OML18" s="729"/>
      <c r="OMM18" s="724"/>
      <c r="OMN18" s="725"/>
      <c r="OMO18" s="726"/>
      <c r="OMP18" s="726"/>
      <c r="OMQ18" s="726"/>
      <c r="OMR18" s="727"/>
      <c r="OMS18" s="727"/>
      <c r="OMT18" s="727"/>
      <c r="OMV18" s="729"/>
      <c r="OMW18" s="724"/>
      <c r="OMX18" s="725"/>
      <c r="OMY18" s="726"/>
      <c r="OMZ18" s="726"/>
      <c r="ONA18" s="726"/>
      <c r="ONB18" s="727"/>
      <c r="ONC18" s="727"/>
      <c r="OND18" s="727"/>
      <c r="ONF18" s="729"/>
      <c r="ONG18" s="724"/>
      <c r="ONH18" s="725"/>
      <c r="ONI18" s="726"/>
      <c r="ONJ18" s="726"/>
      <c r="ONK18" s="726"/>
      <c r="ONL18" s="727"/>
      <c r="ONM18" s="727"/>
      <c r="ONN18" s="727"/>
      <c r="ONP18" s="729"/>
      <c r="ONQ18" s="724"/>
      <c r="ONR18" s="725"/>
      <c r="ONS18" s="726"/>
      <c r="ONT18" s="726"/>
      <c r="ONU18" s="726"/>
      <c r="ONV18" s="727"/>
      <c r="ONW18" s="727"/>
      <c r="ONX18" s="727"/>
      <c r="ONZ18" s="729"/>
      <c r="OOA18" s="724"/>
      <c r="OOB18" s="725"/>
      <c r="OOC18" s="726"/>
      <c r="OOD18" s="726"/>
      <c r="OOE18" s="726"/>
      <c r="OOF18" s="727"/>
      <c r="OOG18" s="727"/>
      <c r="OOH18" s="727"/>
      <c r="OOJ18" s="729"/>
      <c r="OOK18" s="724"/>
      <c r="OOL18" s="725"/>
      <c r="OOM18" s="726"/>
      <c r="OON18" s="726"/>
      <c r="OOO18" s="726"/>
      <c r="OOP18" s="727"/>
      <c r="OOQ18" s="727"/>
      <c r="OOR18" s="727"/>
      <c r="OOT18" s="729"/>
      <c r="OOU18" s="724"/>
      <c r="OOV18" s="725"/>
      <c r="OOW18" s="726"/>
      <c r="OOX18" s="726"/>
      <c r="OOY18" s="726"/>
      <c r="OOZ18" s="727"/>
      <c r="OPA18" s="727"/>
      <c r="OPB18" s="727"/>
      <c r="OPD18" s="729"/>
      <c r="OPE18" s="724"/>
      <c r="OPF18" s="725"/>
      <c r="OPG18" s="726"/>
      <c r="OPH18" s="726"/>
      <c r="OPI18" s="726"/>
      <c r="OPJ18" s="727"/>
      <c r="OPK18" s="727"/>
      <c r="OPL18" s="727"/>
      <c r="OPN18" s="729"/>
      <c r="OPO18" s="724"/>
      <c r="OPP18" s="725"/>
      <c r="OPQ18" s="726"/>
      <c r="OPR18" s="726"/>
      <c r="OPS18" s="726"/>
      <c r="OPT18" s="727"/>
      <c r="OPU18" s="727"/>
      <c r="OPV18" s="727"/>
      <c r="OPX18" s="729"/>
      <c r="OPY18" s="724"/>
      <c r="OPZ18" s="725"/>
      <c r="OQA18" s="726"/>
      <c r="OQB18" s="726"/>
      <c r="OQC18" s="726"/>
      <c r="OQD18" s="727"/>
      <c r="OQE18" s="727"/>
      <c r="OQF18" s="727"/>
      <c r="OQH18" s="729"/>
      <c r="OQI18" s="724"/>
      <c r="OQJ18" s="725"/>
      <c r="OQK18" s="726"/>
      <c r="OQL18" s="726"/>
      <c r="OQM18" s="726"/>
      <c r="OQN18" s="727"/>
      <c r="OQO18" s="727"/>
      <c r="OQP18" s="727"/>
      <c r="OQR18" s="729"/>
      <c r="OQS18" s="724"/>
      <c r="OQT18" s="725"/>
      <c r="OQU18" s="726"/>
      <c r="OQV18" s="726"/>
      <c r="OQW18" s="726"/>
      <c r="OQX18" s="727"/>
      <c r="OQY18" s="727"/>
      <c r="OQZ18" s="727"/>
      <c r="ORB18" s="729"/>
      <c r="ORC18" s="724"/>
      <c r="ORD18" s="725"/>
      <c r="ORE18" s="726"/>
      <c r="ORF18" s="726"/>
      <c r="ORG18" s="726"/>
      <c r="ORH18" s="727"/>
      <c r="ORI18" s="727"/>
      <c r="ORJ18" s="727"/>
      <c r="ORL18" s="729"/>
      <c r="ORM18" s="724"/>
      <c r="ORN18" s="725"/>
      <c r="ORO18" s="726"/>
      <c r="ORP18" s="726"/>
      <c r="ORQ18" s="726"/>
      <c r="ORR18" s="727"/>
      <c r="ORS18" s="727"/>
      <c r="ORT18" s="727"/>
      <c r="ORV18" s="729"/>
      <c r="ORW18" s="724"/>
      <c r="ORX18" s="725"/>
      <c r="ORY18" s="726"/>
      <c r="ORZ18" s="726"/>
      <c r="OSA18" s="726"/>
      <c r="OSB18" s="727"/>
      <c r="OSC18" s="727"/>
      <c r="OSD18" s="727"/>
      <c r="OSF18" s="729"/>
      <c r="OSG18" s="724"/>
      <c r="OSH18" s="725"/>
      <c r="OSI18" s="726"/>
      <c r="OSJ18" s="726"/>
      <c r="OSK18" s="726"/>
      <c r="OSL18" s="727"/>
      <c r="OSM18" s="727"/>
      <c r="OSN18" s="727"/>
      <c r="OSP18" s="729"/>
      <c r="OSQ18" s="724"/>
      <c r="OSR18" s="725"/>
      <c r="OSS18" s="726"/>
      <c r="OST18" s="726"/>
      <c r="OSU18" s="726"/>
      <c r="OSV18" s="727"/>
      <c r="OSW18" s="727"/>
      <c r="OSX18" s="727"/>
      <c r="OSZ18" s="729"/>
      <c r="OTA18" s="724"/>
      <c r="OTB18" s="725"/>
      <c r="OTC18" s="726"/>
      <c r="OTD18" s="726"/>
      <c r="OTE18" s="726"/>
      <c r="OTF18" s="727"/>
      <c r="OTG18" s="727"/>
      <c r="OTH18" s="727"/>
      <c r="OTJ18" s="729"/>
      <c r="OTK18" s="724"/>
      <c r="OTL18" s="725"/>
      <c r="OTM18" s="726"/>
      <c r="OTN18" s="726"/>
      <c r="OTO18" s="726"/>
      <c r="OTP18" s="727"/>
      <c r="OTQ18" s="727"/>
      <c r="OTR18" s="727"/>
      <c r="OTT18" s="729"/>
      <c r="OTU18" s="724"/>
      <c r="OTV18" s="725"/>
      <c r="OTW18" s="726"/>
      <c r="OTX18" s="726"/>
      <c r="OTY18" s="726"/>
      <c r="OTZ18" s="727"/>
      <c r="OUA18" s="727"/>
      <c r="OUB18" s="727"/>
      <c r="OUD18" s="729"/>
      <c r="OUE18" s="724"/>
      <c r="OUF18" s="725"/>
      <c r="OUG18" s="726"/>
      <c r="OUH18" s="726"/>
      <c r="OUI18" s="726"/>
      <c r="OUJ18" s="727"/>
      <c r="OUK18" s="727"/>
      <c r="OUL18" s="727"/>
      <c r="OUN18" s="729"/>
      <c r="OUO18" s="724"/>
      <c r="OUP18" s="725"/>
      <c r="OUQ18" s="726"/>
      <c r="OUR18" s="726"/>
      <c r="OUS18" s="726"/>
      <c r="OUT18" s="727"/>
      <c r="OUU18" s="727"/>
      <c r="OUV18" s="727"/>
      <c r="OUX18" s="729"/>
      <c r="OUY18" s="724"/>
      <c r="OUZ18" s="725"/>
      <c r="OVA18" s="726"/>
      <c r="OVB18" s="726"/>
      <c r="OVC18" s="726"/>
      <c r="OVD18" s="727"/>
      <c r="OVE18" s="727"/>
      <c r="OVF18" s="727"/>
      <c r="OVH18" s="729"/>
      <c r="OVI18" s="724"/>
      <c r="OVJ18" s="725"/>
      <c r="OVK18" s="726"/>
      <c r="OVL18" s="726"/>
      <c r="OVM18" s="726"/>
      <c r="OVN18" s="727"/>
      <c r="OVO18" s="727"/>
      <c r="OVP18" s="727"/>
      <c r="OVR18" s="729"/>
      <c r="OVS18" s="724"/>
      <c r="OVT18" s="725"/>
      <c r="OVU18" s="726"/>
      <c r="OVV18" s="726"/>
      <c r="OVW18" s="726"/>
      <c r="OVX18" s="727"/>
      <c r="OVY18" s="727"/>
      <c r="OVZ18" s="727"/>
      <c r="OWB18" s="729"/>
      <c r="OWC18" s="724"/>
      <c r="OWD18" s="725"/>
      <c r="OWE18" s="726"/>
      <c r="OWF18" s="726"/>
      <c r="OWG18" s="726"/>
      <c r="OWH18" s="727"/>
      <c r="OWI18" s="727"/>
      <c r="OWJ18" s="727"/>
      <c r="OWL18" s="729"/>
      <c r="OWM18" s="724"/>
      <c r="OWN18" s="725"/>
      <c r="OWO18" s="726"/>
      <c r="OWP18" s="726"/>
      <c r="OWQ18" s="726"/>
      <c r="OWR18" s="727"/>
      <c r="OWS18" s="727"/>
      <c r="OWT18" s="727"/>
      <c r="OWV18" s="729"/>
      <c r="OWW18" s="724"/>
      <c r="OWX18" s="725"/>
      <c r="OWY18" s="726"/>
      <c r="OWZ18" s="726"/>
      <c r="OXA18" s="726"/>
      <c r="OXB18" s="727"/>
      <c r="OXC18" s="727"/>
      <c r="OXD18" s="727"/>
      <c r="OXF18" s="729"/>
      <c r="OXG18" s="724"/>
      <c r="OXH18" s="725"/>
      <c r="OXI18" s="726"/>
      <c r="OXJ18" s="726"/>
      <c r="OXK18" s="726"/>
      <c r="OXL18" s="727"/>
      <c r="OXM18" s="727"/>
      <c r="OXN18" s="727"/>
      <c r="OXP18" s="729"/>
      <c r="OXQ18" s="724"/>
      <c r="OXR18" s="725"/>
      <c r="OXS18" s="726"/>
      <c r="OXT18" s="726"/>
      <c r="OXU18" s="726"/>
      <c r="OXV18" s="727"/>
      <c r="OXW18" s="727"/>
      <c r="OXX18" s="727"/>
      <c r="OXZ18" s="729"/>
      <c r="OYA18" s="724"/>
      <c r="OYB18" s="725"/>
      <c r="OYC18" s="726"/>
      <c r="OYD18" s="726"/>
      <c r="OYE18" s="726"/>
      <c r="OYF18" s="727"/>
      <c r="OYG18" s="727"/>
      <c r="OYH18" s="727"/>
      <c r="OYJ18" s="729"/>
      <c r="OYK18" s="724"/>
      <c r="OYL18" s="725"/>
      <c r="OYM18" s="726"/>
      <c r="OYN18" s="726"/>
      <c r="OYO18" s="726"/>
      <c r="OYP18" s="727"/>
      <c r="OYQ18" s="727"/>
      <c r="OYR18" s="727"/>
      <c r="OYT18" s="729"/>
      <c r="OYU18" s="724"/>
      <c r="OYV18" s="725"/>
      <c r="OYW18" s="726"/>
      <c r="OYX18" s="726"/>
      <c r="OYY18" s="726"/>
      <c r="OYZ18" s="727"/>
      <c r="OZA18" s="727"/>
      <c r="OZB18" s="727"/>
      <c r="OZD18" s="729"/>
      <c r="OZE18" s="724"/>
      <c r="OZF18" s="725"/>
      <c r="OZG18" s="726"/>
      <c r="OZH18" s="726"/>
      <c r="OZI18" s="726"/>
      <c r="OZJ18" s="727"/>
      <c r="OZK18" s="727"/>
      <c r="OZL18" s="727"/>
      <c r="OZN18" s="729"/>
      <c r="OZO18" s="724"/>
      <c r="OZP18" s="725"/>
      <c r="OZQ18" s="726"/>
      <c r="OZR18" s="726"/>
      <c r="OZS18" s="726"/>
      <c r="OZT18" s="727"/>
      <c r="OZU18" s="727"/>
      <c r="OZV18" s="727"/>
      <c r="OZX18" s="729"/>
      <c r="OZY18" s="724"/>
      <c r="OZZ18" s="725"/>
      <c r="PAA18" s="726"/>
      <c r="PAB18" s="726"/>
      <c r="PAC18" s="726"/>
      <c r="PAD18" s="727"/>
      <c r="PAE18" s="727"/>
      <c r="PAF18" s="727"/>
      <c r="PAH18" s="729"/>
      <c r="PAI18" s="724"/>
      <c r="PAJ18" s="725"/>
      <c r="PAK18" s="726"/>
      <c r="PAL18" s="726"/>
      <c r="PAM18" s="726"/>
      <c r="PAN18" s="727"/>
      <c r="PAO18" s="727"/>
      <c r="PAP18" s="727"/>
      <c r="PAR18" s="729"/>
      <c r="PAS18" s="724"/>
      <c r="PAT18" s="725"/>
      <c r="PAU18" s="726"/>
      <c r="PAV18" s="726"/>
      <c r="PAW18" s="726"/>
      <c r="PAX18" s="727"/>
      <c r="PAY18" s="727"/>
      <c r="PAZ18" s="727"/>
      <c r="PBB18" s="729"/>
      <c r="PBC18" s="724"/>
      <c r="PBD18" s="725"/>
      <c r="PBE18" s="726"/>
      <c r="PBF18" s="726"/>
      <c r="PBG18" s="726"/>
      <c r="PBH18" s="727"/>
      <c r="PBI18" s="727"/>
      <c r="PBJ18" s="727"/>
      <c r="PBL18" s="729"/>
      <c r="PBM18" s="724"/>
      <c r="PBN18" s="725"/>
      <c r="PBO18" s="726"/>
      <c r="PBP18" s="726"/>
      <c r="PBQ18" s="726"/>
      <c r="PBR18" s="727"/>
      <c r="PBS18" s="727"/>
      <c r="PBT18" s="727"/>
      <c r="PBV18" s="729"/>
      <c r="PBW18" s="724"/>
      <c r="PBX18" s="725"/>
      <c r="PBY18" s="726"/>
      <c r="PBZ18" s="726"/>
      <c r="PCA18" s="726"/>
      <c r="PCB18" s="727"/>
      <c r="PCC18" s="727"/>
      <c r="PCD18" s="727"/>
      <c r="PCF18" s="729"/>
      <c r="PCG18" s="724"/>
      <c r="PCH18" s="725"/>
      <c r="PCI18" s="726"/>
      <c r="PCJ18" s="726"/>
      <c r="PCK18" s="726"/>
      <c r="PCL18" s="727"/>
      <c r="PCM18" s="727"/>
      <c r="PCN18" s="727"/>
      <c r="PCP18" s="729"/>
      <c r="PCQ18" s="724"/>
      <c r="PCR18" s="725"/>
      <c r="PCS18" s="726"/>
      <c r="PCT18" s="726"/>
      <c r="PCU18" s="726"/>
      <c r="PCV18" s="727"/>
      <c r="PCW18" s="727"/>
      <c r="PCX18" s="727"/>
      <c r="PCZ18" s="729"/>
      <c r="PDA18" s="724"/>
      <c r="PDB18" s="725"/>
      <c r="PDC18" s="726"/>
      <c r="PDD18" s="726"/>
      <c r="PDE18" s="726"/>
      <c r="PDF18" s="727"/>
      <c r="PDG18" s="727"/>
      <c r="PDH18" s="727"/>
      <c r="PDJ18" s="729"/>
      <c r="PDK18" s="724"/>
      <c r="PDL18" s="725"/>
      <c r="PDM18" s="726"/>
      <c r="PDN18" s="726"/>
      <c r="PDO18" s="726"/>
      <c r="PDP18" s="727"/>
      <c r="PDQ18" s="727"/>
      <c r="PDR18" s="727"/>
      <c r="PDT18" s="729"/>
      <c r="PDU18" s="724"/>
      <c r="PDV18" s="725"/>
      <c r="PDW18" s="726"/>
      <c r="PDX18" s="726"/>
      <c r="PDY18" s="726"/>
      <c r="PDZ18" s="727"/>
      <c r="PEA18" s="727"/>
      <c r="PEB18" s="727"/>
      <c r="PED18" s="729"/>
      <c r="PEE18" s="724"/>
      <c r="PEF18" s="725"/>
      <c r="PEG18" s="726"/>
      <c r="PEH18" s="726"/>
      <c r="PEI18" s="726"/>
      <c r="PEJ18" s="727"/>
      <c r="PEK18" s="727"/>
      <c r="PEL18" s="727"/>
      <c r="PEN18" s="729"/>
      <c r="PEO18" s="724"/>
      <c r="PEP18" s="725"/>
      <c r="PEQ18" s="726"/>
      <c r="PER18" s="726"/>
      <c r="PES18" s="726"/>
      <c r="PET18" s="727"/>
      <c r="PEU18" s="727"/>
      <c r="PEV18" s="727"/>
      <c r="PEX18" s="729"/>
      <c r="PEY18" s="724"/>
      <c r="PEZ18" s="725"/>
      <c r="PFA18" s="726"/>
      <c r="PFB18" s="726"/>
      <c r="PFC18" s="726"/>
      <c r="PFD18" s="727"/>
      <c r="PFE18" s="727"/>
      <c r="PFF18" s="727"/>
      <c r="PFH18" s="729"/>
      <c r="PFI18" s="724"/>
      <c r="PFJ18" s="725"/>
      <c r="PFK18" s="726"/>
      <c r="PFL18" s="726"/>
      <c r="PFM18" s="726"/>
      <c r="PFN18" s="727"/>
      <c r="PFO18" s="727"/>
      <c r="PFP18" s="727"/>
      <c r="PFR18" s="729"/>
      <c r="PFS18" s="724"/>
      <c r="PFT18" s="725"/>
      <c r="PFU18" s="726"/>
      <c r="PFV18" s="726"/>
      <c r="PFW18" s="726"/>
      <c r="PFX18" s="727"/>
      <c r="PFY18" s="727"/>
      <c r="PFZ18" s="727"/>
      <c r="PGB18" s="729"/>
      <c r="PGC18" s="724"/>
      <c r="PGD18" s="725"/>
      <c r="PGE18" s="726"/>
      <c r="PGF18" s="726"/>
      <c r="PGG18" s="726"/>
      <c r="PGH18" s="727"/>
      <c r="PGI18" s="727"/>
      <c r="PGJ18" s="727"/>
      <c r="PGL18" s="729"/>
      <c r="PGM18" s="724"/>
      <c r="PGN18" s="725"/>
      <c r="PGO18" s="726"/>
      <c r="PGP18" s="726"/>
      <c r="PGQ18" s="726"/>
      <c r="PGR18" s="727"/>
      <c r="PGS18" s="727"/>
      <c r="PGT18" s="727"/>
      <c r="PGV18" s="729"/>
      <c r="PGW18" s="724"/>
      <c r="PGX18" s="725"/>
      <c r="PGY18" s="726"/>
      <c r="PGZ18" s="726"/>
      <c r="PHA18" s="726"/>
      <c r="PHB18" s="727"/>
      <c r="PHC18" s="727"/>
      <c r="PHD18" s="727"/>
      <c r="PHF18" s="729"/>
      <c r="PHG18" s="724"/>
      <c r="PHH18" s="725"/>
      <c r="PHI18" s="726"/>
      <c r="PHJ18" s="726"/>
      <c r="PHK18" s="726"/>
      <c r="PHL18" s="727"/>
      <c r="PHM18" s="727"/>
      <c r="PHN18" s="727"/>
      <c r="PHP18" s="729"/>
      <c r="PHQ18" s="724"/>
      <c r="PHR18" s="725"/>
      <c r="PHS18" s="726"/>
      <c r="PHT18" s="726"/>
      <c r="PHU18" s="726"/>
      <c r="PHV18" s="727"/>
      <c r="PHW18" s="727"/>
      <c r="PHX18" s="727"/>
      <c r="PHZ18" s="729"/>
      <c r="PIA18" s="724"/>
      <c r="PIB18" s="725"/>
      <c r="PIC18" s="726"/>
      <c r="PID18" s="726"/>
      <c r="PIE18" s="726"/>
      <c r="PIF18" s="727"/>
      <c r="PIG18" s="727"/>
      <c r="PIH18" s="727"/>
      <c r="PIJ18" s="729"/>
      <c r="PIK18" s="724"/>
      <c r="PIL18" s="725"/>
      <c r="PIM18" s="726"/>
      <c r="PIN18" s="726"/>
      <c r="PIO18" s="726"/>
      <c r="PIP18" s="727"/>
      <c r="PIQ18" s="727"/>
      <c r="PIR18" s="727"/>
      <c r="PIT18" s="729"/>
      <c r="PIU18" s="724"/>
      <c r="PIV18" s="725"/>
      <c r="PIW18" s="726"/>
      <c r="PIX18" s="726"/>
      <c r="PIY18" s="726"/>
      <c r="PIZ18" s="727"/>
      <c r="PJA18" s="727"/>
      <c r="PJB18" s="727"/>
      <c r="PJD18" s="729"/>
      <c r="PJE18" s="724"/>
      <c r="PJF18" s="725"/>
      <c r="PJG18" s="726"/>
      <c r="PJH18" s="726"/>
      <c r="PJI18" s="726"/>
      <c r="PJJ18" s="727"/>
      <c r="PJK18" s="727"/>
      <c r="PJL18" s="727"/>
      <c r="PJN18" s="729"/>
      <c r="PJO18" s="724"/>
      <c r="PJP18" s="725"/>
      <c r="PJQ18" s="726"/>
      <c r="PJR18" s="726"/>
      <c r="PJS18" s="726"/>
      <c r="PJT18" s="727"/>
      <c r="PJU18" s="727"/>
      <c r="PJV18" s="727"/>
      <c r="PJX18" s="729"/>
      <c r="PJY18" s="724"/>
      <c r="PJZ18" s="725"/>
      <c r="PKA18" s="726"/>
      <c r="PKB18" s="726"/>
      <c r="PKC18" s="726"/>
      <c r="PKD18" s="727"/>
      <c r="PKE18" s="727"/>
      <c r="PKF18" s="727"/>
      <c r="PKH18" s="729"/>
      <c r="PKI18" s="724"/>
      <c r="PKJ18" s="725"/>
      <c r="PKK18" s="726"/>
      <c r="PKL18" s="726"/>
      <c r="PKM18" s="726"/>
      <c r="PKN18" s="727"/>
      <c r="PKO18" s="727"/>
      <c r="PKP18" s="727"/>
      <c r="PKR18" s="729"/>
      <c r="PKS18" s="724"/>
      <c r="PKT18" s="725"/>
      <c r="PKU18" s="726"/>
      <c r="PKV18" s="726"/>
      <c r="PKW18" s="726"/>
      <c r="PKX18" s="727"/>
      <c r="PKY18" s="727"/>
      <c r="PKZ18" s="727"/>
      <c r="PLB18" s="729"/>
      <c r="PLC18" s="724"/>
      <c r="PLD18" s="725"/>
      <c r="PLE18" s="726"/>
      <c r="PLF18" s="726"/>
      <c r="PLG18" s="726"/>
      <c r="PLH18" s="727"/>
      <c r="PLI18" s="727"/>
      <c r="PLJ18" s="727"/>
      <c r="PLL18" s="729"/>
      <c r="PLM18" s="724"/>
      <c r="PLN18" s="725"/>
      <c r="PLO18" s="726"/>
      <c r="PLP18" s="726"/>
      <c r="PLQ18" s="726"/>
      <c r="PLR18" s="727"/>
      <c r="PLS18" s="727"/>
      <c r="PLT18" s="727"/>
      <c r="PLV18" s="729"/>
      <c r="PLW18" s="724"/>
      <c r="PLX18" s="725"/>
      <c r="PLY18" s="726"/>
      <c r="PLZ18" s="726"/>
      <c r="PMA18" s="726"/>
      <c r="PMB18" s="727"/>
      <c r="PMC18" s="727"/>
      <c r="PMD18" s="727"/>
      <c r="PMF18" s="729"/>
      <c r="PMG18" s="724"/>
      <c r="PMH18" s="725"/>
      <c r="PMI18" s="726"/>
      <c r="PMJ18" s="726"/>
      <c r="PMK18" s="726"/>
      <c r="PML18" s="727"/>
      <c r="PMM18" s="727"/>
      <c r="PMN18" s="727"/>
      <c r="PMP18" s="729"/>
      <c r="PMQ18" s="724"/>
      <c r="PMR18" s="725"/>
      <c r="PMS18" s="726"/>
      <c r="PMT18" s="726"/>
      <c r="PMU18" s="726"/>
      <c r="PMV18" s="727"/>
      <c r="PMW18" s="727"/>
      <c r="PMX18" s="727"/>
      <c r="PMZ18" s="729"/>
      <c r="PNA18" s="724"/>
      <c r="PNB18" s="725"/>
      <c r="PNC18" s="726"/>
      <c r="PND18" s="726"/>
      <c r="PNE18" s="726"/>
      <c r="PNF18" s="727"/>
      <c r="PNG18" s="727"/>
      <c r="PNH18" s="727"/>
      <c r="PNJ18" s="729"/>
      <c r="PNK18" s="724"/>
      <c r="PNL18" s="725"/>
      <c r="PNM18" s="726"/>
      <c r="PNN18" s="726"/>
      <c r="PNO18" s="726"/>
      <c r="PNP18" s="727"/>
      <c r="PNQ18" s="727"/>
      <c r="PNR18" s="727"/>
      <c r="PNT18" s="729"/>
      <c r="PNU18" s="724"/>
      <c r="PNV18" s="725"/>
      <c r="PNW18" s="726"/>
      <c r="PNX18" s="726"/>
      <c r="PNY18" s="726"/>
      <c r="PNZ18" s="727"/>
      <c r="POA18" s="727"/>
      <c r="POB18" s="727"/>
      <c r="POD18" s="729"/>
      <c r="POE18" s="724"/>
      <c r="POF18" s="725"/>
      <c r="POG18" s="726"/>
      <c r="POH18" s="726"/>
      <c r="POI18" s="726"/>
      <c r="POJ18" s="727"/>
      <c r="POK18" s="727"/>
      <c r="POL18" s="727"/>
      <c r="PON18" s="729"/>
      <c r="POO18" s="724"/>
      <c r="POP18" s="725"/>
      <c r="POQ18" s="726"/>
      <c r="POR18" s="726"/>
      <c r="POS18" s="726"/>
      <c r="POT18" s="727"/>
      <c r="POU18" s="727"/>
      <c r="POV18" s="727"/>
      <c r="POX18" s="729"/>
      <c r="POY18" s="724"/>
      <c r="POZ18" s="725"/>
      <c r="PPA18" s="726"/>
      <c r="PPB18" s="726"/>
      <c r="PPC18" s="726"/>
      <c r="PPD18" s="727"/>
      <c r="PPE18" s="727"/>
      <c r="PPF18" s="727"/>
      <c r="PPH18" s="729"/>
      <c r="PPI18" s="724"/>
      <c r="PPJ18" s="725"/>
      <c r="PPK18" s="726"/>
      <c r="PPL18" s="726"/>
      <c r="PPM18" s="726"/>
      <c r="PPN18" s="727"/>
      <c r="PPO18" s="727"/>
      <c r="PPP18" s="727"/>
      <c r="PPR18" s="729"/>
      <c r="PPS18" s="724"/>
      <c r="PPT18" s="725"/>
      <c r="PPU18" s="726"/>
      <c r="PPV18" s="726"/>
      <c r="PPW18" s="726"/>
      <c r="PPX18" s="727"/>
      <c r="PPY18" s="727"/>
      <c r="PPZ18" s="727"/>
      <c r="PQB18" s="729"/>
      <c r="PQC18" s="724"/>
      <c r="PQD18" s="725"/>
      <c r="PQE18" s="726"/>
      <c r="PQF18" s="726"/>
      <c r="PQG18" s="726"/>
      <c r="PQH18" s="727"/>
      <c r="PQI18" s="727"/>
      <c r="PQJ18" s="727"/>
      <c r="PQL18" s="729"/>
      <c r="PQM18" s="724"/>
      <c r="PQN18" s="725"/>
      <c r="PQO18" s="726"/>
      <c r="PQP18" s="726"/>
      <c r="PQQ18" s="726"/>
      <c r="PQR18" s="727"/>
      <c r="PQS18" s="727"/>
      <c r="PQT18" s="727"/>
      <c r="PQV18" s="729"/>
      <c r="PQW18" s="724"/>
      <c r="PQX18" s="725"/>
      <c r="PQY18" s="726"/>
      <c r="PQZ18" s="726"/>
      <c r="PRA18" s="726"/>
      <c r="PRB18" s="727"/>
      <c r="PRC18" s="727"/>
      <c r="PRD18" s="727"/>
      <c r="PRF18" s="729"/>
      <c r="PRG18" s="724"/>
      <c r="PRH18" s="725"/>
      <c r="PRI18" s="726"/>
      <c r="PRJ18" s="726"/>
      <c r="PRK18" s="726"/>
      <c r="PRL18" s="727"/>
      <c r="PRM18" s="727"/>
      <c r="PRN18" s="727"/>
      <c r="PRP18" s="729"/>
      <c r="PRQ18" s="724"/>
      <c r="PRR18" s="725"/>
      <c r="PRS18" s="726"/>
      <c r="PRT18" s="726"/>
      <c r="PRU18" s="726"/>
      <c r="PRV18" s="727"/>
      <c r="PRW18" s="727"/>
      <c r="PRX18" s="727"/>
      <c r="PRZ18" s="729"/>
      <c r="PSA18" s="724"/>
      <c r="PSB18" s="725"/>
      <c r="PSC18" s="726"/>
      <c r="PSD18" s="726"/>
      <c r="PSE18" s="726"/>
      <c r="PSF18" s="727"/>
      <c r="PSG18" s="727"/>
      <c r="PSH18" s="727"/>
      <c r="PSJ18" s="729"/>
      <c r="PSK18" s="724"/>
      <c r="PSL18" s="725"/>
      <c r="PSM18" s="726"/>
      <c r="PSN18" s="726"/>
      <c r="PSO18" s="726"/>
      <c r="PSP18" s="727"/>
      <c r="PSQ18" s="727"/>
      <c r="PSR18" s="727"/>
      <c r="PST18" s="729"/>
      <c r="PSU18" s="724"/>
      <c r="PSV18" s="725"/>
      <c r="PSW18" s="726"/>
      <c r="PSX18" s="726"/>
      <c r="PSY18" s="726"/>
      <c r="PSZ18" s="727"/>
      <c r="PTA18" s="727"/>
      <c r="PTB18" s="727"/>
      <c r="PTD18" s="729"/>
      <c r="PTE18" s="724"/>
      <c r="PTF18" s="725"/>
      <c r="PTG18" s="726"/>
      <c r="PTH18" s="726"/>
      <c r="PTI18" s="726"/>
      <c r="PTJ18" s="727"/>
      <c r="PTK18" s="727"/>
      <c r="PTL18" s="727"/>
      <c r="PTN18" s="729"/>
      <c r="PTO18" s="724"/>
      <c r="PTP18" s="725"/>
      <c r="PTQ18" s="726"/>
      <c r="PTR18" s="726"/>
      <c r="PTS18" s="726"/>
      <c r="PTT18" s="727"/>
      <c r="PTU18" s="727"/>
      <c r="PTV18" s="727"/>
      <c r="PTX18" s="729"/>
      <c r="PTY18" s="724"/>
      <c r="PTZ18" s="725"/>
      <c r="PUA18" s="726"/>
      <c r="PUB18" s="726"/>
      <c r="PUC18" s="726"/>
      <c r="PUD18" s="727"/>
      <c r="PUE18" s="727"/>
      <c r="PUF18" s="727"/>
      <c r="PUH18" s="729"/>
      <c r="PUI18" s="724"/>
      <c r="PUJ18" s="725"/>
      <c r="PUK18" s="726"/>
      <c r="PUL18" s="726"/>
      <c r="PUM18" s="726"/>
      <c r="PUN18" s="727"/>
      <c r="PUO18" s="727"/>
      <c r="PUP18" s="727"/>
      <c r="PUR18" s="729"/>
      <c r="PUS18" s="724"/>
      <c r="PUT18" s="725"/>
      <c r="PUU18" s="726"/>
      <c r="PUV18" s="726"/>
      <c r="PUW18" s="726"/>
      <c r="PUX18" s="727"/>
      <c r="PUY18" s="727"/>
      <c r="PUZ18" s="727"/>
      <c r="PVB18" s="729"/>
      <c r="PVC18" s="724"/>
      <c r="PVD18" s="725"/>
      <c r="PVE18" s="726"/>
      <c r="PVF18" s="726"/>
      <c r="PVG18" s="726"/>
      <c r="PVH18" s="727"/>
      <c r="PVI18" s="727"/>
      <c r="PVJ18" s="727"/>
      <c r="PVL18" s="729"/>
      <c r="PVM18" s="724"/>
      <c r="PVN18" s="725"/>
      <c r="PVO18" s="726"/>
      <c r="PVP18" s="726"/>
      <c r="PVQ18" s="726"/>
      <c r="PVR18" s="727"/>
      <c r="PVS18" s="727"/>
      <c r="PVT18" s="727"/>
      <c r="PVV18" s="729"/>
      <c r="PVW18" s="724"/>
      <c r="PVX18" s="725"/>
      <c r="PVY18" s="726"/>
      <c r="PVZ18" s="726"/>
      <c r="PWA18" s="726"/>
      <c r="PWB18" s="727"/>
      <c r="PWC18" s="727"/>
      <c r="PWD18" s="727"/>
      <c r="PWF18" s="729"/>
      <c r="PWG18" s="724"/>
      <c r="PWH18" s="725"/>
      <c r="PWI18" s="726"/>
      <c r="PWJ18" s="726"/>
      <c r="PWK18" s="726"/>
      <c r="PWL18" s="727"/>
      <c r="PWM18" s="727"/>
      <c r="PWN18" s="727"/>
      <c r="PWP18" s="729"/>
      <c r="PWQ18" s="724"/>
      <c r="PWR18" s="725"/>
      <c r="PWS18" s="726"/>
      <c r="PWT18" s="726"/>
      <c r="PWU18" s="726"/>
      <c r="PWV18" s="727"/>
      <c r="PWW18" s="727"/>
      <c r="PWX18" s="727"/>
      <c r="PWZ18" s="729"/>
      <c r="PXA18" s="724"/>
      <c r="PXB18" s="725"/>
      <c r="PXC18" s="726"/>
      <c r="PXD18" s="726"/>
      <c r="PXE18" s="726"/>
      <c r="PXF18" s="727"/>
      <c r="PXG18" s="727"/>
      <c r="PXH18" s="727"/>
      <c r="PXJ18" s="729"/>
      <c r="PXK18" s="724"/>
      <c r="PXL18" s="725"/>
      <c r="PXM18" s="726"/>
      <c r="PXN18" s="726"/>
      <c r="PXO18" s="726"/>
      <c r="PXP18" s="727"/>
      <c r="PXQ18" s="727"/>
      <c r="PXR18" s="727"/>
      <c r="PXT18" s="729"/>
      <c r="PXU18" s="724"/>
      <c r="PXV18" s="725"/>
      <c r="PXW18" s="726"/>
      <c r="PXX18" s="726"/>
      <c r="PXY18" s="726"/>
      <c r="PXZ18" s="727"/>
      <c r="PYA18" s="727"/>
      <c r="PYB18" s="727"/>
      <c r="PYD18" s="729"/>
      <c r="PYE18" s="724"/>
      <c r="PYF18" s="725"/>
      <c r="PYG18" s="726"/>
      <c r="PYH18" s="726"/>
      <c r="PYI18" s="726"/>
      <c r="PYJ18" s="727"/>
      <c r="PYK18" s="727"/>
      <c r="PYL18" s="727"/>
      <c r="PYN18" s="729"/>
      <c r="PYO18" s="724"/>
      <c r="PYP18" s="725"/>
      <c r="PYQ18" s="726"/>
      <c r="PYR18" s="726"/>
      <c r="PYS18" s="726"/>
      <c r="PYT18" s="727"/>
      <c r="PYU18" s="727"/>
      <c r="PYV18" s="727"/>
      <c r="PYX18" s="729"/>
      <c r="PYY18" s="724"/>
      <c r="PYZ18" s="725"/>
      <c r="PZA18" s="726"/>
      <c r="PZB18" s="726"/>
      <c r="PZC18" s="726"/>
      <c r="PZD18" s="727"/>
      <c r="PZE18" s="727"/>
      <c r="PZF18" s="727"/>
      <c r="PZH18" s="729"/>
      <c r="PZI18" s="724"/>
      <c r="PZJ18" s="725"/>
      <c r="PZK18" s="726"/>
      <c r="PZL18" s="726"/>
      <c r="PZM18" s="726"/>
      <c r="PZN18" s="727"/>
      <c r="PZO18" s="727"/>
      <c r="PZP18" s="727"/>
      <c r="PZR18" s="729"/>
      <c r="PZS18" s="724"/>
      <c r="PZT18" s="725"/>
      <c r="PZU18" s="726"/>
      <c r="PZV18" s="726"/>
      <c r="PZW18" s="726"/>
      <c r="PZX18" s="727"/>
      <c r="PZY18" s="727"/>
      <c r="PZZ18" s="727"/>
      <c r="QAB18" s="729"/>
      <c r="QAC18" s="724"/>
      <c r="QAD18" s="725"/>
      <c r="QAE18" s="726"/>
      <c r="QAF18" s="726"/>
      <c r="QAG18" s="726"/>
      <c r="QAH18" s="727"/>
      <c r="QAI18" s="727"/>
      <c r="QAJ18" s="727"/>
      <c r="QAL18" s="729"/>
      <c r="QAM18" s="724"/>
      <c r="QAN18" s="725"/>
      <c r="QAO18" s="726"/>
      <c r="QAP18" s="726"/>
      <c r="QAQ18" s="726"/>
      <c r="QAR18" s="727"/>
      <c r="QAS18" s="727"/>
      <c r="QAT18" s="727"/>
      <c r="QAV18" s="729"/>
      <c r="QAW18" s="724"/>
      <c r="QAX18" s="725"/>
      <c r="QAY18" s="726"/>
      <c r="QAZ18" s="726"/>
      <c r="QBA18" s="726"/>
      <c r="QBB18" s="727"/>
      <c r="QBC18" s="727"/>
      <c r="QBD18" s="727"/>
      <c r="QBF18" s="729"/>
      <c r="QBG18" s="724"/>
      <c r="QBH18" s="725"/>
      <c r="QBI18" s="726"/>
      <c r="QBJ18" s="726"/>
      <c r="QBK18" s="726"/>
      <c r="QBL18" s="727"/>
      <c r="QBM18" s="727"/>
      <c r="QBN18" s="727"/>
      <c r="QBP18" s="729"/>
      <c r="QBQ18" s="724"/>
      <c r="QBR18" s="725"/>
      <c r="QBS18" s="726"/>
      <c r="QBT18" s="726"/>
      <c r="QBU18" s="726"/>
      <c r="QBV18" s="727"/>
      <c r="QBW18" s="727"/>
      <c r="QBX18" s="727"/>
      <c r="QBZ18" s="729"/>
      <c r="QCA18" s="724"/>
      <c r="QCB18" s="725"/>
      <c r="QCC18" s="726"/>
      <c r="QCD18" s="726"/>
      <c r="QCE18" s="726"/>
      <c r="QCF18" s="727"/>
      <c r="QCG18" s="727"/>
      <c r="QCH18" s="727"/>
      <c r="QCJ18" s="729"/>
      <c r="QCK18" s="724"/>
      <c r="QCL18" s="725"/>
      <c r="QCM18" s="726"/>
      <c r="QCN18" s="726"/>
      <c r="QCO18" s="726"/>
      <c r="QCP18" s="727"/>
      <c r="QCQ18" s="727"/>
      <c r="QCR18" s="727"/>
      <c r="QCT18" s="729"/>
      <c r="QCU18" s="724"/>
      <c r="QCV18" s="725"/>
      <c r="QCW18" s="726"/>
      <c r="QCX18" s="726"/>
      <c r="QCY18" s="726"/>
      <c r="QCZ18" s="727"/>
      <c r="QDA18" s="727"/>
      <c r="QDB18" s="727"/>
      <c r="QDD18" s="729"/>
      <c r="QDE18" s="724"/>
      <c r="QDF18" s="725"/>
      <c r="QDG18" s="726"/>
      <c r="QDH18" s="726"/>
      <c r="QDI18" s="726"/>
      <c r="QDJ18" s="727"/>
      <c r="QDK18" s="727"/>
      <c r="QDL18" s="727"/>
      <c r="QDN18" s="729"/>
      <c r="QDO18" s="724"/>
      <c r="QDP18" s="725"/>
      <c r="QDQ18" s="726"/>
      <c r="QDR18" s="726"/>
      <c r="QDS18" s="726"/>
      <c r="QDT18" s="727"/>
      <c r="QDU18" s="727"/>
      <c r="QDV18" s="727"/>
      <c r="QDX18" s="729"/>
      <c r="QDY18" s="724"/>
      <c r="QDZ18" s="725"/>
      <c r="QEA18" s="726"/>
      <c r="QEB18" s="726"/>
      <c r="QEC18" s="726"/>
      <c r="QED18" s="727"/>
      <c r="QEE18" s="727"/>
      <c r="QEF18" s="727"/>
      <c r="QEH18" s="729"/>
      <c r="QEI18" s="724"/>
      <c r="QEJ18" s="725"/>
      <c r="QEK18" s="726"/>
      <c r="QEL18" s="726"/>
      <c r="QEM18" s="726"/>
      <c r="QEN18" s="727"/>
      <c r="QEO18" s="727"/>
      <c r="QEP18" s="727"/>
      <c r="QER18" s="729"/>
      <c r="QES18" s="724"/>
      <c r="QET18" s="725"/>
      <c r="QEU18" s="726"/>
      <c r="QEV18" s="726"/>
      <c r="QEW18" s="726"/>
      <c r="QEX18" s="727"/>
      <c r="QEY18" s="727"/>
      <c r="QEZ18" s="727"/>
      <c r="QFB18" s="729"/>
      <c r="QFC18" s="724"/>
      <c r="QFD18" s="725"/>
      <c r="QFE18" s="726"/>
      <c r="QFF18" s="726"/>
      <c r="QFG18" s="726"/>
      <c r="QFH18" s="727"/>
      <c r="QFI18" s="727"/>
      <c r="QFJ18" s="727"/>
      <c r="QFL18" s="729"/>
      <c r="QFM18" s="724"/>
      <c r="QFN18" s="725"/>
      <c r="QFO18" s="726"/>
      <c r="QFP18" s="726"/>
      <c r="QFQ18" s="726"/>
      <c r="QFR18" s="727"/>
      <c r="QFS18" s="727"/>
      <c r="QFT18" s="727"/>
      <c r="QFV18" s="729"/>
      <c r="QFW18" s="724"/>
      <c r="QFX18" s="725"/>
      <c r="QFY18" s="726"/>
      <c r="QFZ18" s="726"/>
      <c r="QGA18" s="726"/>
      <c r="QGB18" s="727"/>
      <c r="QGC18" s="727"/>
      <c r="QGD18" s="727"/>
      <c r="QGF18" s="729"/>
      <c r="QGG18" s="724"/>
      <c r="QGH18" s="725"/>
      <c r="QGI18" s="726"/>
      <c r="QGJ18" s="726"/>
      <c r="QGK18" s="726"/>
      <c r="QGL18" s="727"/>
      <c r="QGM18" s="727"/>
      <c r="QGN18" s="727"/>
      <c r="QGP18" s="729"/>
      <c r="QGQ18" s="724"/>
      <c r="QGR18" s="725"/>
      <c r="QGS18" s="726"/>
      <c r="QGT18" s="726"/>
      <c r="QGU18" s="726"/>
      <c r="QGV18" s="727"/>
      <c r="QGW18" s="727"/>
      <c r="QGX18" s="727"/>
      <c r="QGZ18" s="729"/>
      <c r="QHA18" s="724"/>
      <c r="QHB18" s="725"/>
      <c r="QHC18" s="726"/>
      <c r="QHD18" s="726"/>
      <c r="QHE18" s="726"/>
      <c r="QHF18" s="727"/>
      <c r="QHG18" s="727"/>
      <c r="QHH18" s="727"/>
      <c r="QHJ18" s="729"/>
      <c r="QHK18" s="724"/>
      <c r="QHL18" s="725"/>
      <c r="QHM18" s="726"/>
      <c r="QHN18" s="726"/>
      <c r="QHO18" s="726"/>
      <c r="QHP18" s="727"/>
      <c r="QHQ18" s="727"/>
      <c r="QHR18" s="727"/>
      <c r="QHT18" s="729"/>
      <c r="QHU18" s="724"/>
      <c r="QHV18" s="725"/>
      <c r="QHW18" s="726"/>
      <c r="QHX18" s="726"/>
      <c r="QHY18" s="726"/>
      <c r="QHZ18" s="727"/>
      <c r="QIA18" s="727"/>
      <c r="QIB18" s="727"/>
      <c r="QID18" s="729"/>
      <c r="QIE18" s="724"/>
      <c r="QIF18" s="725"/>
      <c r="QIG18" s="726"/>
      <c r="QIH18" s="726"/>
      <c r="QII18" s="726"/>
      <c r="QIJ18" s="727"/>
      <c r="QIK18" s="727"/>
      <c r="QIL18" s="727"/>
      <c r="QIN18" s="729"/>
      <c r="QIO18" s="724"/>
      <c r="QIP18" s="725"/>
      <c r="QIQ18" s="726"/>
      <c r="QIR18" s="726"/>
      <c r="QIS18" s="726"/>
      <c r="QIT18" s="727"/>
      <c r="QIU18" s="727"/>
      <c r="QIV18" s="727"/>
      <c r="QIX18" s="729"/>
      <c r="QIY18" s="724"/>
      <c r="QIZ18" s="725"/>
      <c r="QJA18" s="726"/>
      <c r="QJB18" s="726"/>
      <c r="QJC18" s="726"/>
      <c r="QJD18" s="727"/>
      <c r="QJE18" s="727"/>
      <c r="QJF18" s="727"/>
      <c r="QJH18" s="729"/>
      <c r="QJI18" s="724"/>
      <c r="QJJ18" s="725"/>
      <c r="QJK18" s="726"/>
      <c r="QJL18" s="726"/>
      <c r="QJM18" s="726"/>
      <c r="QJN18" s="727"/>
      <c r="QJO18" s="727"/>
      <c r="QJP18" s="727"/>
      <c r="QJR18" s="729"/>
      <c r="QJS18" s="724"/>
      <c r="QJT18" s="725"/>
      <c r="QJU18" s="726"/>
      <c r="QJV18" s="726"/>
      <c r="QJW18" s="726"/>
      <c r="QJX18" s="727"/>
      <c r="QJY18" s="727"/>
      <c r="QJZ18" s="727"/>
      <c r="QKB18" s="729"/>
      <c r="QKC18" s="724"/>
      <c r="QKD18" s="725"/>
      <c r="QKE18" s="726"/>
      <c r="QKF18" s="726"/>
      <c r="QKG18" s="726"/>
      <c r="QKH18" s="727"/>
      <c r="QKI18" s="727"/>
      <c r="QKJ18" s="727"/>
      <c r="QKL18" s="729"/>
      <c r="QKM18" s="724"/>
      <c r="QKN18" s="725"/>
      <c r="QKO18" s="726"/>
      <c r="QKP18" s="726"/>
      <c r="QKQ18" s="726"/>
      <c r="QKR18" s="727"/>
      <c r="QKS18" s="727"/>
      <c r="QKT18" s="727"/>
      <c r="QKV18" s="729"/>
      <c r="QKW18" s="724"/>
      <c r="QKX18" s="725"/>
      <c r="QKY18" s="726"/>
      <c r="QKZ18" s="726"/>
      <c r="QLA18" s="726"/>
      <c r="QLB18" s="727"/>
      <c r="QLC18" s="727"/>
      <c r="QLD18" s="727"/>
      <c r="QLF18" s="729"/>
      <c r="QLG18" s="724"/>
      <c r="QLH18" s="725"/>
      <c r="QLI18" s="726"/>
      <c r="QLJ18" s="726"/>
      <c r="QLK18" s="726"/>
      <c r="QLL18" s="727"/>
      <c r="QLM18" s="727"/>
      <c r="QLN18" s="727"/>
      <c r="QLP18" s="729"/>
      <c r="QLQ18" s="724"/>
      <c r="QLR18" s="725"/>
      <c r="QLS18" s="726"/>
      <c r="QLT18" s="726"/>
      <c r="QLU18" s="726"/>
      <c r="QLV18" s="727"/>
      <c r="QLW18" s="727"/>
      <c r="QLX18" s="727"/>
      <c r="QLZ18" s="729"/>
      <c r="QMA18" s="724"/>
      <c r="QMB18" s="725"/>
      <c r="QMC18" s="726"/>
      <c r="QMD18" s="726"/>
      <c r="QME18" s="726"/>
      <c r="QMF18" s="727"/>
      <c r="QMG18" s="727"/>
      <c r="QMH18" s="727"/>
      <c r="QMJ18" s="729"/>
      <c r="QMK18" s="724"/>
      <c r="QML18" s="725"/>
      <c r="QMM18" s="726"/>
      <c r="QMN18" s="726"/>
      <c r="QMO18" s="726"/>
      <c r="QMP18" s="727"/>
      <c r="QMQ18" s="727"/>
      <c r="QMR18" s="727"/>
      <c r="QMT18" s="729"/>
      <c r="QMU18" s="724"/>
      <c r="QMV18" s="725"/>
      <c r="QMW18" s="726"/>
      <c r="QMX18" s="726"/>
      <c r="QMY18" s="726"/>
      <c r="QMZ18" s="727"/>
      <c r="QNA18" s="727"/>
      <c r="QNB18" s="727"/>
      <c r="QND18" s="729"/>
      <c r="QNE18" s="724"/>
      <c r="QNF18" s="725"/>
      <c r="QNG18" s="726"/>
      <c r="QNH18" s="726"/>
      <c r="QNI18" s="726"/>
      <c r="QNJ18" s="727"/>
      <c r="QNK18" s="727"/>
      <c r="QNL18" s="727"/>
      <c r="QNN18" s="729"/>
      <c r="QNO18" s="724"/>
      <c r="QNP18" s="725"/>
      <c r="QNQ18" s="726"/>
      <c r="QNR18" s="726"/>
      <c r="QNS18" s="726"/>
      <c r="QNT18" s="727"/>
      <c r="QNU18" s="727"/>
      <c r="QNV18" s="727"/>
      <c r="QNX18" s="729"/>
      <c r="QNY18" s="724"/>
      <c r="QNZ18" s="725"/>
      <c r="QOA18" s="726"/>
      <c r="QOB18" s="726"/>
      <c r="QOC18" s="726"/>
      <c r="QOD18" s="727"/>
      <c r="QOE18" s="727"/>
      <c r="QOF18" s="727"/>
      <c r="QOH18" s="729"/>
      <c r="QOI18" s="724"/>
      <c r="QOJ18" s="725"/>
      <c r="QOK18" s="726"/>
      <c r="QOL18" s="726"/>
      <c r="QOM18" s="726"/>
      <c r="QON18" s="727"/>
      <c r="QOO18" s="727"/>
      <c r="QOP18" s="727"/>
      <c r="QOR18" s="729"/>
      <c r="QOS18" s="724"/>
      <c r="QOT18" s="725"/>
      <c r="QOU18" s="726"/>
      <c r="QOV18" s="726"/>
      <c r="QOW18" s="726"/>
      <c r="QOX18" s="727"/>
      <c r="QOY18" s="727"/>
      <c r="QOZ18" s="727"/>
      <c r="QPB18" s="729"/>
      <c r="QPC18" s="724"/>
      <c r="QPD18" s="725"/>
      <c r="QPE18" s="726"/>
      <c r="QPF18" s="726"/>
      <c r="QPG18" s="726"/>
      <c r="QPH18" s="727"/>
      <c r="QPI18" s="727"/>
      <c r="QPJ18" s="727"/>
      <c r="QPL18" s="729"/>
      <c r="QPM18" s="724"/>
      <c r="QPN18" s="725"/>
      <c r="QPO18" s="726"/>
      <c r="QPP18" s="726"/>
      <c r="QPQ18" s="726"/>
      <c r="QPR18" s="727"/>
      <c r="QPS18" s="727"/>
      <c r="QPT18" s="727"/>
      <c r="QPV18" s="729"/>
      <c r="QPW18" s="724"/>
      <c r="QPX18" s="725"/>
      <c r="QPY18" s="726"/>
      <c r="QPZ18" s="726"/>
      <c r="QQA18" s="726"/>
      <c r="QQB18" s="727"/>
      <c r="QQC18" s="727"/>
      <c r="QQD18" s="727"/>
      <c r="QQF18" s="729"/>
      <c r="QQG18" s="724"/>
      <c r="QQH18" s="725"/>
      <c r="QQI18" s="726"/>
      <c r="QQJ18" s="726"/>
      <c r="QQK18" s="726"/>
      <c r="QQL18" s="727"/>
      <c r="QQM18" s="727"/>
      <c r="QQN18" s="727"/>
      <c r="QQP18" s="729"/>
      <c r="QQQ18" s="724"/>
      <c r="QQR18" s="725"/>
      <c r="QQS18" s="726"/>
      <c r="QQT18" s="726"/>
      <c r="QQU18" s="726"/>
      <c r="QQV18" s="727"/>
      <c r="QQW18" s="727"/>
      <c r="QQX18" s="727"/>
      <c r="QQZ18" s="729"/>
      <c r="QRA18" s="724"/>
      <c r="QRB18" s="725"/>
      <c r="QRC18" s="726"/>
      <c r="QRD18" s="726"/>
      <c r="QRE18" s="726"/>
      <c r="QRF18" s="727"/>
      <c r="QRG18" s="727"/>
      <c r="QRH18" s="727"/>
      <c r="QRJ18" s="729"/>
      <c r="QRK18" s="724"/>
      <c r="QRL18" s="725"/>
      <c r="QRM18" s="726"/>
      <c r="QRN18" s="726"/>
      <c r="QRO18" s="726"/>
      <c r="QRP18" s="727"/>
      <c r="QRQ18" s="727"/>
      <c r="QRR18" s="727"/>
      <c r="QRT18" s="729"/>
      <c r="QRU18" s="724"/>
      <c r="QRV18" s="725"/>
      <c r="QRW18" s="726"/>
      <c r="QRX18" s="726"/>
      <c r="QRY18" s="726"/>
      <c r="QRZ18" s="727"/>
      <c r="QSA18" s="727"/>
      <c r="QSB18" s="727"/>
      <c r="QSD18" s="729"/>
      <c r="QSE18" s="724"/>
      <c r="QSF18" s="725"/>
      <c r="QSG18" s="726"/>
      <c r="QSH18" s="726"/>
      <c r="QSI18" s="726"/>
      <c r="QSJ18" s="727"/>
      <c r="QSK18" s="727"/>
      <c r="QSL18" s="727"/>
      <c r="QSN18" s="729"/>
      <c r="QSO18" s="724"/>
      <c r="QSP18" s="725"/>
      <c r="QSQ18" s="726"/>
      <c r="QSR18" s="726"/>
      <c r="QSS18" s="726"/>
      <c r="QST18" s="727"/>
      <c r="QSU18" s="727"/>
      <c r="QSV18" s="727"/>
      <c r="QSX18" s="729"/>
      <c r="QSY18" s="724"/>
      <c r="QSZ18" s="725"/>
      <c r="QTA18" s="726"/>
      <c r="QTB18" s="726"/>
      <c r="QTC18" s="726"/>
      <c r="QTD18" s="727"/>
      <c r="QTE18" s="727"/>
      <c r="QTF18" s="727"/>
      <c r="QTH18" s="729"/>
      <c r="QTI18" s="724"/>
      <c r="QTJ18" s="725"/>
      <c r="QTK18" s="726"/>
      <c r="QTL18" s="726"/>
      <c r="QTM18" s="726"/>
      <c r="QTN18" s="727"/>
      <c r="QTO18" s="727"/>
      <c r="QTP18" s="727"/>
      <c r="QTR18" s="729"/>
      <c r="QTS18" s="724"/>
      <c r="QTT18" s="725"/>
      <c r="QTU18" s="726"/>
      <c r="QTV18" s="726"/>
      <c r="QTW18" s="726"/>
      <c r="QTX18" s="727"/>
      <c r="QTY18" s="727"/>
      <c r="QTZ18" s="727"/>
      <c r="QUB18" s="729"/>
      <c r="QUC18" s="724"/>
      <c r="QUD18" s="725"/>
      <c r="QUE18" s="726"/>
      <c r="QUF18" s="726"/>
      <c r="QUG18" s="726"/>
      <c r="QUH18" s="727"/>
      <c r="QUI18" s="727"/>
      <c r="QUJ18" s="727"/>
      <c r="QUL18" s="729"/>
      <c r="QUM18" s="724"/>
      <c r="QUN18" s="725"/>
      <c r="QUO18" s="726"/>
      <c r="QUP18" s="726"/>
      <c r="QUQ18" s="726"/>
      <c r="QUR18" s="727"/>
      <c r="QUS18" s="727"/>
      <c r="QUT18" s="727"/>
      <c r="QUV18" s="729"/>
      <c r="QUW18" s="724"/>
      <c r="QUX18" s="725"/>
      <c r="QUY18" s="726"/>
      <c r="QUZ18" s="726"/>
      <c r="QVA18" s="726"/>
      <c r="QVB18" s="727"/>
      <c r="QVC18" s="727"/>
      <c r="QVD18" s="727"/>
      <c r="QVF18" s="729"/>
      <c r="QVG18" s="724"/>
      <c r="QVH18" s="725"/>
      <c r="QVI18" s="726"/>
      <c r="QVJ18" s="726"/>
      <c r="QVK18" s="726"/>
      <c r="QVL18" s="727"/>
      <c r="QVM18" s="727"/>
      <c r="QVN18" s="727"/>
      <c r="QVP18" s="729"/>
      <c r="QVQ18" s="724"/>
      <c r="QVR18" s="725"/>
      <c r="QVS18" s="726"/>
      <c r="QVT18" s="726"/>
      <c r="QVU18" s="726"/>
      <c r="QVV18" s="727"/>
      <c r="QVW18" s="727"/>
      <c r="QVX18" s="727"/>
      <c r="QVZ18" s="729"/>
      <c r="QWA18" s="724"/>
      <c r="QWB18" s="725"/>
      <c r="QWC18" s="726"/>
      <c r="QWD18" s="726"/>
      <c r="QWE18" s="726"/>
      <c r="QWF18" s="727"/>
      <c r="QWG18" s="727"/>
      <c r="QWH18" s="727"/>
      <c r="QWJ18" s="729"/>
      <c r="QWK18" s="724"/>
      <c r="QWL18" s="725"/>
      <c r="QWM18" s="726"/>
      <c r="QWN18" s="726"/>
      <c r="QWO18" s="726"/>
      <c r="QWP18" s="727"/>
      <c r="QWQ18" s="727"/>
      <c r="QWR18" s="727"/>
      <c r="QWT18" s="729"/>
      <c r="QWU18" s="724"/>
      <c r="QWV18" s="725"/>
      <c r="QWW18" s="726"/>
      <c r="QWX18" s="726"/>
      <c r="QWY18" s="726"/>
      <c r="QWZ18" s="727"/>
      <c r="QXA18" s="727"/>
      <c r="QXB18" s="727"/>
      <c r="QXD18" s="729"/>
      <c r="QXE18" s="724"/>
      <c r="QXF18" s="725"/>
      <c r="QXG18" s="726"/>
      <c r="QXH18" s="726"/>
      <c r="QXI18" s="726"/>
      <c r="QXJ18" s="727"/>
      <c r="QXK18" s="727"/>
      <c r="QXL18" s="727"/>
      <c r="QXN18" s="729"/>
      <c r="QXO18" s="724"/>
      <c r="QXP18" s="725"/>
      <c r="QXQ18" s="726"/>
      <c r="QXR18" s="726"/>
      <c r="QXS18" s="726"/>
      <c r="QXT18" s="727"/>
      <c r="QXU18" s="727"/>
      <c r="QXV18" s="727"/>
      <c r="QXX18" s="729"/>
      <c r="QXY18" s="724"/>
      <c r="QXZ18" s="725"/>
      <c r="QYA18" s="726"/>
      <c r="QYB18" s="726"/>
      <c r="QYC18" s="726"/>
      <c r="QYD18" s="727"/>
      <c r="QYE18" s="727"/>
      <c r="QYF18" s="727"/>
      <c r="QYH18" s="729"/>
      <c r="QYI18" s="724"/>
      <c r="QYJ18" s="725"/>
      <c r="QYK18" s="726"/>
      <c r="QYL18" s="726"/>
      <c r="QYM18" s="726"/>
      <c r="QYN18" s="727"/>
      <c r="QYO18" s="727"/>
      <c r="QYP18" s="727"/>
      <c r="QYR18" s="729"/>
      <c r="QYS18" s="724"/>
      <c r="QYT18" s="725"/>
      <c r="QYU18" s="726"/>
      <c r="QYV18" s="726"/>
      <c r="QYW18" s="726"/>
      <c r="QYX18" s="727"/>
      <c r="QYY18" s="727"/>
      <c r="QYZ18" s="727"/>
      <c r="QZB18" s="729"/>
      <c r="QZC18" s="724"/>
      <c r="QZD18" s="725"/>
      <c r="QZE18" s="726"/>
      <c r="QZF18" s="726"/>
      <c r="QZG18" s="726"/>
      <c r="QZH18" s="727"/>
      <c r="QZI18" s="727"/>
      <c r="QZJ18" s="727"/>
      <c r="QZL18" s="729"/>
      <c r="QZM18" s="724"/>
      <c r="QZN18" s="725"/>
      <c r="QZO18" s="726"/>
      <c r="QZP18" s="726"/>
      <c r="QZQ18" s="726"/>
      <c r="QZR18" s="727"/>
      <c r="QZS18" s="727"/>
      <c r="QZT18" s="727"/>
      <c r="QZV18" s="729"/>
      <c r="QZW18" s="724"/>
      <c r="QZX18" s="725"/>
      <c r="QZY18" s="726"/>
      <c r="QZZ18" s="726"/>
      <c r="RAA18" s="726"/>
      <c r="RAB18" s="727"/>
      <c r="RAC18" s="727"/>
      <c r="RAD18" s="727"/>
      <c r="RAF18" s="729"/>
      <c r="RAG18" s="724"/>
      <c r="RAH18" s="725"/>
      <c r="RAI18" s="726"/>
      <c r="RAJ18" s="726"/>
      <c r="RAK18" s="726"/>
      <c r="RAL18" s="727"/>
      <c r="RAM18" s="727"/>
      <c r="RAN18" s="727"/>
      <c r="RAP18" s="729"/>
      <c r="RAQ18" s="724"/>
      <c r="RAR18" s="725"/>
      <c r="RAS18" s="726"/>
      <c r="RAT18" s="726"/>
      <c r="RAU18" s="726"/>
      <c r="RAV18" s="727"/>
      <c r="RAW18" s="727"/>
      <c r="RAX18" s="727"/>
      <c r="RAZ18" s="729"/>
      <c r="RBA18" s="724"/>
      <c r="RBB18" s="725"/>
      <c r="RBC18" s="726"/>
      <c r="RBD18" s="726"/>
      <c r="RBE18" s="726"/>
      <c r="RBF18" s="727"/>
      <c r="RBG18" s="727"/>
      <c r="RBH18" s="727"/>
      <c r="RBJ18" s="729"/>
      <c r="RBK18" s="724"/>
      <c r="RBL18" s="725"/>
      <c r="RBM18" s="726"/>
      <c r="RBN18" s="726"/>
      <c r="RBO18" s="726"/>
      <c r="RBP18" s="727"/>
      <c r="RBQ18" s="727"/>
      <c r="RBR18" s="727"/>
      <c r="RBT18" s="729"/>
      <c r="RBU18" s="724"/>
      <c r="RBV18" s="725"/>
      <c r="RBW18" s="726"/>
      <c r="RBX18" s="726"/>
      <c r="RBY18" s="726"/>
      <c r="RBZ18" s="727"/>
      <c r="RCA18" s="727"/>
      <c r="RCB18" s="727"/>
      <c r="RCD18" s="729"/>
      <c r="RCE18" s="724"/>
      <c r="RCF18" s="725"/>
      <c r="RCG18" s="726"/>
      <c r="RCH18" s="726"/>
      <c r="RCI18" s="726"/>
      <c r="RCJ18" s="727"/>
      <c r="RCK18" s="727"/>
      <c r="RCL18" s="727"/>
      <c r="RCN18" s="729"/>
      <c r="RCO18" s="724"/>
      <c r="RCP18" s="725"/>
      <c r="RCQ18" s="726"/>
      <c r="RCR18" s="726"/>
      <c r="RCS18" s="726"/>
      <c r="RCT18" s="727"/>
      <c r="RCU18" s="727"/>
      <c r="RCV18" s="727"/>
      <c r="RCX18" s="729"/>
      <c r="RCY18" s="724"/>
      <c r="RCZ18" s="725"/>
      <c r="RDA18" s="726"/>
      <c r="RDB18" s="726"/>
      <c r="RDC18" s="726"/>
      <c r="RDD18" s="727"/>
      <c r="RDE18" s="727"/>
      <c r="RDF18" s="727"/>
      <c r="RDH18" s="729"/>
      <c r="RDI18" s="724"/>
      <c r="RDJ18" s="725"/>
      <c r="RDK18" s="726"/>
      <c r="RDL18" s="726"/>
      <c r="RDM18" s="726"/>
      <c r="RDN18" s="727"/>
      <c r="RDO18" s="727"/>
      <c r="RDP18" s="727"/>
      <c r="RDR18" s="729"/>
      <c r="RDS18" s="724"/>
      <c r="RDT18" s="725"/>
      <c r="RDU18" s="726"/>
      <c r="RDV18" s="726"/>
      <c r="RDW18" s="726"/>
      <c r="RDX18" s="727"/>
      <c r="RDY18" s="727"/>
      <c r="RDZ18" s="727"/>
      <c r="REB18" s="729"/>
      <c r="REC18" s="724"/>
      <c r="RED18" s="725"/>
      <c r="REE18" s="726"/>
      <c r="REF18" s="726"/>
      <c r="REG18" s="726"/>
      <c r="REH18" s="727"/>
      <c r="REI18" s="727"/>
      <c r="REJ18" s="727"/>
      <c r="REL18" s="729"/>
      <c r="REM18" s="724"/>
      <c r="REN18" s="725"/>
      <c r="REO18" s="726"/>
      <c r="REP18" s="726"/>
      <c r="REQ18" s="726"/>
      <c r="RER18" s="727"/>
      <c r="RES18" s="727"/>
      <c r="RET18" s="727"/>
      <c r="REV18" s="729"/>
      <c r="REW18" s="724"/>
      <c r="REX18" s="725"/>
      <c r="REY18" s="726"/>
      <c r="REZ18" s="726"/>
      <c r="RFA18" s="726"/>
      <c r="RFB18" s="727"/>
      <c r="RFC18" s="727"/>
      <c r="RFD18" s="727"/>
      <c r="RFF18" s="729"/>
      <c r="RFG18" s="724"/>
      <c r="RFH18" s="725"/>
      <c r="RFI18" s="726"/>
      <c r="RFJ18" s="726"/>
      <c r="RFK18" s="726"/>
      <c r="RFL18" s="727"/>
      <c r="RFM18" s="727"/>
      <c r="RFN18" s="727"/>
      <c r="RFP18" s="729"/>
      <c r="RFQ18" s="724"/>
      <c r="RFR18" s="725"/>
      <c r="RFS18" s="726"/>
      <c r="RFT18" s="726"/>
      <c r="RFU18" s="726"/>
      <c r="RFV18" s="727"/>
      <c r="RFW18" s="727"/>
      <c r="RFX18" s="727"/>
      <c r="RFZ18" s="729"/>
      <c r="RGA18" s="724"/>
      <c r="RGB18" s="725"/>
      <c r="RGC18" s="726"/>
      <c r="RGD18" s="726"/>
      <c r="RGE18" s="726"/>
      <c r="RGF18" s="727"/>
      <c r="RGG18" s="727"/>
      <c r="RGH18" s="727"/>
      <c r="RGJ18" s="729"/>
      <c r="RGK18" s="724"/>
      <c r="RGL18" s="725"/>
      <c r="RGM18" s="726"/>
      <c r="RGN18" s="726"/>
      <c r="RGO18" s="726"/>
      <c r="RGP18" s="727"/>
      <c r="RGQ18" s="727"/>
      <c r="RGR18" s="727"/>
      <c r="RGT18" s="729"/>
      <c r="RGU18" s="724"/>
      <c r="RGV18" s="725"/>
      <c r="RGW18" s="726"/>
      <c r="RGX18" s="726"/>
      <c r="RGY18" s="726"/>
      <c r="RGZ18" s="727"/>
      <c r="RHA18" s="727"/>
      <c r="RHB18" s="727"/>
      <c r="RHD18" s="729"/>
      <c r="RHE18" s="724"/>
      <c r="RHF18" s="725"/>
      <c r="RHG18" s="726"/>
      <c r="RHH18" s="726"/>
      <c r="RHI18" s="726"/>
      <c r="RHJ18" s="727"/>
      <c r="RHK18" s="727"/>
      <c r="RHL18" s="727"/>
      <c r="RHN18" s="729"/>
      <c r="RHO18" s="724"/>
      <c r="RHP18" s="725"/>
      <c r="RHQ18" s="726"/>
      <c r="RHR18" s="726"/>
      <c r="RHS18" s="726"/>
      <c r="RHT18" s="727"/>
      <c r="RHU18" s="727"/>
      <c r="RHV18" s="727"/>
      <c r="RHX18" s="729"/>
      <c r="RHY18" s="724"/>
      <c r="RHZ18" s="725"/>
      <c r="RIA18" s="726"/>
      <c r="RIB18" s="726"/>
      <c r="RIC18" s="726"/>
      <c r="RID18" s="727"/>
      <c r="RIE18" s="727"/>
      <c r="RIF18" s="727"/>
      <c r="RIH18" s="729"/>
      <c r="RII18" s="724"/>
      <c r="RIJ18" s="725"/>
      <c r="RIK18" s="726"/>
      <c r="RIL18" s="726"/>
      <c r="RIM18" s="726"/>
      <c r="RIN18" s="727"/>
      <c r="RIO18" s="727"/>
      <c r="RIP18" s="727"/>
      <c r="RIR18" s="729"/>
      <c r="RIS18" s="724"/>
      <c r="RIT18" s="725"/>
      <c r="RIU18" s="726"/>
      <c r="RIV18" s="726"/>
      <c r="RIW18" s="726"/>
      <c r="RIX18" s="727"/>
      <c r="RIY18" s="727"/>
      <c r="RIZ18" s="727"/>
      <c r="RJB18" s="729"/>
      <c r="RJC18" s="724"/>
      <c r="RJD18" s="725"/>
      <c r="RJE18" s="726"/>
      <c r="RJF18" s="726"/>
      <c r="RJG18" s="726"/>
      <c r="RJH18" s="727"/>
      <c r="RJI18" s="727"/>
      <c r="RJJ18" s="727"/>
      <c r="RJL18" s="729"/>
      <c r="RJM18" s="724"/>
      <c r="RJN18" s="725"/>
      <c r="RJO18" s="726"/>
      <c r="RJP18" s="726"/>
      <c r="RJQ18" s="726"/>
      <c r="RJR18" s="727"/>
      <c r="RJS18" s="727"/>
      <c r="RJT18" s="727"/>
      <c r="RJV18" s="729"/>
      <c r="RJW18" s="724"/>
      <c r="RJX18" s="725"/>
      <c r="RJY18" s="726"/>
      <c r="RJZ18" s="726"/>
      <c r="RKA18" s="726"/>
      <c r="RKB18" s="727"/>
      <c r="RKC18" s="727"/>
      <c r="RKD18" s="727"/>
      <c r="RKF18" s="729"/>
      <c r="RKG18" s="724"/>
      <c r="RKH18" s="725"/>
      <c r="RKI18" s="726"/>
      <c r="RKJ18" s="726"/>
      <c r="RKK18" s="726"/>
      <c r="RKL18" s="727"/>
      <c r="RKM18" s="727"/>
      <c r="RKN18" s="727"/>
      <c r="RKP18" s="729"/>
      <c r="RKQ18" s="724"/>
      <c r="RKR18" s="725"/>
      <c r="RKS18" s="726"/>
      <c r="RKT18" s="726"/>
      <c r="RKU18" s="726"/>
      <c r="RKV18" s="727"/>
      <c r="RKW18" s="727"/>
      <c r="RKX18" s="727"/>
      <c r="RKZ18" s="729"/>
      <c r="RLA18" s="724"/>
      <c r="RLB18" s="725"/>
      <c r="RLC18" s="726"/>
      <c r="RLD18" s="726"/>
      <c r="RLE18" s="726"/>
      <c r="RLF18" s="727"/>
      <c r="RLG18" s="727"/>
      <c r="RLH18" s="727"/>
      <c r="RLJ18" s="729"/>
      <c r="RLK18" s="724"/>
      <c r="RLL18" s="725"/>
      <c r="RLM18" s="726"/>
      <c r="RLN18" s="726"/>
      <c r="RLO18" s="726"/>
      <c r="RLP18" s="727"/>
      <c r="RLQ18" s="727"/>
      <c r="RLR18" s="727"/>
      <c r="RLT18" s="729"/>
      <c r="RLU18" s="724"/>
      <c r="RLV18" s="725"/>
      <c r="RLW18" s="726"/>
      <c r="RLX18" s="726"/>
      <c r="RLY18" s="726"/>
      <c r="RLZ18" s="727"/>
      <c r="RMA18" s="727"/>
      <c r="RMB18" s="727"/>
      <c r="RMD18" s="729"/>
      <c r="RME18" s="724"/>
      <c r="RMF18" s="725"/>
      <c r="RMG18" s="726"/>
      <c r="RMH18" s="726"/>
      <c r="RMI18" s="726"/>
      <c r="RMJ18" s="727"/>
      <c r="RMK18" s="727"/>
      <c r="RML18" s="727"/>
      <c r="RMN18" s="729"/>
      <c r="RMO18" s="724"/>
      <c r="RMP18" s="725"/>
      <c r="RMQ18" s="726"/>
      <c r="RMR18" s="726"/>
      <c r="RMS18" s="726"/>
      <c r="RMT18" s="727"/>
      <c r="RMU18" s="727"/>
      <c r="RMV18" s="727"/>
      <c r="RMX18" s="729"/>
      <c r="RMY18" s="724"/>
      <c r="RMZ18" s="725"/>
      <c r="RNA18" s="726"/>
      <c r="RNB18" s="726"/>
      <c r="RNC18" s="726"/>
      <c r="RND18" s="727"/>
      <c r="RNE18" s="727"/>
      <c r="RNF18" s="727"/>
      <c r="RNH18" s="729"/>
      <c r="RNI18" s="724"/>
      <c r="RNJ18" s="725"/>
      <c r="RNK18" s="726"/>
      <c r="RNL18" s="726"/>
      <c r="RNM18" s="726"/>
      <c r="RNN18" s="727"/>
      <c r="RNO18" s="727"/>
      <c r="RNP18" s="727"/>
      <c r="RNR18" s="729"/>
      <c r="RNS18" s="724"/>
      <c r="RNT18" s="725"/>
      <c r="RNU18" s="726"/>
      <c r="RNV18" s="726"/>
      <c r="RNW18" s="726"/>
      <c r="RNX18" s="727"/>
      <c r="RNY18" s="727"/>
      <c r="RNZ18" s="727"/>
      <c r="ROB18" s="729"/>
      <c r="ROC18" s="724"/>
      <c r="ROD18" s="725"/>
      <c r="ROE18" s="726"/>
      <c r="ROF18" s="726"/>
      <c r="ROG18" s="726"/>
      <c r="ROH18" s="727"/>
      <c r="ROI18" s="727"/>
      <c r="ROJ18" s="727"/>
      <c r="ROL18" s="729"/>
      <c r="ROM18" s="724"/>
      <c r="RON18" s="725"/>
      <c r="ROO18" s="726"/>
      <c r="ROP18" s="726"/>
      <c r="ROQ18" s="726"/>
      <c r="ROR18" s="727"/>
      <c r="ROS18" s="727"/>
      <c r="ROT18" s="727"/>
      <c r="ROV18" s="729"/>
      <c r="ROW18" s="724"/>
      <c r="ROX18" s="725"/>
      <c r="ROY18" s="726"/>
      <c r="ROZ18" s="726"/>
      <c r="RPA18" s="726"/>
      <c r="RPB18" s="727"/>
      <c r="RPC18" s="727"/>
      <c r="RPD18" s="727"/>
      <c r="RPF18" s="729"/>
      <c r="RPG18" s="724"/>
      <c r="RPH18" s="725"/>
      <c r="RPI18" s="726"/>
      <c r="RPJ18" s="726"/>
      <c r="RPK18" s="726"/>
      <c r="RPL18" s="727"/>
      <c r="RPM18" s="727"/>
      <c r="RPN18" s="727"/>
      <c r="RPP18" s="729"/>
      <c r="RPQ18" s="724"/>
      <c r="RPR18" s="725"/>
      <c r="RPS18" s="726"/>
      <c r="RPT18" s="726"/>
      <c r="RPU18" s="726"/>
      <c r="RPV18" s="727"/>
      <c r="RPW18" s="727"/>
      <c r="RPX18" s="727"/>
      <c r="RPZ18" s="729"/>
      <c r="RQA18" s="724"/>
      <c r="RQB18" s="725"/>
      <c r="RQC18" s="726"/>
      <c r="RQD18" s="726"/>
      <c r="RQE18" s="726"/>
      <c r="RQF18" s="727"/>
      <c r="RQG18" s="727"/>
      <c r="RQH18" s="727"/>
      <c r="RQJ18" s="729"/>
      <c r="RQK18" s="724"/>
      <c r="RQL18" s="725"/>
      <c r="RQM18" s="726"/>
      <c r="RQN18" s="726"/>
      <c r="RQO18" s="726"/>
      <c r="RQP18" s="727"/>
      <c r="RQQ18" s="727"/>
      <c r="RQR18" s="727"/>
      <c r="RQT18" s="729"/>
      <c r="RQU18" s="724"/>
      <c r="RQV18" s="725"/>
      <c r="RQW18" s="726"/>
      <c r="RQX18" s="726"/>
      <c r="RQY18" s="726"/>
      <c r="RQZ18" s="727"/>
      <c r="RRA18" s="727"/>
      <c r="RRB18" s="727"/>
      <c r="RRD18" s="729"/>
      <c r="RRE18" s="724"/>
      <c r="RRF18" s="725"/>
      <c r="RRG18" s="726"/>
      <c r="RRH18" s="726"/>
      <c r="RRI18" s="726"/>
      <c r="RRJ18" s="727"/>
      <c r="RRK18" s="727"/>
      <c r="RRL18" s="727"/>
      <c r="RRN18" s="729"/>
      <c r="RRO18" s="724"/>
      <c r="RRP18" s="725"/>
      <c r="RRQ18" s="726"/>
      <c r="RRR18" s="726"/>
      <c r="RRS18" s="726"/>
      <c r="RRT18" s="727"/>
      <c r="RRU18" s="727"/>
      <c r="RRV18" s="727"/>
      <c r="RRX18" s="729"/>
      <c r="RRY18" s="724"/>
      <c r="RRZ18" s="725"/>
      <c r="RSA18" s="726"/>
      <c r="RSB18" s="726"/>
      <c r="RSC18" s="726"/>
      <c r="RSD18" s="727"/>
      <c r="RSE18" s="727"/>
      <c r="RSF18" s="727"/>
      <c r="RSH18" s="729"/>
      <c r="RSI18" s="724"/>
      <c r="RSJ18" s="725"/>
      <c r="RSK18" s="726"/>
      <c r="RSL18" s="726"/>
      <c r="RSM18" s="726"/>
      <c r="RSN18" s="727"/>
      <c r="RSO18" s="727"/>
      <c r="RSP18" s="727"/>
      <c r="RSR18" s="729"/>
      <c r="RSS18" s="724"/>
      <c r="RST18" s="725"/>
      <c r="RSU18" s="726"/>
      <c r="RSV18" s="726"/>
      <c r="RSW18" s="726"/>
      <c r="RSX18" s="727"/>
      <c r="RSY18" s="727"/>
      <c r="RSZ18" s="727"/>
      <c r="RTB18" s="729"/>
      <c r="RTC18" s="724"/>
      <c r="RTD18" s="725"/>
      <c r="RTE18" s="726"/>
      <c r="RTF18" s="726"/>
      <c r="RTG18" s="726"/>
      <c r="RTH18" s="727"/>
      <c r="RTI18" s="727"/>
      <c r="RTJ18" s="727"/>
      <c r="RTL18" s="729"/>
      <c r="RTM18" s="724"/>
      <c r="RTN18" s="725"/>
      <c r="RTO18" s="726"/>
      <c r="RTP18" s="726"/>
      <c r="RTQ18" s="726"/>
      <c r="RTR18" s="727"/>
      <c r="RTS18" s="727"/>
      <c r="RTT18" s="727"/>
      <c r="RTV18" s="729"/>
      <c r="RTW18" s="724"/>
      <c r="RTX18" s="725"/>
      <c r="RTY18" s="726"/>
      <c r="RTZ18" s="726"/>
      <c r="RUA18" s="726"/>
      <c r="RUB18" s="727"/>
      <c r="RUC18" s="727"/>
      <c r="RUD18" s="727"/>
      <c r="RUF18" s="729"/>
      <c r="RUG18" s="724"/>
      <c r="RUH18" s="725"/>
      <c r="RUI18" s="726"/>
      <c r="RUJ18" s="726"/>
      <c r="RUK18" s="726"/>
      <c r="RUL18" s="727"/>
      <c r="RUM18" s="727"/>
      <c r="RUN18" s="727"/>
      <c r="RUP18" s="729"/>
      <c r="RUQ18" s="724"/>
      <c r="RUR18" s="725"/>
      <c r="RUS18" s="726"/>
      <c r="RUT18" s="726"/>
      <c r="RUU18" s="726"/>
      <c r="RUV18" s="727"/>
      <c r="RUW18" s="727"/>
      <c r="RUX18" s="727"/>
      <c r="RUZ18" s="729"/>
      <c r="RVA18" s="724"/>
      <c r="RVB18" s="725"/>
      <c r="RVC18" s="726"/>
      <c r="RVD18" s="726"/>
      <c r="RVE18" s="726"/>
      <c r="RVF18" s="727"/>
      <c r="RVG18" s="727"/>
      <c r="RVH18" s="727"/>
      <c r="RVJ18" s="729"/>
      <c r="RVK18" s="724"/>
      <c r="RVL18" s="725"/>
      <c r="RVM18" s="726"/>
      <c r="RVN18" s="726"/>
      <c r="RVO18" s="726"/>
      <c r="RVP18" s="727"/>
      <c r="RVQ18" s="727"/>
      <c r="RVR18" s="727"/>
      <c r="RVT18" s="729"/>
      <c r="RVU18" s="724"/>
      <c r="RVV18" s="725"/>
      <c r="RVW18" s="726"/>
      <c r="RVX18" s="726"/>
      <c r="RVY18" s="726"/>
      <c r="RVZ18" s="727"/>
      <c r="RWA18" s="727"/>
      <c r="RWB18" s="727"/>
      <c r="RWD18" s="729"/>
      <c r="RWE18" s="724"/>
      <c r="RWF18" s="725"/>
      <c r="RWG18" s="726"/>
      <c r="RWH18" s="726"/>
      <c r="RWI18" s="726"/>
      <c r="RWJ18" s="727"/>
      <c r="RWK18" s="727"/>
      <c r="RWL18" s="727"/>
      <c r="RWN18" s="729"/>
      <c r="RWO18" s="724"/>
      <c r="RWP18" s="725"/>
      <c r="RWQ18" s="726"/>
      <c r="RWR18" s="726"/>
      <c r="RWS18" s="726"/>
      <c r="RWT18" s="727"/>
      <c r="RWU18" s="727"/>
      <c r="RWV18" s="727"/>
      <c r="RWX18" s="729"/>
      <c r="RWY18" s="724"/>
      <c r="RWZ18" s="725"/>
      <c r="RXA18" s="726"/>
      <c r="RXB18" s="726"/>
      <c r="RXC18" s="726"/>
      <c r="RXD18" s="727"/>
      <c r="RXE18" s="727"/>
      <c r="RXF18" s="727"/>
      <c r="RXH18" s="729"/>
      <c r="RXI18" s="724"/>
      <c r="RXJ18" s="725"/>
      <c r="RXK18" s="726"/>
      <c r="RXL18" s="726"/>
      <c r="RXM18" s="726"/>
      <c r="RXN18" s="727"/>
      <c r="RXO18" s="727"/>
      <c r="RXP18" s="727"/>
      <c r="RXR18" s="729"/>
      <c r="RXS18" s="724"/>
      <c r="RXT18" s="725"/>
      <c r="RXU18" s="726"/>
      <c r="RXV18" s="726"/>
      <c r="RXW18" s="726"/>
      <c r="RXX18" s="727"/>
      <c r="RXY18" s="727"/>
      <c r="RXZ18" s="727"/>
      <c r="RYB18" s="729"/>
      <c r="RYC18" s="724"/>
      <c r="RYD18" s="725"/>
      <c r="RYE18" s="726"/>
      <c r="RYF18" s="726"/>
      <c r="RYG18" s="726"/>
      <c r="RYH18" s="727"/>
      <c r="RYI18" s="727"/>
      <c r="RYJ18" s="727"/>
      <c r="RYL18" s="729"/>
      <c r="RYM18" s="724"/>
      <c r="RYN18" s="725"/>
      <c r="RYO18" s="726"/>
      <c r="RYP18" s="726"/>
      <c r="RYQ18" s="726"/>
      <c r="RYR18" s="727"/>
      <c r="RYS18" s="727"/>
      <c r="RYT18" s="727"/>
      <c r="RYV18" s="729"/>
      <c r="RYW18" s="724"/>
      <c r="RYX18" s="725"/>
      <c r="RYY18" s="726"/>
      <c r="RYZ18" s="726"/>
      <c r="RZA18" s="726"/>
      <c r="RZB18" s="727"/>
      <c r="RZC18" s="727"/>
      <c r="RZD18" s="727"/>
      <c r="RZF18" s="729"/>
      <c r="RZG18" s="724"/>
      <c r="RZH18" s="725"/>
      <c r="RZI18" s="726"/>
      <c r="RZJ18" s="726"/>
      <c r="RZK18" s="726"/>
      <c r="RZL18" s="727"/>
      <c r="RZM18" s="727"/>
      <c r="RZN18" s="727"/>
      <c r="RZP18" s="729"/>
      <c r="RZQ18" s="724"/>
      <c r="RZR18" s="725"/>
      <c r="RZS18" s="726"/>
      <c r="RZT18" s="726"/>
      <c r="RZU18" s="726"/>
      <c r="RZV18" s="727"/>
      <c r="RZW18" s="727"/>
      <c r="RZX18" s="727"/>
      <c r="RZZ18" s="729"/>
      <c r="SAA18" s="724"/>
      <c r="SAB18" s="725"/>
      <c r="SAC18" s="726"/>
      <c r="SAD18" s="726"/>
      <c r="SAE18" s="726"/>
      <c r="SAF18" s="727"/>
      <c r="SAG18" s="727"/>
      <c r="SAH18" s="727"/>
      <c r="SAJ18" s="729"/>
      <c r="SAK18" s="724"/>
      <c r="SAL18" s="725"/>
      <c r="SAM18" s="726"/>
      <c r="SAN18" s="726"/>
      <c r="SAO18" s="726"/>
      <c r="SAP18" s="727"/>
      <c r="SAQ18" s="727"/>
      <c r="SAR18" s="727"/>
      <c r="SAT18" s="729"/>
      <c r="SAU18" s="724"/>
      <c r="SAV18" s="725"/>
      <c r="SAW18" s="726"/>
      <c r="SAX18" s="726"/>
      <c r="SAY18" s="726"/>
      <c r="SAZ18" s="727"/>
      <c r="SBA18" s="727"/>
      <c r="SBB18" s="727"/>
      <c r="SBD18" s="729"/>
      <c r="SBE18" s="724"/>
      <c r="SBF18" s="725"/>
      <c r="SBG18" s="726"/>
      <c r="SBH18" s="726"/>
      <c r="SBI18" s="726"/>
      <c r="SBJ18" s="727"/>
      <c r="SBK18" s="727"/>
      <c r="SBL18" s="727"/>
      <c r="SBN18" s="729"/>
      <c r="SBO18" s="724"/>
      <c r="SBP18" s="725"/>
      <c r="SBQ18" s="726"/>
      <c r="SBR18" s="726"/>
      <c r="SBS18" s="726"/>
      <c r="SBT18" s="727"/>
      <c r="SBU18" s="727"/>
      <c r="SBV18" s="727"/>
      <c r="SBX18" s="729"/>
      <c r="SBY18" s="724"/>
      <c r="SBZ18" s="725"/>
      <c r="SCA18" s="726"/>
      <c r="SCB18" s="726"/>
      <c r="SCC18" s="726"/>
      <c r="SCD18" s="727"/>
      <c r="SCE18" s="727"/>
      <c r="SCF18" s="727"/>
      <c r="SCH18" s="729"/>
      <c r="SCI18" s="724"/>
      <c r="SCJ18" s="725"/>
      <c r="SCK18" s="726"/>
      <c r="SCL18" s="726"/>
      <c r="SCM18" s="726"/>
      <c r="SCN18" s="727"/>
      <c r="SCO18" s="727"/>
      <c r="SCP18" s="727"/>
      <c r="SCR18" s="729"/>
      <c r="SCS18" s="724"/>
      <c r="SCT18" s="725"/>
      <c r="SCU18" s="726"/>
      <c r="SCV18" s="726"/>
      <c r="SCW18" s="726"/>
      <c r="SCX18" s="727"/>
      <c r="SCY18" s="727"/>
      <c r="SCZ18" s="727"/>
      <c r="SDB18" s="729"/>
      <c r="SDC18" s="724"/>
      <c r="SDD18" s="725"/>
      <c r="SDE18" s="726"/>
      <c r="SDF18" s="726"/>
      <c r="SDG18" s="726"/>
      <c r="SDH18" s="727"/>
      <c r="SDI18" s="727"/>
      <c r="SDJ18" s="727"/>
      <c r="SDL18" s="729"/>
      <c r="SDM18" s="724"/>
      <c r="SDN18" s="725"/>
      <c r="SDO18" s="726"/>
      <c r="SDP18" s="726"/>
      <c r="SDQ18" s="726"/>
      <c r="SDR18" s="727"/>
      <c r="SDS18" s="727"/>
      <c r="SDT18" s="727"/>
      <c r="SDV18" s="729"/>
      <c r="SDW18" s="724"/>
      <c r="SDX18" s="725"/>
      <c r="SDY18" s="726"/>
      <c r="SDZ18" s="726"/>
      <c r="SEA18" s="726"/>
      <c r="SEB18" s="727"/>
      <c r="SEC18" s="727"/>
      <c r="SED18" s="727"/>
      <c r="SEF18" s="729"/>
      <c r="SEG18" s="724"/>
      <c r="SEH18" s="725"/>
      <c r="SEI18" s="726"/>
      <c r="SEJ18" s="726"/>
      <c r="SEK18" s="726"/>
      <c r="SEL18" s="727"/>
      <c r="SEM18" s="727"/>
      <c r="SEN18" s="727"/>
      <c r="SEP18" s="729"/>
      <c r="SEQ18" s="724"/>
      <c r="SER18" s="725"/>
      <c r="SES18" s="726"/>
      <c r="SET18" s="726"/>
      <c r="SEU18" s="726"/>
      <c r="SEV18" s="727"/>
      <c r="SEW18" s="727"/>
      <c r="SEX18" s="727"/>
      <c r="SEZ18" s="729"/>
      <c r="SFA18" s="724"/>
      <c r="SFB18" s="725"/>
      <c r="SFC18" s="726"/>
      <c r="SFD18" s="726"/>
      <c r="SFE18" s="726"/>
      <c r="SFF18" s="727"/>
      <c r="SFG18" s="727"/>
      <c r="SFH18" s="727"/>
      <c r="SFJ18" s="729"/>
      <c r="SFK18" s="724"/>
      <c r="SFL18" s="725"/>
      <c r="SFM18" s="726"/>
      <c r="SFN18" s="726"/>
      <c r="SFO18" s="726"/>
      <c r="SFP18" s="727"/>
      <c r="SFQ18" s="727"/>
      <c r="SFR18" s="727"/>
      <c r="SFT18" s="729"/>
      <c r="SFU18" s="724"/>
      <c r="SFV18" s="725"/>
      <c r="SFW18" s="726"/>
      <c r="SFX18" s="726"/>
      <c r="SFY18" s="726"/>
      <c r="SFZ18" s="727"/>
      <c r="SGA18" s="727"/>
      <c r="SGB18" s="727"/>
      <c r="SGD18" s="729"/>
      <c r="SGE18" s="724"/>
      <c r="SGF18" s="725"/>
      <c r="SGG18" s="726"/>
      <c r="SGH18" s="726"/>
      <c r="SGI18" s="726"/>
      <c r="SGJ18" s="727"/>
      <c r="SGK18" s="727"/>
      <c r="SGL18" s="727"/>
      <c r="SGN18" s="729"/>
      <c r="SGO18" s="724"/>
      <c r="SGP18" s="725"/>
      <c r="SGQ18" s="726"/>
      <c r="SGR18" s="726"/>
      <c r="SGS18" s="726"/>
      <c r="SGT18" s="727"/>
      <c r="SGU18" s="727"/>
      <c r="SGV18" s="727"/>
      <c r="SGX18" s="729"/>
      <c r="SGY18" s="724"/>
      <c r="SGZ18" s="725"/>
      <c r="SHA18" s="726"/>
      <c r="SHB18" s="726"/>
      <c r="SHC18" s="726"/>
      <c r="SHD18" s="727"/>
      <c r="SHE18" s="727"/>
      <c r="SHF18" s="727"/>
      <c r="SHH18" s="729"/>
      <c r="SHI18" s="724"/>
      <c r="SHJ18" s="725"/>
      <c r="SHK18" s="726"/>
      <c r="SHL18" s="726"/>
      <c r="SHM18" s="726"/>
      <c r="SHN18" s="727"/>
      <c r="SHO18" s="727"/>
      <c r="SHP18" s="727"/>
      <c r="SHR18" s="729"/>
      <c r="SHS18" s="724"/>
      <c r="SHT18" s="725"/>
      <c r="SHU18" s="726"/>
      <c r="SHV18" s="726"/>
      <c r="SHW18" s="726"/>
      <c r="SHX18" s="727"/>
      <c r="SHY18" s="727"/>
      <c r="SHZ18" s="727"/>
      <c r="SIB18" s="729"/>
      <c r="SIC18" s="724"/>
      <c r="SID18" s="725"/>
      <c r="SIE18" s="726"/>
      <c r="SIF18" s="726"/>
      <c r="SIG18" s="726"/>
      <c r="SIH18" s="727"/>
      <c r="SII18" s="727"/>
      <c r="SIJ18" s="727"/>
      <c r="SIL18" s="729"/>
      <c r="SIM18" s="724"/>
      <c r="SIN18" s="725"/>
      <c r="SIO18" s="726"/>
      <c r="SIP18" s="726"/>
      <c r="SIQ18" s="726"/>
      <c r="SIR18" s="727"/>
      <c r="SIS18" s="727"/>
      <c r="SIT18" s="727"/>
      <c r="SIV18" s="729"/>
      <c r="SIW18" s="724"/>
      <c r="SIX18" s="725"/>
      <c r="SIY18" s="726"/>
      <c r="SIZ18" s="726"/>
      <c r="SJA18" s="726"/>
      <c r="SJB18" s="727"/>
      <c r="SJC18" s="727"/>
      <c r="SJD18" s="727"/>
      <c r="SJF18" s="729"/>
      <c r="SJG18" s="724"/>
      <c r="SJH18" s="725"/>
      <c r="SJI18" s="726"/>
      <c r="SJJ18" s="726"/>
      <c r="SJK18" s="726"/>
      <c r="SJL18" s="727"/>
      <c r="SJM18" s="727"/>
      <c r="SJN18" s="727"/>
      <c r="SJP18" s="729"/>
      <c r="SJQ18" s="724"/>
      <c r="SJR18" s="725"/>
      <c r="SJS18" s="726"/>
      <c r="SJT18" s="726"/>
      <c r="SJU18" s="726"/>
      <c r="SJV18" s="727"/>
      <c r="SJW18" s="727"/>
      <c r="SJX18" s="727"/>
      <c r="SJZ18" s="729"/>
      <c r="SKA18" s="724"/>
      <c r="SKB18" s="725"/>
      <c r="SKC18" s="726"/>
      <c r="SKD18" s="726"/>
      <c r="SKE18" s="726"/>
      <c r="SKF18" s="727"/>
      <c r="SKG18" s="727"/>
      <c r="SKH18" s="727"/>
      <c r="SKJ18" s="729"/>
      <c r="SKK18" s="724"/>
      <c r="SKL18" s="725"/>
      <c r="SKM18" s="726"/>
      <c r="SKN18" s="726"/>
      <c r="SKO18" s="726"/>
      <c r="SKP18" s="727"/>
      <c r="SKQ18" s="727"/>
      <c r="SKR18" s="727"/>
      <c r="SKT18" s="729"/>
      <c r="SKU18" s="724"/>
      <c r="SKV18" s="725"/>
      <c r="SKW18" s="726"/>
      <c r="SKX18" s="726"/>
      <c r="SKY18" s="726"/>
      <c r="SKZ18" s="727"/>
      <c r="SLA18" s="727"/>
      <c r="SLB18" s="727"/>
      <c r="SLD18" s="729"/>
      <c r="SLE18" s="724"/>
      <c r="SLF18" s="725"/>
      <c r="SLG18" s="726"/>
      <c r="SLH18" s="726"/>
      <c r="SLI18" s="726"/>
      <c r="SLJ18" s="727"/>
      <c r="SLK18" s="727"/>
      <c r="SLL18" s="727"/>
      <c r="SLN18" s="729"/>
      <c r="SLO18" s="724"/>
      <c r="SLP18" s="725"/>
      <c r="SLQ18" s="726"/>
      <c r="SLR18" s="726"/>
      <c r="SLS18" s="726"/>
      <c r="SLT18" s="727"/>
      <c r="SLU18" s="727"/>
      <c r="SLV18" s="727"/>
      <c r="SLX18" s="729"/>
      <c r="SLY18" s="724"/>
      <c r="SLZ18" s="725"/>
      <c r="SMA18" s="726"/>
      <c r="SMB18" s="726"/>
      <c r="SMC18" s="726"/>
      <c r="SMD18" s="727"/>
      <c r="SME18" s="727"/>
      <c r="SMF18" s="727"/>
      <c r="SMH18" s="729"/>
      <c r="SMI18" s="724"/>
      <c r="SMJ18" s="725"/>
      <c r="SMK18" s="726"/>
      <c r="SML18" s="726"/>
      <c r="SMM18" s="726"/>
      <c r="SMN18" s="727"/>
      <c r="SMO18" s="727"/>
      <c r="SMP18" s="727"/>
      <c r="SMR18" s="729"/>
      <c r="SMS18" s="724"/>
      <c r="SMT18" s="725"/>
      <c r="SMU18" s="726"/>
      <c r="SMV18" s="726"/>
      <c r="SMW18" s="726"/>
      <c r="SMX18" s="727"/>
      <c r="SMY18" s="727"/>
      <c r="SMZ18" s="727"/>
      <c r="SNB18" s="729"/>
      <c r="SNC18" s="724"/>
      <c r="SND18" s="725"/>
      <c r="SNE18" s="726"/>
      <c r="SNF18" s="726"/>
      <c r="SNG18" s="726"/>
      <c r="SNH18" s="727"/>
      <c r="SNI18" s="727"/>
      <c r="SNJ18" s="727"/>
      <c r="SNL18" s="729"/>
      <c r="SNM18" s="724"/>
      <c r="SNN18" s="725"/>
      <c r="SNO18" s="726"/>
      <c r="SNP18" s="726"/>
      <c r="SNQ18" s="726"/>
      <c r="SNR18" s="727"/>
      <c r="SNS18" s="727"/>
      <c r="SNT18" s="727"/>
      <c r="SNV18" s="729"/>
      <c r="SNW18" s="724"/>
      <c r="SNX18" s="725"/>
      <c r="SNY18" s="726"/>
      <c r="SNZ18" s="726"/>
      <c r="SOA18" s="726"/>
      <c r="SOB18" s="727"/>
      <c r="SOC18" s="727"/>
      <c r="SOD18" s="727"/>
      <c r="SOF18" s="729"/>
      <c r="SOG18" s="724"/>
      <c r="SOH18" s="725"/>
      <c r="SOI18" s="726"/>
      <c r="SOJ18" s="726"/>
      <c r="SOK18" s="726"/>
      <c r="SOL18" s="727"/>
      <c r="SOM18" s="727"/>
      <c r="SON18" s="727"/>
      <c r="SOP18" s="729"/>
      <c r="SOQ18" s="724"/>
      <c r="SOR18" s="725"/>
      <c r="SOS18" s="726"/>
      <c r="SOT18" s="726"/>
      <c r="SOU18" s="726"/>
      <c r="SOV18" s="727"/>
      <c r="SOW18" s="727"/>
      <c r="SOX18" s="727"/>
      <c r="SOZ18" s="729"/>
      <c r="SPA18" s="724"/>
      <c r="SPB18" s="725"/>
      <c r="SPC18" s="726"/>
      <c r="SPD18" s="726"/>
      <c r="SPE18" s="726"/>
      <c r="SPF18" s="727"/>
      <c r="SPG18" s="727"/>
      <c r="SPH18" s="727"/>
      <c r="SPJ18" s="729"/>
      <c r="SPK18" s="724"/>
      <c r="SPL18" s="725"/>
      <c r="SPM18" s="726"/>
      <c r="SPN18" s="726"/>
      <c r="SPO18" s="726"/>
      <c r="SPP18" s="727"/>
      <c r="SPQ18" s="727"/>
      <c r="SPR18" s="727"/>
      <c r="SPT18" s="729"/>
      <c r="SPU18" s="724"/>
      <c r="SPV18" s="725"/>
      <c r="SPW18" s="726"/>
      <c r="SPX18" s="726"/>
      <c r="SPY18" s="726"/>
      <c r="SPZ18" s="727"/>
      <c r="SQA18" s="727"/>
      <c r="SQB18" s="727"/>
      <c r="SQD18" s="729"/>
      <c r="SQE18" s="724"/>
      <c r="SQF18" s="725"/>
      <c r="SQG18" s="726"/>
      <c r="SQH18" s="726"/>
      <c r="SQI18" s="726"/>
      <c r="SQJ18" s="727"/>
      <c r="SQK18" s="727"/>
      <c r="SQL18" s="727"/>
      <c r="SQN18" s="729"/>
      <c r="SQO18" s="724"/>
      <c r="SQP18" s="725"/>
      <c r="SQQ18" s="726"/>
      <c r="SQR18" s="726"/>
      <c r="SQS18" s="726"/>
      <c r="SQT18" s="727"/>
      <c r="SQU18" s="727"/>
      <c r="SQV18" s="727"/>
      <c r="SQX18" s="729"/>
      <c r="SQY18" s="724"/>
      <c r="SQZ18" s="725"/>
      <c r="SRA18" s="726"/>
      <c r="SRB18" s="726"/>
      <c r="SRC18" s="726"/>
      <c r="SRD18" s="727"/>
      <c r="SRE18" s="727"/>
      <c r="SRF18" s="727"/>
      <c r="SRH18" s="729"/>
      <c r="SRI18" s="724"/>
      <c r="SRJ18" s="725"/>
      <c r="SRK18" s="726"/>
      <c r="SRL18" s="726"/>
      <c r="SRM18" s="726"/>
      <c r="SRN18" s="727"/>
      <c r="SRO18" s="727"/>
      <c r="SRP18" s="727"/>
      <c r="SRR18" s="729"/>
      <c r="SRS18" s="724"/>
      <c r="SRT18" s="725"/>
      <c r="SRU18" s="726"/>
      <c r="SRV18" s="726"/>
      <c r="SRW18" s="726"/>
      <c r="SRX18" s="727"/>
      <c r="SRY18" s="727"/>
      <c r="SRZ18" s="727"/>
      <c r="SSB18" s="729"/>
      <c r="SSC18" s="724"/>
      <c r="SSD18" s="725"/>
      <c r="SSE18" s="726"/>
      <c r="SSF18" s="726"/>
      <c r="SSG18" s="726"/>
      <c r="SSH18" s="727"/>
      <c r="SSI18" s="727"/>
      <c r="SSJ18" s="727"/>
      <c r="SSL18" s="729"/>
      <c r="SSM18" s="724"/>
      <c r="SSN18" s="725"/>
      <c r="SSO18" s="726"/>
      <c r="SSP18" s="726"/>
      <c r="SSQ18" s="726"/>
      <c r="SSR18" s="727"/>
      <c r="SSS18" s="727"/>
      <c r="SST18" s="727"/>
      <c r="SSV18" s="729"/>
      <c r="SSW18" s="724"/>
      <c r="SSX18" s="725"/>
      <c r="SSY18" s="726"/>
      <c r="SSZ18" s="726"/>
      <c r="STA18" s="726"/>
      <c r="STB18" s="727"/>
      <c r="STC18" s="727"/>
      <c r="STD18" s="727"/>
      <c r="STF18" s="729"/>
      <c r="STG18" s="724"/>
      <c r="STH18" s="725"/>
      <c r="STI18" s="726"/>
      <c r="STJ18" s="726"/>
      <c r="STK18" s="726"/>
      <c r="STL18" s="727"/>
      <c r="STM18" s="727"/>
      <c r="STN18" s="727"/>
      <c r="STP18" s="729"/>
      <c r="STQ18" s="724"/>
      <c r="STR18" s="725"/>
      <c r="STS18" s="726"/>
      <c r="STT18" s="726"/>
      <c r="STU18" s="726"/>
      <c r="STV18" s="727"/>
      <c r="STW18" s="727"/>
      <c r="STX18" s="727"/>
      <c r="STZ18" s="729"/>
      <c r="SUA18" s="724"/>
      <c r="SUB18" s="725"/>
      <c r="SUC18" s="726"/>
      <c r="SUD18" s="726"/>
      <c r="SUE18" s="726"/>
      <c r="SUF18" s="727"/>
      <c r="SUG18" s="727"/>
      <c r="SUH18" s="727"/>
      <c r="SUJ18" s="729"/>
      <c r="SUK18" s="724"/>
      <c r="SUL18" s="725"/>
      <c r="SUM18" s="726"/>
      <c r="SUN18" s="726"/>
      <c r="SUO18" s="726"/>
      <c r="SUP18" s="727"/>
      <c r="SUQ18" s="727"/>
      <c r="SUR18" s="727"/>
      <c r="SUT18" s="729"/>
      <c r="SUU18" s="724"/>
      <c r="SUV18" s="725"/>
      <c r="SUW18" s="726"/>
      <c r="SUX18" s="726"/>
      <c r="SUY18" s="726"/>
      <c r="SUZ18" s="727"/>
      <c r="SVA18" s="727"/>
      <c r="SVB18" s="727"/>
      <c r="SVD18" s="729"/>
      <c r="SVE18" s="724"/>
      <c r="SVF18" s="725"/>
      <c r="SVG18" s="726"/>
      <c r="SVH18" s="726"/>
      <c r="SVI18" s="726"/>
      <c r="SVJ18" s="727"/>
      <c r="SVK18" s="727"/>
      <c r="SVL18" s="727"/>
      <c r="SVN18" s="729"/>
      <c r="SVO18" s="724"/>
      <c r="SVP18" s="725"/>
      <c r="SVQ18" s="726"/>
      <c r="SVR18" s="726"/>
      <c r="SVS18" s="726"/>
      <c r="SVT18" s="727"/>
      <c r="SVU18" s="727"/>
      <c r="SVV18" s="727"/>
      <c r="SVX18" s="729"/>
      <c r="SVY18" s="724"/>
      <c r="SVZ18" s="725"/>
      <c r="SWA18" s="726"/>
      <c r="SWB18" s="726"/>
      <c r="SWC18" s="726"/>
      <c r="SWD18" s="727"/>
      <c r="SWE18" s="727"/>
      <c r="SWF18" s="727"/>
      <c r="SWH18" s="729"/>
      <c r="SWI18" s="724"/>
      <c r="SWJ18" s="725"/>
      <c r="SWK18" s="726"/>
      <c r="SWL18" s="726"/>
      <c r="SWM18" s="726"/>
      <c r="SWN18" s="727"/>
      <c r="SWO18" s="727"/>
      <c r="SWP18" s="727"/>
      <c r="SWR18" s="729"/>
      <c r="SWS18" s="724"/>
      <c r="SWT18" s="725"/>
      <c r="SWU18" s="726"/>
      <c r="SWV18" s="726"/>
      <c r="SWW18" s="726"/>
      <c r="SWX18" s="727"/>
      <c r="SWY18" s="727"/>
      <c r="SWZ18" s="727"/>
      <c r="SXB18" s="729"/>
      <c r="SXC18" s="724"/>
      <c r="SXD18" s="725"/>
      <c r="SXE18" s="726"/>
      <c r="SXF18" s="726"/>
      <c r="SXG18" s="726"/>
      <c r="SXH18" s="727"/>
      <c r="SXI18" s="727"/>
      <c r="SXJ18" s="727"/>
      <c r="SXL18" s="729"/>
      <c r="SXM18" s="724"/>
      <c r="SXN18" s="725"/>
      <c r="SXO18" s="726"/>
      <c r="SXP18" s="726"/>
      <c r="SXQ18" s="726"/>
      <c r="SXR18" s="727"/>
      <c r="SXS18" s="727"/>
      <c r="SXT18" s="727"/>
      <c r="SXV18" s="729"/>
      <c r="SXW18" s="724"/>
      <c r="SXX18" s="725"/>
      <c r="SXY18" s="726"/>
      <c r="SXZ18" s="726"/>
      <c r="SYA18" s="726"/>
      <c r="SYB18" s="727"/>
      <c r="SYC18" s="727"/>
      <c r="SYD18" s="727"/>
      <c r="SYF18" s="729"/>
      <c r="SYG18" s="724"/>
      <c r="SYH18" s="725"/>
      <c r="SYI18" s="726"/>
      <c r="SYJ18" s="726"/>
      <c r="SYK18" s="726"/>
      <c r="SYL18" s="727"/>
      <c r="SYM18" s="727"/>
      <c r="SYN18" s="727"/>
      <c r="SYP18" s="729"/>
      <c r="SYQ18" s="724"/>
      <c r="SYR18" s="725"/>
      <c r="SYS18" s="726"/>
      <c r="SYT18" s="726"/>
      <c r="SYU18" s="726"/>
      <c r="SYV18" s="727"/>
      <c r="SYW18" s="727"/>
      <c r="SYX18" s="727"/>
      <c r="SYZ18" s="729"/>
      <c r="SZA18" s="724"/>
      <c r="SZB18" s="725"/>
      <c r="SZC18" s="726"/>
      <c r="SZD18" s="726"/>
      <c r="SZE18" s="726"/>
      <c r="SZF18" s="727"/>
      <c r="SZG18" s="727"/>
      <c r="SZH18" s="727"/>
      <c r="SZJ18" s="729"/>
      <c r="SZK18" s="724"/>
      <c r="SZL18" s="725"/>
      <c r="SZM18" s="726"/>
      <c r="SZN18" s="726"/>
      <c r="SZO18" s="726"/>
      <c r="SZP18" s="727"/>
      <c r="SZQ18" s="727"/>
      <c r="SZR18" s="727"/>
      <c r="SZT18" s="729"/>
      <c r="SZU18" s="724"/>
      <c r="SZV18" s="725"/>
      <c r="SZW18" s="726"/>
      <c r="SZX18" s="726"/>
      <c r="SZY18" s="726"/>
      <c r="SZZ18" s="727"/>
      <c r="TAA18" s="727"/>
      <c r="TAB18" s="727"/>
      <c r="TAD18" s="729"/>
      <c r="TAE18" s="724"/>
      <c r="TAF18" s="725"/>
      <c r="TAG18" s="726"/>
      <c r="TAH18" s="726"/>
      <c r="TAI18" s="726"/>
      <c r="TAJ18" s="727"/>
      <c r="TAK18" s="727"/>
      <c r="TAL18" s="727"/>
      <c r="TAN18" s="729"/>
      <c r="TAO18" s="724"/>
      <c r="TAP18" s="725"/>
      <c r="TAQ18" s="726"/>
      <c r="TAR18" s="726"/>
      <c r="TAS18" s="726"/>
      <c r="TAT18" s="727"/>
      <c r="TAU18" s="727"/>
      <c r="TAV18" s="727"/>
      <c r="TAX18" s="729"/>
      <c r="TAY18" s="724"/>
      <c r="TAZ18" s="725"/>
      <c r="TBA18" s="726"/>
      <c r="TBB18" s="726"/>
      <c r="TBC18" s="726"/>
      <c r="TBD18" s="727"/>
      <c r="TBE18" s="727"/>
      <c r="TBF18" s="727"/>
      <c r="TBH18" s="729"/>
      <c r="TBI18" s="724"/>
      <c r="TBJ18" s="725"/>
      <c r="TBK18" s="726"/>
      <c r="TBL18" s="726"/>
      <c r="TBM18" s="726"/>
      <c r="TBN18" s="727"/>
      <c r="TBO18" s="727"/>
      <c r="TBP18" s="727"/>
      <c r="TBR18" s="729"/>
      <c r="TBS18" s="724"/>
      <c r="TBT18" s="725"/>
      <c r="TBU18" s="726"/>
      <c r="TBV18" s="726"/>
      <c r="TBW18" s="726"/>
      <c r="TBX18" s="727"/>
      <c r="TBY18" s="727"/>
      <c r="TBZ18" s="727"/>
      <c r="TCB18" s="729"/>
      <c r="TCC18" s="724"/>
      <c r="TCD18" s="725"/>
      <c r="TCE18" s="726"/>
      <c r="TCF18" s="726"/>
      <c r="TCG18" s="726"/>
      <c r="TCH18" s="727"/>
      <c r="TCI18" s="727"/>
      <c r="TCJ18" s="727"/>
      <c r="TCL18" s="729"/>
      <c r="TCM18" s="724"/>
      <c r="TCN18" s="725"/>
      <c r="TCO18" s="726"/>
      <c r="TCP18" s="726"/>
      <c r="TCQ18" s="726"/>
      <c r="TCR18" s="727"/>
      <c r="TCS18" s="727"/>
      <c r="TCT18" s="727"/>
      <c r="TCV18" s="729"/>
      <c r="TCW18" s="724"/>
      <c r="TCX18" s="725"/>
      <c r="TCY18" s="726"/>
      <c r="TCZ18" s="726"/>
      <c r="TDA18" s="726"/>
      <c r="TDB18" s="727"/>
      <c r="TDC18" s="727"/>
      <c r="TDD18" s="727"/>
      <c r="TDF18" s="729"/>
      <c r="TDG18" s="724"/>
      <c r="TDH18" s="725"/>
      <c r="TDI18" s="726"/>
      <c r="TDJ18" s="726"/>
      <c r="TDK18" s="726"/>
      <c r="TDL18" s="727"/>
      <c r="TDM18" s="727"/>
      <c r="TDN18" s="727"/>
      <c r="TDP18" s="729"/>
      <c r="TDQ18" s="724"/>
      <c r="TDR18" s="725"/>
      <c r="TDS18" s="726"/>
      <c r="TDT18" s="726"/>
      <c r="TDU18" s="726"/>
      <c r="TDV18" s="727"/>
      <c r="TDW18" s="727"/>
      <c r="TDX18" s="727"/>
      <c r="TDZ18" s="729"/>
      <c r="TEA18" s="724"/>
      <c r="TEB18" s="725"/>
      <c r="TEC18" s="726"/>
      <c r="TED18" s="726"/>
      <c r="TEE18" s="726"/>
      <c r="TEF18" s="727"/>
      <c r="TEG18" s="727"/>
      <c r="TEH18" s="727"/>
      <c r="TEJ18" s="729"/>
      <c r="TEK18" s="724"/>
      <c r="TEL18" s="725"/>
      <c r="TEM18" s="726"/>
      <c r="TEN18" s="726"/>
      <c r="TEO18" s="726"/>
      <c r="TEP18" s="727"/>
      <c r="TEQ18" s="727"/>
      <c r="TER18" s="727"/>
      <c r="TET18" s="729"/>
      <c r="TEU18" s="724"/>
      <c r="TEV18" s="725"/>
      <c r="TEW18" s="726"/>
      <c r="TEX18" s="726"/>
      <c r="TEY18" s="726"/>
      <c r="TEZ18" s="727"/>
      <c r="TFA18" s="727"/>
      <c r="TFB18" s="727"/>
      <c r="TFD18" s="729"/>
      <c r="TFE18" s="724"/>
      <c r="TFF18" s="725"/>
      <c r="TFG18" s="726"/>
      <c r="TFH18" s="726"/>
      <c r="TFI18" s="726"/>
      <c r="TFJ18" s="727"/>
      <c r="TFK18" s="727"/>
      <c r="TFL18" s="727"/>
      <c r="TFN18" s="729"/>
      <c r="TFO18" s="724"/>
      <c r="TFP18" s="725"/>
      <c r="TFQ18" s="726"/>
      <c r="TFR18" s="726"/>
      <c r="TFS18" s="726"/>
      <c r="TFT18" s="727"/>
      <c r="TFU18" s="727"/>
      <c r="TFV18" s="727"/>
      <c r="TFX18" s="729"/>
      <c r="TFY18" s="724"/>
      <c r="TFZ18" s="725"/>
      <c r="TGA18" s="726"/>
      <c r="TGB18" s="726"/>
      <c r="TGC18" s="726"/>
      <c r="TGD18" s="727"/>
      <c r="TGE18" s="727"/>
      <c r="TGF18" s="727"/>
      <c r="TGH18" s="729"/>
      <c r="TGI18" s="724"/>
      <c r="TGJ18" s="725"/>
      <c r="TGK18" s="726"/>
      <c r="TGL18" s="726"/>
      <c r="TGM18" s="726"/>
      <c r="TGN18" s="727"/>
      <c r="TGO18" s="727"/>
      <c r="TGP18" s="727"/>
      <c r="TGR18" s="729"/>
      <c r="TGS18" s="724"/>
      <c r="TGT18" s="725"/>
      <c r="TGU18" s="726"/>
      <c r="TGV18" s="726"/>
      <c r="TGW18" s="726"/>
      <c r="TGX18" s="727"/>
      <c r="TGY18" s="727"/>
      <c r="TGZ18" s="727"/>
      <c r="THB18" s="729"/>
      <c r="THC18" s="724"/>
      <c r="THD18" s="725"/>
      <c r="THE18" s="726"/>
      <c r="THF18" s="726"/>
      <c r="THG18" s="726"/>
      <c r="THH18" s="727"/>
      <c r="THI18" s="727"/>
      <c r="THJ18" s="727"/>
      <c r="THL18" s="729"/>
      <c r="THM18" s="724"/>
      <c r="THN18" s="725"/>
      <c r="THO18" s="726"/>
      <c r="THP18" s="726"/>
      <c r="THQ18" s="726"/>
      <c r="THR18" s="727"/>
      <c r="THS18" s="727"/>
      <c r="THT18" s="727"/>
      <c r="THV18" s="729"/>
      <c r="THW18" s="724"/>
      <c r="THX18" s="725"/>
      <c r="THY18" s="726"/>
      <c r="THZ18" s="726"/>
      <c r="TIA18" s="726"/>
      <c r="TIB18" s="727"/>
      <c r="TIC18" s="727"/>
      <c r="TID18" s="727"/>
      <c r="TIF18" s="729"/>
      <c r="TIG18" s="724"/>
      <c r="TIH18" s="725"/>
      <c r="TII18" s="726"/>
      <c r="TIJ18" s="726"/>
      <c r="TIK18" s="726"/>
      <c r="TIL18" s="727"/>
      <c r="TIM18" s="727"/>
      <c r="TIN18" s="727"/>
      <c r="TIP18" s="729"/>
      <c r="TIQ18" s="724"/>
      <c r="TIR18" s="725"/>
      <c r="TIS18" s="726"/>
      <c r="TIT18" s="726"/>
      <c r="TIU18" s="726"/>
      <c r="TIV18" s="727"/>
      <c r="TIW18" s="727"/>
      <c r="TIX18" s="727"/>
      <c r="TIZ18" s="729"/>
      <c r="TJA18" s="724"/>
      <c r="TJB18" s="725"/>
      <c r="TJC18" s="726"/>
      <c r="TJD18" s="726"/>
      <c r="TJE18" s="726"/>
      <c r="TJF18" s="727"/>
      <c r="TJG18" s="727"/>
      <c r="TJH18" s="727"/>
      <c r="TJJ18" s="729"/>
      <c r="TJK18" s="724"/>
      <c r="TJL18" s="725"/>
      <c r="TJM18" s="726"/>
      <c r="TJN18" s="726"/>
      <c r="TJO18" s="726"/>
      <c r="TJP18" s="727"/>
      <c r="TJQ18" s="727"/>
      <c r="TJR18" s="727"/>
      <c r="TJT18" s="729"/>
      <c r="TJU18" s="724"/>
      <c r="TJV18" s="725"/>
      <c r="TJW18" s="726"/>
      <c r="TJX18" s="726"/>
      <c r="TJY18" s="726"/>
      <c r="TJZ18" s="727"/>
      <c r="TKA18" s="727"/>
      <c r="TKB18" s="727"/>
      <c r="TKD18" s="729"/>
      <c r="TKE18" s="724"/>
      <c r="TKF18" s="725"/>
      <c r="TKG18" s="726"/>
      <c r="TKH18" s="726"/>
      <c r="TKI18" s="726"/>
      <c r="TKJ18" s="727"/>
      <c r="TKK18" s="727"/>
      <c r="TKL18" s="727"/>
      <c r="TKN18" s="729"/>
      <c r="TKO18" s="724"/>
      <c r="TKP18" s="725"/>
      <c r="TKQ18" s="726"/>
      <c r="TKR18" s="726"/>
      <c r="TKS18" s="726"/>
      <c r="TKT18" s="727"/>
      <c r="TKU18" s="727"/>
      <c r="TKV18" s="727"/>
      <c r="TKX18" s="729"/>
      <c r="TKY18" s="724"/>
      <c r="TKZ18" s="725"/>
      <c r="TLA18" s="726"/>
      <c r="TLB18" s="726"/>
      <c r="TLC18" s="726"/>
      <c r="TLD18" s="727"/>
      <c r="TLE18" s="727"/>
      <c r="TLF18" s="727"/>
      <c r="TLH18" s="729"/>
      <c r="TLI18" s="724"/>
      <c r="TLJ18" s="725"/>
      <c r="TLK18" s="726"/>
      <c r="TLL18" s="726"/>
      <c r="TLM18" s="726"/>
      <c r="TLN18" s="727"/>
      <c r="TLO18" s="727"/>
      <c r="TLP18" s="727"/>
      <c r="TLR18" s="729"/>
      <c r="TLS18" s="724"/>
      <c r="TLT18" s="725"/>
      <c r="TLU18" s="726"/>
      <c r="TLV18" s="726"/>
      <c r="TLW18" s="726"/>
      <c r="TLX18" s="727"/>
      <c r="TLY18" s="727"/>
      <c r="TLZ18" s="727"/>
      <c r="TMB18" s="729"/>
      <c r="TMC18" s="724"/>
      <c r="TMD18" s="725"/>
      <c r="TME18" s="726"/>
      <c r="TMF18" s="726"/>
      <c r="TMG18" s="726"/>
      <c r="TMH18" s="727"/>
      <c r="TMI18" s="727"/>
      <c r="TMJ18" s="727"/>
      <c r="TML18" s="729"/>
      <c r="TMM18" s="724"/>
      <c r="TMN18" s="725"/>
      <c r="TMO18" s="726"/>
      <c r="TMP18" s="726"/>
      <c r="TMQ18" s="726"/>
      <c r="TMR18" s="727"/>
      <c r="TMS18" s="727"/>
      <c r="TMT18" s="727"/>
      <c r="TMV18" s="729"/>
      <c r="TMW18" s="724"/>
      <c r="TMX18" s="725"/>
      <c r="TMY18" s="726"/>
      <c r="TMZ18" s="726"/>
      <c r="TNA18" s="726"/>
      <c r="TNB18" s="727"/>
      <c r="TNC18" s="727"/>
      <c r="TND18" s="727"/>
      <c r="TNF18" s="729"/>
      <c r="TNG18" s="724"/>
      <c r="TNH18" s="725"/>
      <c r="TNI18" s="726"/>
      <c r="TNJ18" s="726"/>
      <c r="TNK18" s="726"/>
      <c r="TNL18" s="727"/>
      <c r="TNM18" s="727"/>
      <c r="TNN18" s="727"/>
      <c r="TNP18" s="729"/>
      <c r="TNQ18" s="724"/>
      <c r="TNR18" s="725"/>
      <c r="TNS18" s="726"/>
      <c r="TNT18" s="726"/>
      <c r="TNU18" s="726"/>
      <c r="TNV18" s="727"/>
      <c r="TNW18" s="727"/>
      <c r="TNX18" s="727"/>
      <c r="TNZ18" s="729"/>
      <c r="TOA18" s="724"/>
      <c r="TOB18" s="725"/>
      <c r="TOC18" s="726"/>
      <c r="TOD18" s="726"/>
      <c r="TOE18" s="726"/>
      <c r="TOF18" s="727"/>
      <c r="TOG18" s="727"/>
      <c r="TOH18" s="727"/>
      <c r="TOJ18" s="729"/>
      <c r="TOK18" s="724"/>
      <c r="TOL18" s="725"/>
      <c r="TOM18" s="726"/>
      <c r="TON18" s="726"/>
      <c r="TOO18" s="726"/>
      <c r="TOP18" s="727"/>
      <c r="TOQ18" s="727"/>
      <c r="TOR18" s="727"/>
      <c r="TOT18" s="729"/>
      <c r="TOU18" s="724"/>
      <c r="TOV18" s="725"/>
      <c r="TOW18" s="726"/>
      <c r="TOX18" s="726"/>
      <c r="TOY18" s="726"/>
      <c r="TOZ18" s="727"/>
      <c r="TPA18" s="727"/>
      <c r="TPB18" s="727"/>
      <c r="TPD18" s="729"/>
      <c r="TPE18" s="724"/>
      <c r="TPF18" s="725"/>
      <c r="TPG18" s="726"/>
      <c r="TPH18" s="726"/>
      <c r="TPI18" s="726"/>
      <c r="TPJ18" s="727"/>
      <c r="TPK18" s="727"/>
      <c r="TPL18" s="727"/>
      <c r="TPN18" s="729"/>
      <c r="TPO18" s="724"/>
      <c r="TPP18" s="725"/>
      <c r="TPQ18" s="726"/>
      <c r="TPR18" s="726"/>
      <c r="TPS18" s="726"/>
      <c r="TPT18" s="727"/>
      <c r="TPU18" s="727"/>
      <c r="TPV18" s="727"/>
      <c r="TPX18" s="729"/>
      <c r="TPY18" s="724"/>
      <c r="TPZ18" s="725"/>
      <c r="TQA18" s="726"/>
      <c r="TQB18" s="726"/>
      <c r="TQC18" s="726"/>
      <c r="TQD18" s="727"/>
      <c r="TQE18" s="727"/>
      <c r="TQF18" s="727"/>
      <c r="TQH18" s="729"/>
      <c r="TQI18" s="724"/>
      <c r="TQJ18" s="725"/>
      <c r="TQK18" s="726"/>
      <c r="TQL18" s="726"/>
      <c r="TQM18" s="726"/>
      <c r="TQN18" s="727"/>
      <c r="TQO18" s="727"/>
      <c r="TQP18" s="727"/>
      <c r="TQR18" s="729"/>
      <c r="TQS18" s="724"/>
      <c r="TQT18" s="725"/>
      <c r="TQU18" s="726"/>
      <c r="TQV18" s="726"/>
      <c r="TQW18" s="726"/>
      <c r="TQX18" s="727"/>
      <c r="TQY18" s="727"/>
      <c r="TQZ18" s="727"/>
      <c r="TRB18" s="729"/>
      <c r="TRC18" s="724"/>
      <c r="TRD18" s="725"/>
      <c r="TRE18" s="726"/>
      <c r="TRF18" s="726"/>
      <c r="TRG18" s="726"/>
      <c r="TRH18" s="727"/>
      <c r="TRI18" s="727"/>
      <c r="TRJ18" s="727"/>
      <c r="TRL18" s="729"/>
      <c r="TRM18" s="724"/>
      <c r="TRN18" s="725"/>
      <c r="TRO18" s="726"/>
      <c r="TRP18" s="726"/>
      <c r="TRQ18" s="726"/>
      <c r="TRR18" s="727"/>
      <c r="TRS18" s="727"/>
      <c r="TRT18" s="727"/>
      <c r="TRV18" s="729"/>
      <c r="TRW18" s="724"/>
      <c r="TRX18" s="725"/>
      <c r="TRY18" s="726"/>
      <c r="TRZ18" s="726"/>
      <c r="TSA18" s="726"/>
      <c r="TSB18" s="727"/>
      <c r="TSC18" s="727"/>
      <c r="TSD18" s="727"/>
      <c r="TSF18" s="729"/>
      <c r="TSG18" s="724"/>
      <c r="TSH18" s="725"/>
      <c r="TSI18" s="726"/>
      <c r="TSJ18" s="726"/>
      <c r="TSK18" s="726"/>
      <c r="TSL18" s="727"/>
      <c r="TSM18" s="727"/>
      <c r="TSN18" s="727"/>
      <c r="TSP18" s="729"/>
      <c r="TSQ18" s="724"/>
      <c r="TSR18" s="725"/>
      <c r="TSS18" s="726"/>
      <c r="TST18" s="726"/>
      <c r="TSU18" s="726"/>
      <c r="TSV18" s="727"/>
      <c r="TSW18" s="727"/>
      <c r="TSX18" s="727"/>
      <c r="TSZ18" s="729"/>
      <c r="TTA18" s="724"/>
      <c r="TTB18" s="725"/>
      <c r="TTC18" s="726"/>
      <c r="TTD18" s="726"/>
      <c r="TTE18" s="726"/>
      <c r="TTF18" s="727"/>
      <c r="TTG18" s="727"/>
      <c r="TTH18" s="727"/>
      <c r="TTJ18" s="729"/>
      <c r="TTK18" s="724"/>
      <c r="TTL18" s="725"/>
      <c r="TTM18" s="726"/>
      <c r="TTN18" s="726"/>
      <c r="TTO18" s="726"/>
      <c r="TTP18" s="727"/>
      <c r="TTQ18" s="727"/>
      <c r="TTR18" s="727"/>
      <c r="TTT18" s="729"/>
      <c r="TTU18" s="724"/>
      <c r="TTV18" s="725"/>
      <c r="TTW18" s="726"/>
      <c r="TTX18" s="726"/>
      <c r="TTY18" s="726"/>
      <c r="TTZ18" s="727"/>
      <c r="TUA18" s="727"/>
      <c r="TUB18" s="727"/>
      <c r="TUD18" s="729"/>
      <c r="TUE18" s="724"/>
      <c r="TUF18" s="725"/>
      <c r="TUG18" s="726"/>
      <c r="TUH18" s="726"/>
      <c r="TUI18" s="726"/>
      <c r="TUJ18" s="727"/>
      <c r="TUK18" s="727"/>
      <c r="TUL18" s="727"/>
      <c r="TUN18" s="729"/>
      <c r="TUO18" s="724"/>
      <c r="TUP18" s="725"/>
      <c r="TUQ18" s="726"/>
      <c r="TUR18" s="726"/>
      <c r="TUS18" s="726"/>
      <c r="TUT18" s="727"/>
      <c r="TUU18" s="727"/>
      <c r="TUV18" s="727"/>
      <c r="TUX18" s="729"/>
      <c r="TUY18" s="724"/>
      <c r="TUZ18" s="725"/>
      <c r="TVA18" s="726"/>
      <c r="TVB18" s="726"/>
      <c r="TVC18" s="726"/>
      <c r="TVD18" s="727"/>
      <c r="TVE18" s="727"/>
      <c r="TVF18" s="727"/>
      <c r="TVH18" s="729"/>
      <c r="TVI18" s="724"/>
      <c r="TVJ18" s="725"/>
      <c r="TVK18" s="726"/>
      <c r="TVL18" s="726"/>
      <c r="TVM18" s="726"/>
      <c r="TVN18" s="727"/>
      <c r="TVO18" s="727"/>
      <c r="TVP18" s="727"/>
      <c r="TVR18" s="729"/>
      <c r="TVS18" s="724"/>
      <c r="TVT18" s="725"/>
      <c r="TVU18" s="726"/>
      <c r="TVV18" s="726"/>
      <c r="TVW18" s="726"/>
      <c r="TVX18" s="727"/>
      <c r="TVY18" s="727"/>
      <c r="TVZ18" s="727"/>
      <c r="TWB18" s="729"/>
      <c r="TWC18" s="724"/>
      <c r="TWD18" s="725"/>
      <c r="TWE18" s="726"/>
      <c r="TWF18" s="726"/>
      <c r="TWG18" s="726"/>
      <c r="TWH18" s="727"/>
      <c r="TWI18" s="727"/>
      <c r="TWJ18" s="727"/>
      <c r="TWL18" s="729"/>
      <c r="TWM18" s="724"/>
      <c r="TWN18" s="725"/>
      <c r="TWO18" s="726"/>
      <c r="TWP18" s="726"/>
      <c r="TWQ18" s="726"/>
      <c r="TWR18" s="727"/>
      <c r="TWS18" s="727"/>
      <c r="TWT18" s="727"/>
      <c r="TWV18" s="729"/>
      <c r="TWW18" s="724"/>
      <c r="TWX18" s="725"/>
      <c r="TWY18" s="726"/>
      <c r="TWZ18" s="726"/>
      <c r="TXA18" s="726"/>
      <c r="TXB18" s="727"/>
      <c r="TXC18" s="727"/>
      <c r="TXD18" s="727"/>
      <c r="TXF18" s="729"/>
      <c r="TXG18" s="724"/>
      <c r="TXH18" s="725"/>
      <c r="TXI18" s="726"/>
      <c r="TXJ18" s="726"/>
      <c r="TXK18" s="726"/>
      <c r="TXL18" s="727"/>
      <c r="TXM18" s="727"/>
      <c r="TXN18" s="727"/>
      <c r="TXP18" s="729"/>
      <c r="TXQ18" s="724"/>
      <c r="TXR18" s="725"/>
      <c r="TXS18" s="726"/>
      <c r="TXT18" s="726"/>
      <c r="TXU18" s="726"/>
      <c r="TXV18" s="727"/>
      <c r="TXW18" s="727"/>
      <c r="TXX18" s="727"/>
      <c r="TXZ18" s="729"/>
      <c r="TYA18" s="724"/>
      <c r="TYB18" s="725"/>
      <c r="TYC18" s="726"/>
      <c r="TYD18" s="726"/>
      <c r="TYE18" s="726"/>
      <c r="TYF18" s="727"/>
      <c r="TYG18" s="727"/>
      <c r="TYH18" s="727"/>
      <c r="TYJ18" s="729"/>
      <c r="TYK18" s="724"/>
      <c r="TYL18" s="725"/>
      <c r="TYM18" s="726"/>
      <c r="TYN18" s="726"/>
      <c r="TYO18" s="726"/>
      <c r="TYP18" s="727"/>
      <c r="TYQ18" s="727"/>
      <c r="TYR18" s="727"/>
      <c r="TYT18" s="729"/>
      <c r="TYU18" s="724"/>
      <c r="TYV18" s="725"/>
      <c r="TYW18" s="726"/>
      <c r="TYX18" s="726"/>
      <c r="TYY18" s="726"/>
      <c r="TYZ18" s="727"/>
      <c r="TZA18" s="727"/>
      <c r="TZB18" s="727"/>
      <c r="TZD18" s="729"/>
      <c r="TZE18" s="724"/>
      <c r="TZF18" s="725"/>
      <c r="TZG18" s="726"/>
      <c r="TZH18" s="726"/>
      <c r="TZI18" s="726"/>
      <c r="TZJ18" s="727"/>
      <c r="TZK18" s="727"/>
      <c r="TZL18" s="727"/>
      <c r="TZN18" s="729"/>
      <c r="TZO18" s="724"/>
      <c r="TZP18" s="725"/>
      <c r="TZQ18" s="726"/>
      <c r="TZR18" s="726"/>
      <c r="TZS18" s="726"/>
      <c r="TZT18" s="727"/>
      <c r="TZU18" s="727"/>
      <c r="TZV18" s="727"/>
      <c r="TZX18" s="729"/>
      <c r="TZY18" s="724"/>
      <c r="TZZ18" s="725"/>
      <c r="UAA18" s="726"/>
      <c r="UAB18" s="726"/>
      <c r="UAC18" s="726"/>
      <c r="UAD18" s="727"/>
      <c r="UAE18" s="727"/>
      <c r="UAF18" s="727"/>
      <c r="UAH18" s="729"/>
      <c r="UAI18" s="724"/>
      <c r="UAJ18" s="725"/>
      <c r="UAK18" s="726"/>
      <c r="UAL18" s="726"/>
      <c r="UAM18" s="726"/>
      <c r="UAN18" s="727"/>
      <c r="UAO18" s="727"/>
      <c r="UAP18" s="727"/>
      <c r="UAR18" s="729"/>
      <c r="UAS18" s="724"/>
      <c r="UAT18" s="725"/>
      <c r="UAU18" s="726"/>
      <c r="UAV18" s="726"/>
      <c r="UAW18" s="726"/>
      <c r="UAX18" s="727"/>
      <c r="UAY18" s="727"/>
      <c r="UAZ18" s="727"/>
      <c r="UBB18" s="729"/>
      <c r="UBC18" s="724"/>
      <c r="UBD18" s="725"/>
      <c r="UBE18" s="726"/>
      <c r="UBF18" s="726"/>
      <c r="UBG18" s="726"/>
      <c r="UBH18" s="727"/>
      <c r="UBI18" s="727"/>
      <c r="UBJ18" s="727"/>
      <c r="UBL18" s="729"/>
      <c r="UBM18" s="724"/>
      <c r="UBN18" s="725"/>
      <c r="UBO18" s="726"/>
      <c r="UBP18" s="726"/>
      <c r="UBQ18" s="726"/>
      <c r="UBR18" s="727"/>
      <c r="UBS18" s="727"/>
      <c r="UBT18" s="727"/>
      <c r="UBV18" s="729"/>
      <c r="UBW18" s="724"/>
      <c r="UBX18" s="725"/>
      <c r="UBY18" s="726"/>
      <c r="UBZ18" s="726"/>
      <c r="UCA18" s="726"/>
      <c r="UCB18" s="727"/>
      <c r="UCC18" s="727"/>
      <c r="UCD18" s="727"/>
      <c r="UCF18" s="729"/>
      <c r="UCG18" s="724"/>
      <c r="UCH18" s="725"/>
      <c r="UCI18" s="726"/>
      <c r="UCJ18" s="726"/>
      <c r="UCK18" s="726"/>
      <c r="UCL18" s="727"/>
      <c r="UCM18" s="727"/>
      <c r="UCN18" s="727"/>
      <c r="UCP18" s="729"/>
      <c r="UCQ18" s="724"/>
      <c r="UCR18" s="725"/>
      <c r="UCS18" s="726"/>
      <c r="UCT18" s="726"/>
      <c r="UCU18" s="726"/>
      <c r="UCV18" s="727"/>
      <c r="UCW18" s="727"/>
      <c r="UCX18" s="727"/>
      <c r="UCZ18" s="729"/>
      <c r="UDA18" s="724"/>
      <c r="UDB18" s="725"/>
      <c r="UDC18" s="726"/>
      <c r="UDD18" s="726"/>
      <c r="UDE18" s="726"/>
      <c r="UDF18" s="727"/>
      <c r="UDG18" s="727"/>
      <c r="UDH18" s="727"/>
      <c r="UDJ18" s="729"/>
      <c r="UDK18" s="724"/>
      <c r="UDL18" s="725"/>
      <c r="UDM18" s="726"/>
      <c r="UDN18" s="726"/>
      <c r="UDO18" s="726"/>
      <c r="UDP18" s="727"/>
      <c r="UDQ18" s="727"/>
      <c r="UDR18" s="727"/>
      <c r="UDT18" s="729"/>
      <c r="UDU18" s="724"/>
      <c r="UDV18" s="725"/>
      <c r="UDW18" s="726"/>
      <c r="UDX18" s="726"/>
      <c r="UDY18" s="726"/>
      <c r="UDZ18" s="727"/>
      <c r="UEA18" s="727"/>
      <c r="UEB18" s="727"/>
      <c r="UED18" s="729"/>
      <c r="UEE18" s="724"/>
      <c r="UEF18" s="725"/>
      <c r="UEG18" s="726"/>
      <c r="UEH18" s="726"/>
      <c r="UEI18" s="726"/>
      <c r="UEJ18" s="727"/>
      <c r="UEK18" s="727"/>
      <c r="UEL18" s="727"/>
      <c r="UEN18" s="729"/>
      <c r="UEO18" s="724"/>
      <c r="UEP18" s="725"/>
      <c r="UEQ18" s="726"/>
      <c r="UER18" s="726"/>
      <c r="UES18" s="726"/>
      <c r="UET18" s="727"/>
      <c r="UEU18" s="727"/>
      <c r="UEV18" s="727"/>
      <c r="UEX18" s="729"/>
      <c r="UEY18" s="724"/>
      <c r="UEZ18" s="725"/>
      <c r="UFA18" s="726"/>
      <c r="UFB18" s="726"/>
      <c r="UFC18" s="726"/>
      <c r="UFD18" s="727"/>
      <c r="UFE18" s="727"/>
      <c r="UFF18" s="727"/>
      <c r="UFH18" s="729"/>
      <c r="UFI18" s="724"/>
      <c r="UFJ18" s="725"/>
      <c r="UFK18" s="726"/>
      <c r="UFL18" s="726"/>
      <c r="UFM18" s="726"/>
      <c r="UFN18" s="727"/>
      <c r="UFO18" s="727"/>
      <c r="UFP18" s="727"/>
      <c r="UFR18" s="729"/>
      <c r="UFS18" s="724"/>
      <c r="UFT18" s="725"/>
      <c r="UFU18" s="726"/>
      <c r="UFV18" s="726"/>
      <c r="UFW18" s="726"/>
      <c r="UFX18" s="727"/>
      <c r="UFY18" s="727"/>
      <c r="UFZ18" s="727"/>
      <c r="UGB18" s="729"/>
      <c r="UGC18" s="724"/>
      <c r="UGD18" s="725"/>
      <c r="UGE18" s="726"/>
      <c r="UGF18" s="726"/>
      <c r="UGG18" s="726"/>
      <c r="UGH18" s="727"/>
      <c r="UGI18" s="727"/>
      <c r="UGJ18" s="727"/>
      <c r="UGL18" s="729"/>
      <c r="UGM18" s="724"/>
      <c r="UGN18" s="725"/>
      <c r="UGO18" s="726"/>
      <c r="UGP18" s="726"/>
      <c r="UGQ18" s="726"/>
      <c r="UGR18" s="727"/>
      <c r="UGS18" s="727"/>
      <c r="UGT18" s="727"/>
      <c r="UGV18" s="729"/>
      <c r="UGW18" s="724"/>
      <c r="UGX18" s="725"/>
      <c r="UGY18" s="726"/>
      <c r="UGZ18" s="726"/>
      <c r="UHA18" s="726"/>
      <c r="UHB18" s="727"/>
      <c r="UHC18" s="727"/>
      <c r="UHD18" s="727"/>
      <c r="UHF18" s="729"/>
      <c r="UHG18" s="724"/>
      <c r="UHH18" s="725"/>
      <c r="UHI18" s="726"/>
      <c r="UHJ18" s="726"/>
      <c r="UHK18" s="726"/>
      <c r="UHL18" s="727"/>
      <c r="UHM18" s="727"/>
      <c r="UHN18" s="727"/>
      <c r="UHP18" s="729"/>
      <c r="UHQ18" s="724"/>
      <c r="UHR18" s="725"/>
      <c r="UHS18" s="726"/>
      <c r="UHT18" s="726"/>
      <c r="UHU18" s="726"/>
      <c r="UHV18" s="727"/>
      <c r="UHW18" s="727"/>
      <c r="UHX18" s="727"/>
      <c r="UHZ18" s="729"/>
      <c r="UIA18" s="724"/>
      <c r="UIB18" s="725"/>
      <c r="UIC18" s="726"/>
      <c r="UID18" s="726"/>
      <c r="UIE18" s="726"/>
      <c r="UIF18" s="727"/>
      <c r="UIG18" s="727"/>
      <c r="UIH18" s="727"/>
      <c r="UIJ18" s="729"/>
      <c r="UIK18" s="724"/>
      <c r="UIL18" s="725"/>
      <c r="UIM18" s="726"/>
      <c r="UIN18" s="726"/>
      <c r="UIO18" s="726"/>
      <c r="UIP18" s="727"/>
      <c r="UIQ18" s="727"/>
      <c r="UIR18" s="727"/>
      <c r="UIT18" s="729"/>
      <c r="UIU18" s="724"/>
      <c r="UIV18" s="725"/>
      <c r="UIW18" s="726"/>
      <c r="UIX18" s="726"/>
      <c r="UIY18" s="726"/>
      <c r="UIZ18" s="727"/>
      <c r="UJA18" s="727"/>
      <c r="UJB18" s="727"/>
      <c r="UJD18" s="729"/>
      <c r="UJE18" s="724"/>
      <c r="UJF18" s="725"/>
      <c r="UJG18" s="726"/>
      <c r="UJH18" s="726"/>
      <c r="UJI18" s="726"/>
      <c r="UJJ18" s="727"/>
      <c r="UJK18" s="727"/>
      <c r="UJL18" s="727"/>
      <c r="UJN18" s="729"/>
      <c r="UJO18" s="724"/>
      <c r="UJP18" s="725"/>
      <c r="UJQ18" s="726"/>
      <c r="UJR18" s="726"/>
      <c r="UJS18" s="726"/>
      <c r="UJT18" s="727"/>
      <c r="UJU18" s="727"/>
      <c r="UJV18" s="727"/>
      <c r="UJX18" s="729"/>
      <c r="UJY18" s="724"/>
      <c r="UJZ18" s="725"/>
      <c r="UKA18" s="726"/>
      <c r="UKB18" s="726"/>
      <c r="UKC18" s="726"/>
      <c r="UKD18" s="727"/>
      <c r="UKE18" s="727"/>
      <c r="UKF18" s="727"/>
      <c r="UKH18" s="729"/>
      <c r="UKI18" s="724"/>
      <c r="UKJ18" s="725"/>
      <c r="UKK18" s="726"/>
      <c r="UKL18" s="726"/>
      <c r="UKM18" s="726"/>
      <c r="UKN18" s="727"/>
      <c r="UKO18" s="727"/>
      <c r="UKP18" s="727"/>
      <c r="UKR18" s="729"/>
      <c r="UKS18" s="724"/>
      <c r="UKT18" s="725"/>
      <c r="UKU18" s="726"/>
      <c r="UKV18" s="726"/>
      <c r="UKW18" s="726"/>
      <c r="UKX18" s="727"/>
      <c r="UKY18" s="727"/>
      <c r="UKZ18" s="727"/>
      <c r="ULB18" s="729"/>
      <c r="ULC18" s="724"/>
      <c r="ULD18" s="725"/>
      <c r="ULE18" s="726"/>
      <c r="ULF18" s="726"/>
      <c r="ULG18" s="726"/>
      <c r="ULH18" s="727"/>
      <c r="ULI18" s="727"/>
      <c r="ULJ18" s="727"/>
      <c r="ULL18" s="729"/>
      <c r="ULM18" s="724"/>
      <c r="ULN18" s="725"/>
      <c r="ULO18" s="726"/>
      <c r="ULP18" s="726"/>
      <c r="ULQ18" s="726"/>
      <c r="ULR18" s="727"/>
      <c r="ULS18" s="727"/>
      <c r="ULT18" s="727"/>
      <c r="ULV18" s="729"/>
      <c r="ULW18" s="724"/>
      <c r="ULX18" s="725"/>
      <c r="ULY18" s="726"/>
      <c r="ULZ18" s="726"/>
      <c r="UMA18" s="726"/>
      <c r="UMB18" s="727"/>
      <c r="UMC18" s="727"/>
      <c r="UMD18" s="727"/>
      <c r="UMF18" s="729"/>
      <c r="UMG18" s="724"/>
      <c r="UMH18" s="725"/>
      <c r="UMI18" s="726"/>
      <c r="UMJ18" s="726"/>
      <c r="UMK18" s="726"/>
      <c r="UML18" s="727"/>
      <c r="UMM18" s="727"/>
      <c r="UMN18" s="727"/>
      <c r="UMP18" s="729"/>
      <c r="UMQ18" s="724"/>
      <c r="UMR18" s="725"/>
      <c r="UMS18" s="726"/>
      <c r="UMT18" s="726"/>
      <c r="UMU18" s="726"/>
      <c r="UMV18" s="727"/>
      <c r="UMW18" s="727"/>
      <c r="UMX18" s="727"/>
      <c r="UMZ18" s="729"/>
      <c r="UNA18" s="724"/>
      <c r="UNB18" s="725"/>
      <c r="UNC18" s="726"/>
      <c r="UND18" s="726"/>
      <c r="UNE18" s="726"/>
      <c r="UNF18" s="727"/>
      <c r="UNG18" s="727"/>
      <c r="UNH18" s="727"/>
      <c r="UNJ18" s="729"/>
      <c r="UNK18" s="724"/>
      <c r="UNL18" s="725"/>
      <c r="UNM18" s="726"/>
      <c r="UNN18" s="726"/>
      <c r="UNO18" s="726"/>
      <c r="UNP18" s="727"/>
      <c r="UNQ18" s="727"/>
      <c r="UNR18" s="727"/>
      <c r="UNT18" s="729"/>
      <c r="UNU18" s="724"/>
      <c r="UNV18" s="725"/>
      <c r="UNW18" s="726"/>
      <c r="UNX18" s="726"/>
      <c r="UNY18" s="726"/>
      <c r="UNZ18" s="727"/>
      <c r="UOA18" s="727"/>
      <c r="UOB18" s="727"/>
      <c r="UOD18" s="729"/>
      <c r="UOE18" s="724"/>
      <c r="UOF18" s="725"/>
      <c r="UOG18" s="726"/>
      <c r="UOH18" s="726"/>
      <c r="UOI18" s="726"/>
      <c r="UOJ18" s="727"/>
      <c r="UOK18" s="727"/>
      <c r="UOL18" s="727"/>
      <c r="UON18" s="729"/>
      <c r="UOO18" s="724"/>
      <c r="UOP18" s="725"/>
      <c r="UOQ18" s="726"/>
      <c r="UOR18" s="726"/>
      <c r="UOS18" s="726"/>
      <c r="UOT18" s="727"/>
      <c r="UOU18" s="727"/>
      <c r="UOV18" s="727"/>
      <c r="UOX18" s="729"/>
      <c r="UOY18" s="724"/>
      <c r="UOZ18" s="725"/>
      <c r="UPA18" s="726"/>
      <c r="UPB18" s="726"/>
      <c r="UPC18" s="726"/>
      <c r="UPD18" s="727"/>
      <c r="UPE18" s="727"/>
      <c r="UPF18" s="727"/>
      <c r="UPH18" s="729"/>
      <c r="UPI18" s="724"/>
      <c r="UPJ18" s="725"/>
      <c r="UPK18" s="726"/>
      <c r="UPL18" s="726"/>
      <c r="UPM18" s="726"/>
      <c r="UPN18" s="727"/>
      <c r="UPO18" s="727"/>
      <c r="UPP18" s="727"/>
      <c r="UPR18" s="729"/>
      <c r="UPS18" s="724"/>
      <c r="UPT18" s="725"/>
      <c r="UPU18" s="726"/>
      <c r="UPV18" s="726"/>
      <c r="UPW18" s="726"/>
      <c r="UPX18" s="727"/>
      <c r="UPY18" s="727"/>
      <c r="UPZ18" s="727"/>
      <c r="UQB18" s="729"/>
      <c r="UQC18" s="724"/>
      <c r="UQD18" s="725"/>
      <c r="UQE18" s="726"/>
      <c r="UQF18" s="726"/>
      <c r="UQG18" s="726"/>
      <c r="UQH18" s="727"/>
      <c r="UQI18" s="727"/>
      <c r="UQJ18" s="727"/>
      <c r="UQL18" s="729"/>
      <c r="UQM18" s="724"/>
      <c r="UQN18" s="725"/>
      <c r="UQO18" s="726"/>
      <c r="UQP18" s="726"/>
      <c r="UQQ18" s="726"/>
      <c r="UQR18" s="727"/>
      <c r="UQS18" s="727"/>
      <c r="UQT18" s="727"/>
      <c r="UQV18" s="729"/>
      <c r="UQW18" s="724"/>
      <c r="UQX18" s="725"/>
      <c r="UQY18" s="726"/>
      <c r="UQZ18" s="726"/>
      <c r="URA18" s="726"/>
      <c r="URB18" s="727"/>
      <c r="URC18" s="727"/>
      <c r="URD18" s="727"/>
      <c r="URF18" s="729"/>
      <c r="URG18" s="724"/>
      <c r="URH18" s="725"/>
      <c r="URI18" s="726"/>
      <c r="URJ18" s="726"/>
      <c r="URK18" s="726"/>
      <c r="URL18" s="727"/>
      <c r="URM18" s="727"/>
      <c r="URN18" s="727"/>
      <c r="URP18" s="729"/>
      <c r="URQ18" s="724"/>
      <c r="URR18" s="725"/>
      <c r="URS18" s="726"/>
      <c r="URT18" s="726"/>
      <c r="URU18" s="726"/>
      <c r="URV18" s="727"/>
      <c r="URW18" s="727"/>
      <c r="URX18" s="727"/>
      <c r="URZ18" s="729"/>
      <c r="USA18" s="724"/>
      <c r="USB18" s="725"/>
      <c r="USC18" s="726"/>
      <c r="USD18" s="726"/>
      <c r="USE18" s="726"/>
      <c r="USF18" s="727"/>
      <c r="USG18" s="727"/>
      <c r="USH18" s="727"/>
      <c r="USJ18" s="729"/>
      <c r="USK18" s="724"/>
      <c r="USL18" s="725"/>
      <c r="USM18" s="726"/>
      <c r="USN18" s="726"/>
      <c r="USO18" s="726"/>
      <c r="USP18" s="727"/>
      <c r="USQ18" s="727"/>
      <c r="USR18" s="727"/>
      <c r="UST18" s="729"/>
      <c r="USU18" s="724"/>
      <c r="USV18" s="725"/>
      <c r="USW18" s="726"/>
      <c r="USX18" s="726"/>
      <c r="USY18" s="726"/>
      <c r="USZ18" s="727"/>
      <c r="UTA18" s="727"/>
      <c r="UTB18" s="727"/>
      <c r="UTD18" s="729"/>
      <c r="UTE18" s="724"/>
      <c r="UTF18" s="725"/>
      <c r="UTG18" s="726"/>
      <c r="UTH18" s="726"/>
      <c r="UTI18" s="726"/>
      <c r="UTJ18" s="727"/>
      <c r="UTK18" s="727"/>
      <c r="UTL18" s="727"/>
      <c r="UTN18" s="729"/>
      <c r="UTO18" s="724"/>
      <c r="UTP18" s="725"/>
      <c r="UTQ18" s="726"/>
      <c r="UTR18" s="726"/>
      <c r="UTS18" s="726"/>
      <c r="UTT18" s="727"/>
      <c r="UTU18" s="727"/>
      <c r="UTV18" s="727"/>
      <c r="UTX18" s="729"/>
      <c r="UTY18" s="724"/>
      <c r="UTZ18" s="725"/>
      <c r="UUA18" s="726"/>
      <c r="UUB18" s="726"/>
      <c r="UUC18" s="726"/>
      <c r="UUD18" s="727"/>
      <c r="UUE18" s="727"/>
      <c r="UUF18" s="727"/>
      <c r="UUH18" s="729"/>
      <c r="UUI18" s="724"/>
      <c r="UUJ18" s="725"/>
      <c r="UUK18" s="726"/>
      <c r="UUL18" s="726"/>
      <c r="UUM18" s="726"/>
      <c r="UUN18" s="727"/>
      <c r="UUO18" s="727"/>
      <c r="UUP18" s="727"/>
      <c r="UUR18" s="729"/>
      <c r="UUS18" s="724"/>
      <c r="UUT18" s="725"/>
      <c r="UUU18" s="726"/>
      <c r="UUV18" s="726"/>
      <c r="UUW18" s="726"/>
      <c r="UUX18" s="727"/>
      <c r="UUY18" s="727"/>
      <c r="UUZ18" s="727"/>
      <c r="UVB18" s="729"/>
      <c r="UVC18" s="724"/>
      <c r="UVD18" s="725"/>
      <c r="UVE18" s="726"/>
      <c r="UVF18" s="726"/>
      <c r="UVG18" s="726"/>
      <c r="UVH18" s="727"/>
      <c r="UVI18" s="727"/>
      <c r="UVJ18" s="727"/>
      <c r="UVL18" s="729"/>
      <c r="UVM18" s="724"/>
      <c r="UVN18" s="725"/>
      <c r="UVO18" s="726"/>
      <c r="UVP18" s="726"/>
      <c r="UVQ18" s="726"/>
      <c r="UVR18" s="727"/>
      <c r="UVS18" s="727"/>
      <c r="UVT18" s="727"/>
      <c r="UVV18" s="729"/>
      <c r="UVW18" s="724"/>
      <c r="UVX18" s="725"/>
      <c r="UVY18" s="726"/>
      <c r="UVZ18" s="726"/>
      <c r="UWA18" s="726"/>
      <c r="UWB18" s="727"/>
      <c r="UWC18" s="727"/>
      <c r="UWD18" s="727"/>
      <c r="UWF18" s="729"/>
      <c r="UWG18" s="724"/>
      <c r="UWH18" s="725"/>
      <c r="UWI18" s="726"/>
      <c r="UWJ18" s="726"/>
      <c r="UWK18" s="726"/>
      <c r="UWL18" s="727"/>
      <c r="UWM18" s="727"/>
      <c r="UWN18" s="727"/>
      <c r="UWP18" s="729"/>
      <c r="UWQ18" s="724"/>
      <c r="UWR18" s="725"/>
      <c r="UWS18" s="726"/>
      <c r="UWT18" s="726"/>
      <c r="UWU18" s="726"/>
      <c r="UWV18" s="727"/>
      <c r="UWW18" s="727"/>
      <c r="UWX18" s="727"/>
      <c r="UWZ18" s="729"/>
      <c r="UXA18" s="724"/>
      <c r="UXB18" s="725"/>
      <c r="UXC18" s="726"/>
      <c r="UXD18" s="726"/>
      <c r="UXE18" s="726"/>
      <c r="UXF18" s="727"/>
      <c r="UXG18" s="727"/>
      <c r="UXH18" s="727"/>
      <c r="UXJ18" s="729"/>
      <c r="UXK18" s="724"/>
      <c r="UXL18" s="725"/>
      <c r="UXM18" s="726"/>
      <c r="UXN18" s="726"/>
      <c r="UXO18" s="726"/>
      <c r="UXP18" s="727"/>
      <c r="UXQ18" s="727"/>
      <c r="UXR18" s="727"/>
      <c r="UXT18" s="729"/>
      <c r="UXU18" s="724"/>
      <c r="UXV18" s="725"/>
      <c r="UXW18" s="726"/>
      <c r="UXX18" s="726"/>
      <c r="UXY18" s="726"/>
      <c r="UXZ18" s="727"/>
      <c r="UYA18" s="727"/>
      <c r="UYB18" s="727"/>
      <c r="UYD18" s="729"/>
      <c r="UYE18" s="724"/>
      <c r="UYF18" s="725"/>
      <c r="UYG18" s="726"/>
      <c r="UYH18" s="726"/>
      <c r="UYI18" s="726"/>
      <c r="UYJ18" s="727"/>
      <c r="UYK18" s="727"/>
      <c r="UYL18" s="727"/>
      <c r="UYN18" s="729"/>
      <c r="UYO18" s="724"/>
      <c r="UYP18" s="725"/>
      <c r="UYQ18" s="726"/>
      <c r="UYR18" s="726"/>
      <c r="UYS18" s="726"/>
      <c r="UYT18" s="727"/>
      <c r="UYU18" s="727"/>
      <c r="UYV18" s="727"/>
      <c r="UYX18" s="729"/>
      <c r="UYY18" s="724"/>
      <c r="UYZ18" s="725"/>
      <c r="UZA18" s="726"/>
      <c r="UZB18" s="726"/>
      <c r="UZC18" s="726"/>
      <c r="UZD18" s="727"/>
      <c r="UZE18" s="727"/>
      <c r="UZF18" s="727"/>
      <c r="UZH18" s="729"/>
      <c r="UZI18" s="724"/>
      <c r="UZJ18" s="725"/>
      <c r="UZK18" s="726"/>
      <c r="UZL18" s="726"/>
      <c r="UZM18" s="726"/>
      <c r="UZN18" s="727"/>
      <c r="UZO18" s="727"/>
      <c r="UZP18" s="727"/>
      <c r="UZR18" s="729"/>
      <c r="UZS18" s="724"/>
      <c r="UZT18" s="725"/>
      <c r="UZU18" s="726"/>
      <c r="UZV18" s="726"/>
      <c r="UZW18" s="726"/>
      <c r="UZX18" s="727"/>
      <c r="UZY18" s="727"/>
      <c r="UZZ18" s="727"/>
      <c r="VAB18" s="729"/>
      <c r="VAC18" s="724"/>
      <c r="VAD18" s="725"/>
      <c r="VAE18" s="726"/>
      <c r="VAF18" s="726"/>
      <c r="VAG18" s="726"/>
      <c r="VAH18" s="727"/>
      <c r="VAI18" s="727"/>
      <c r="VAJ18" s="727"/>
      <c r="VAL18" s="729"/>
      <c r="VAM18" s="724"/>
      <c r="VAN18" s="725"/>
      <c r="VAO18" s="726"/>
      <c r="VAP18" s="726"/>
      <c r="VAQ18" s="726"/>
      <c r="VAR18" s="727"/>
      <c r="VAS18" s="727"/>
      <c r="VAT18" s="727"/>
      <c r="VAV18" s="729"/>
      <c r="VAW18" s="724"/>
      <c r="VAX18" s="725"/>
      <c r="VAY18" s="726"/>
      <c r="VAZ18" s="726"/>
      <c r="VBA18" s="726"/>
      <c r="VBB18" s="727"/>
      <c r="VBC18" s="727"/>
      <c r="VBD18" s="727"/>
      <c r="VBF18" s="729"/>
      <c r="VBG18" s="724"/>
      <c r="VBH18" s="725"/>
      <c r="VBI18" s="726"/>
      <c r="VBJ18" s="726"/>
      <c r="VBK18" s="726"/>
      <c r="VBL18" s="727"/>
      <c r="VBM18" s="727"/>
      <c r="VBN18" s="727"/>
      <c r="VBP18" s="729"/>
      <c r="VBQ18" s="724"/>
      <c r="VBR18" s="725"/>
      <c r="VBS18" s="726"/>
      <c r="VBT18" s="726"/>
      <c r="VBU18" s="726"/>
      <c r="VBV18" s="727"/>
      <c r="VBW18" s="727"/>
      <c r="VBX18" s="727"/>
      <c r="VBZ18" s="729"/>
      <c r="VCA18" s="724"/>
      <c r="VCB18" s="725"/>
      <c r="VCC18" s="726"/>
      <c r="VCD18" s="726"/>
      <c r="VCE18" s="726"/>
      <c r="VCF18" s="727"/>
      <c r="VCG18" s="727"/>
      <c r="VCH18" s="727"/>
      <c r="VCJ18" s="729"/>
      <c r="VCK18" s="724"/>
      <c r="VCL18" s="725"/>
      <c r="VCM18" s="726"/>
      <c r="VCN18" s="726"/>
      <c r="VCO18" s="726"/>
      <c r="VCP18" s="727"/>
      <c r="VCQ18" s="727"/>
      <c r="VCR18" s="727"/>
      <c r="VCT18" s="729"/>
      <c r="VCU18" s="724"/>
      <c r="VCV18" s="725"/>
      <c r="VCW18" s="726"/>
      <c r="VCX18" s="726"/>
      <c r="VCY18" s="726"/>
      <c r="VCZ18" s="727"/>
      <c r="VDA18" s="727"/>
      <c r="VDB18" s="727"/>
      <c r="VDD18" s="729"/>
      <c r="VDE18" s="724"/>
      <c r="VDF18" s="725"/>
      <c r="VDG18" s="726"/>
      <c r="VDH18" s="726"/>
      <c r="VDI18" s="726"/>
      <c r="VDJ18" s="727"/>
      <c r="VDK18" s="727"/>
      <c r="VDL18" s="727"/>
      <c r="VDN18" s="729"/>
      <c r="VDO18" s="724"/>
      <c r="VDP18" s="725"/>
      <c r="VDQ18" s="726"/>
      <c r="VDR18" s="726"/>
      <c r="VDS18" s="726"/>
      <c r="VDT18" s="727"/>
      <c r="VDU18" s="727"/>
      <c r="VDV18" s="727"/>
      <c r="VDX18" s="729"/>
      <c r="VDY18" s="724"/>
      <c r="VDZ18" s="725"/>
      <c r="VEA18" s="726"/>
      <c r="VEB18" s="726"/>
      <c r="VEC18" s="726"/>
      <c r="VED18" s="727"/>
      <c r="VEE18" s="727"/>
      <c r="VEF18" s="727"/>
      <c r="VEH18" s="729"/>
      <c r="VEI18" s="724"/>
      <c r="VEJ18" s="725"/>
      <c r="VEK18" s="726"/>
      <c r="VEL18" s="726"/>
      <c r="VEM18" s="726"/>
      <c r="VEN18" s="727"/>
      <c r="VEO18" s="727"/>
      <c r="VEP18" s="727"/>
      <c r="VER18" s="729"/>
      <c r="VES18" s="724"/>
      <c r="VET18" s="725"/>
      <c r="VEU18" s="726"/>
      <c r="VEV18" s="726"/>
      <c r="VEW18" s="726"/>
      <c r="VEX18" s="727"/>
      <c r="VEY18" s="727"/>
      <c r="VEZ18" s="727"/>
      <c r="VFB18" s="729"/>
      <c r="VFC18" s="724"/>
      <c r="VFD18" s="725"/>
      <c r="VFE18" s="726"/>
      <c r="VFF18" s="726"/>
      <c r="VFG18" s="726"/>
      <c r="VFH18" s="727"/>
      <c r="VFI18" s="727"/>
      <c r="VFJ18" s="727"/>
      <c r="VFL18" s="729"/>
      <c r="VFM18" s="724"/>
      <c r="VFN18" s="725"/>
      <c r="VFO18" s="726"/>
      <c r="VFP18" s="726"/>
      <c r="VFQ18" s="726"/>
      <c r="VFR18" s="727"/>
      <c r="VFS18" s="727"/>
      <c r="VFT18" s="727"/>
      <c r="VFV18" s="729"/>
      <c r="VFW18" s="724"/>
      <c r="VFX18" s="725"/>
      <c r="VFY18" s="726"/>
      <c r="VFZ18" s="726"/>
      <c r="VGA18" s="726"/>
      <c r="VGB18" s="727"/>
      <c r="VGC18" s="727"/>
      <c r="VGD18" s="727"/>
      <c r="VGF18" s="729"/>
      <c r="VGG18" s="724"/>
      <c r="VGH18" s="725"/>
      <c r="VGI18" s="726"/>
      <c r="VGJ18" s="726"/>
      <c r="VGK18" s="726"/>
      <c r="VGL18" s="727"/>
      <c r="VGM18" s="727"/>
      <c r="VGN18" s="727"/>
      <c r="VGP18" s="729"/>
      <c r="VGQ18" s="724"/>
      <c r="VGR18" s="725"/>
      <c r="VGS18" s="726"/>
      <c r="VGT18" s="726"/>
      <c r="VGU18" s="726"/>
      <c r="VGV18" s="727"/>
      <c r="VGW18" s="727"/>
      <c r="VGX18" s="727"/>
      <c r="VGZ18" s="729"/>
      <c r="VHA18" s="724"/>
      <c r="VHB18" s="725"/>
      <c r="VHC18" s="726"/>
      <c r="VHD18" s="726"/>
      <c r="VHE18" s="726"/>
      <c r="VHF18" s="727"/>
      <c r="VHG18" s="727"/>
      <c r="VHH18" s="727"/>
      <c r="VHJ18" s="729"/>
      <c r="VHK18" s="724"/>
      <c r="VHL18" s="725"/>
      <c r="VHM18" s="726"/>
      <c r="VHN18" s="726"/>
      <c r="VHO18" s="726"/>
      <c r="VHP18" s="727"/>
      <c r="VHQ18" s="727"/>
      <c r="VHR18" s="727"/>
      <c r="VHT18" s="729"/>
      <c r="VHU18" s="724"/>
      <c r="VHV18" s="725"/>
      <c r="VHW18" s="726"/>
      <c r="VHX18" s="726"/>
      <c r="VHY18" s="726"/>
      <c r="VHZ18" s="727"/>
      <c r="VIA18" s="727"/>
      <c r="VIB18" s="727"/>
      <c r="VID18" s="729"/>
      <c r="VIE18" s="724"/>
      <c r="VIF18" s="725"/>
      <c r="VIG18" s="726"/>
      <c r="VIH18" s="726"/>
      <c r="VII18" s="726"/>
      <c r="VIJ18" s="727"/>
      <c r="VIK18" s="727"/>
      <c r="VIL18" s="727"/>
      <c r="VIN18" s="729"/>
      <c r="VIO18" s="724"/>
      <c r="VIP18" s="725"/>
      <c r="VIQ18" s="726"/>
      <c r="VIR18" s="726"/>
      <c r="VIS18" s="726"/>
      <c r="VIT18" s="727"/>
      <c r="VIU18" s="727"/>
      <c r="VIV18" s="727"/>
      <c r="VIX18" s="729"/>
      <c r="VIY18" s="724"/>
      <c r="VIZ18" s="725"/>
      <c r="VJA18" s="726"/>
      <c r="VJB18" s="726"/>
      <c r="VJC18" s="726"/>
      <c r="VJD18" s="727"/>
      <c r="VJE18" s="727"/>
      <c r="VJF18" s="727"/>
      <c r="VJH18" s="729"/>
      <c r="VJI18" s="724"/>
      <c r="VJJ18" s="725"/>
      <c r="VJK18" s="726"/>
      <c r="VJL18" s="726"/>
      <c r="VJM18" s="726"/>
      <c r="VJN18" s="727"/>
      <c r="VJO18" s="727"/>
      <c r="VJP18" s="727"/>
      <c r="VJR18" s="729"/>
      <c r="VJS18" s="724"/>
      <c r="VJT18" s="725"/>
      <c r="VJU18" s="726"/>
      <c r="VJV18" s="726"/>
      <c r="VJW18" s="726"/>
      <c r="VJX18" s="727"/>
      <c r="VJY18" s="727"/>
      <c r="VJZ18" s="727"/>
      <c r="VKB18" s="729"/>
      <c r="VKC18" s="724"/>
      <c r="VKD18" s="725"/>
      <c r="VKE18" s="726"/>
      <c r="VKF18" s="726"/>
      <c r="VKG18" s="726"/>
      <c r="VKH18" s="727"/>
      <c r="VKI18" s="727"/>
      <c r="VKJ18" s="727"/>
      <c r="VKL18" s="729"/>
      <c r="VKM18" s="724"/>
      <c r="VKN18" s="725"/>
      <c r="VKO18" s="726"/>
      <c r="VKP18" s="726"/>
      <c r="VKQ18" s="726"/>
      <c r="VKR18" s="727"/>
      <c r="VKS18" s="727"/>
      <c r="VKT18" s="727"/>
      <c r="VKV18" s="729"/>
      <c r="VKW18" s="724"/>
      <c r="VKX18" s="725"/>
      <c r="VKY18" s="726"/>
      <c r="VKZ18" s="726"/>
      <c r="VLA18" s="726"/>
      <c r="VLB18" s="727"/>
      <c r="VLC18" s="727"/>
      <c r="VLD18" s="727"/>
      <c r="VLF18" s="729"/>
      <c r="VLG18" s="724"/>
      <c r="VLH18" s="725"/>
      <c r="VLI18" s="726"/>
      <c r="VLJ18" s="726"/>
      <c r="VLK18" s="726"/>
      <c r="VLL18" s="727"/>
      <c r="VLM18" s="727"/>
      <c r="VLN18" s="727"/>
      <c r="VLP18" s="729"/>
      <c r="VLQ18" s="724"/>
      <c r="VLR18" s="725"/>
      <c r="VLS18" s="726"/>
      <c r="VLT18" s="726"/>
      <c r="VLU18" s="726"/>
      <c r="VLV18" s="727"/>
      <c r="VLW18" s="727"/>
      <c r="VLX18" s="727"/>
      <c r="VLZ18" s="729"/>
      <c r="VMA18" s="724"/>
      <c r="VMB18" s="725"/>
      <c r="VMC18" s="726"/>
      <c r="VMD18" s="726"/>
      <c r="VME18" s="726"/>
      <c r="VMF18" s="727"/>
      <c r="VMG18" s="727"/>
      <c r="VMH18" s="727"/>
      <c r="VMJ18" s="729"/>
      <c r="VMK18" s="724"/>
      <c r="VML18" s="725"/>
      <c r="VMM18" s="726"/>
      <c r="VMN18" s="726"/>
      <c r="VMO18" s="726"/>
      <c r="VMP18" s="727"/>
      <c r="VMQ18" s="727"/>
      <c r="VMR18" s="727"/>
      <c r="VMT18" s="729"/>
      <c r="VMU18" s="724"/>
      <c r="VMV18" s="725"/>
      <c r="VMW18" s="726"/>
      <c r="VMX18" s="726"/>
      <c r="VMY18" s="726"/>
      <c r="VMZ18" s="727"/>
      <c r="VNA18" s="727"/>
      <c r="VNB18" s="727"/>
      <c r="VND18" s="729"/>
      <c r="VNE18" s="724"/>
      <c r="VNF18" s="725"/>
      <c r="VNG18" s="726"/>
      <c r="VNH18" s="726"/>
      <c r="VNI18" s="726"/>
      <c r="VNJ18" s="727"/>
      <c r="VNK18" s="727"/>
      <c r="VNL18" s="727"/>
      <c r="VNN18" s="729"/>
      <c r="VNO18" s="724"/>
      <c r="VNP18" s="725"/>
      <c r="VNQ18" s="726"/>
      <c r="VNR18" s="726"/>
      <c r="VNS18" s="726"/>
      <c r="VNT18" s="727"/>
      <c r="VNU18" s="727"/>
      <c r="VNV18" s="727"/>
      <c r="VNX18" s="729"/>
      <c r="VNY18" s="724"/>
      <c r="VNZ18" s="725"/>
      <c r="VOA18" s="726"/>
      <c r="VOB18" s="726"/>
      <c r="VOC18" s="726"/>
      <c r="VOD18" s="727"/>
      <c r="VOE18" s="727"/>
      <c r="VOF18" s="727"/>
      <c r="VOH18" s="729"/>
      <c r="VOI18" s="724"/>
      <c r="VOJ18" s="725"/>
      <c r="VOK18" s="726"/>
      <c r="VOL18" s="726"/>
      <c r="VOM18" s="726"/>
      <c r="VON18" s="727"/>
      <c r="VOO18" s="727"/>
      <c r="VOP18" s="727"/>
      <c r="VOR18" s="729"/>
      <c r="VOS18" s="724"/>
      <c r="VOT18" s="725"/>
      <c r="VOU18" s="726"/>
      <c r="VOV18" s="726"/>
      <c r="VOW18" s="726"/>
      <c r="VOX18" s="727"/>
      <c r="VOY18" s="727"/>
      <c r="VOZ18" s="727"/>
      <c r="VPB18" s="729"/>
      <c r="VPC18" s="724"/>
      <c r="VPD18" s="725"/>
      <c r="VPE18" s="726"/>
      <c r="VPF18" s="726"/>
      <c r="VPG18" s="726"/>
      <c r="VPH18" s="727"/>
      <c r="VPI18" s="727"/>
      <c r="VPJ18" s="727"/>
      <c r="VPL18" s="729"/>
      <c r="VPM18" s="724"/>
      <c r="VPN18" s="725"/>
      <c r="VPO18" s="726"/>
      <c r="VPP18" s="726"/>
      <c r="VPQ18" s="726"/>
      <c r="VPR18" s="727"/>
      <c r="VPS18" s="727"/>
      <c r="VPT18" s="727"/>
      <c r="VPV18" s="729"/>
      <c r="VPW18" s="724"/>
      <c r="VPX18" s="725"/>
      <c r="VPY18" s="726"/>
      <c r="VPZ18" s="726"/>
      <c r="VQA18" s="726"/>
      <c r="VQB18" s="727"/>
      <c r="VQC18" s="727"/>
      <c r="VQD18" s="727"/>
      <c r="VQF18" s="729"/>
      <c r="VQG18" s="724"/>
      <c r="VQH18" s="725"/>
      <c r="VQI18" s="726"/>
      <c r="VQJ18" s="726"/>
      <c r="VQK18" s="726"/>
      <c r="VQL18" s="727"/>
      <c r="VQM18" s="727"/>
      <c r="VQN18" s="727"/>
      <c r="VQP18" s="729"/>
      <c r="VQQ18" s="724"/>
      <c r="VQR18" s="725"/>
      <c r="VQS18" s="726"/>
      <c r="VQT18" s="726"/>
      <c r="VQU18" s="726"/>
      <c r="VQV18" s="727"/>
      <c r="VQW18" s="727"/>
      <c r="VQX18" s="727"/>
      <c r="VQZ18" s="729"/>
      <c r="VRA18" s="724"/>
      <c r="VRB18" s="725"/>
      <c r="VRC18" s="726"/>
      <c r="VRD18" s="726"/>
      <c r="VRE18" s="726"/>
      <c r="VRF18" s="727"/>
      <c r="VRG18" s="727"/>
      <c r="VRH18" s="727"/>
      <c r="VRJ18" s="729"/>
      <c r="VRK18" s="724"/>
      <c r="VRL18" s="725"/>
      <c r="VRM18" s="726"/>
      <c r="VRN18" s="726"/>
      <c r="VRO18" s="726"/>
      <c r="VRP18" s="727"/>
      <c r="VRQ18" s="727"/>
      <c r="VRR18" s="727"/>
      <c r="VRT18" s="729"/>
      <c r="VRU18" s="724"/>
      <c r="VRV18" s="725"/>
      <c r="VRW18" s="726"/>
      <c r="VRX18" s="726"/>
      <c r="VRY18" s="726"/>
      <c r="VRZ18" s="727"/>
      <c r="VSA18" s="727"/>
      <c r="VSB18" s="727"/>
      <c r="VSD18" s="729"/>
      <c r="VSE18" s="724"/>
      <c r="VSF18" s="725"/>
      <c r="VSG18" s="726"/>
      <c r="VSH18" s="726"/>
      <c r="VSI18" s="726"/>
      <c r="VSJ18" s="727"/>
      <c r="VSK18" s="727"/>
      <c r="VSL18" s="727"/>
      <c r="VSN18" s="729"/>
      <c r="VSO18" s="724"/>
      <c r="VSP18" s="725"/>
      <c r="VSQ18" s="726"/>
      <c r="VSR18" s="726"/>
      <c r="VSS18" s="726"/>
      <c r="VST18" s="727"/>
      <c r="VSU18" s="727"/>
      <c r="VSV18" s="727"/>
      <c r="VSX18" s="729"/>
      <c r="VSY18" s="724"/>
      <c r="VSZ18" s="725"/>
      <c r="VTA18" s="726"/>
      <c r="VTB18" s="726"/>
      <c r="VTC18" s="726"/>
      <c r="VTD18" s="727"/>
      <c r="VTE18" s="727"/>
      <c r="VTF18" s="727"/>
      <c r="VTH18" s="729"/>
      <c r="VTI18" s="724"/>
      <c r="VTJ18" s="725"/>
      <c r="VTK18" s="726"/>
      <c r="VTL18" s="726"/>
      <c r="VTM18" s="726"/>
      <c r="VTN18" s="727"/>
      <c r="VTO18" s="727"/>
      <c r="VTP18" s="727"/>
      <c r="VTR18" s="729"/>
      <c r="VTS18" s="724"/>
      <c r="VTT18" s="725"/>
      <c r="VTU18" s="726"/>
      <c r="VTV18" s="726"/>
      <c r="VTW18" s="726"/>
      <c r="VTX18" s="727"/>
      <c r="VTY18" s="727"/>
      <c r="VTZ18" s="727"/>
      <c r="VUB18" s="729"/>
      <c r="VUC18" s="724"/>
      <c r="VUD18" s="725"/>
      <c r="VUE18" s="726"/>
      <c r="VUF18" s="726"/>
      <c r="VUG18" s="726"/>
      <c r="VUH18" s="727"/>
      <c r="VUI18" s="727"/>
      <c r="VUJ18" s="727"/>
      <c r="VUL18" s="729"/>
      <c r="VUM18" s="724"/>
      <c r="VUN18" s="725"/>
      <c r="VUO18" s="726"/>
      <c r="VUP18" s="726"/>
      <c r="VUQ18" s="726"/>
      <c r="VUR18" s="727"/>
      <c r="VUS18" s="727"/>
      <c r="VUT18" s="727"/>
      <c r="VUV18" s="729"/>
      <c r="VUW18" s="724"/>
      <c r="VUX18" s="725"/>
      <c r="VUY18" s="726"/>
      <c r="VUZ18" s="726"/>
      <c r="VVA18" s="726"/>
      <c r="VVB18" s="727"/>
      <c r="VVC18" s="727"/>
      <c r="VVD18" s="727"/>
      <c r="VVF18" s="729"/>
      <c r="VVG18" s="724"/>
      <c r="VVH18" s="725"/>
      <c r="VVI18" s="726"/>
      <c r="VVJ18" s="726"/>
      <c r="VVK18" s="726"/>
      <c r="VVL18" s="727"/>
      <c r="VVM18" s="727"/>
      <c r="VVN18" s="727"/>
      <c r="VVP18" s="729"/>
      <c r="VVQ18" s="724"/>
      <c r="VVR18" s="725"/>
      <c r="VVS18" s="726"/>
      <c r="VVT18" s="726"/>
      <c r="VVU18" s="726"/>
      <c r="VVV18" s="727"/>
      <c r="VVW18" s="727"/>
      <c r="VVX18" s="727"/>
      <c r="VVZ18" s="729"/>
      <c r="VWA18" s="724"/>
      <c r="VWB18" s="725"/>
      <c r="VWC18" s="726"/>
      <c r="VWD18" s="726"/>
      <c r="VWE18" s="726"/>
      <c r="VWF18" s="727"/>
      <c r="VWG18" s="727"/>
      <c r="VWH18" s="727"/>
      <c r="VWJ18" s="729"/>
      <c r="VWK18" s="724"/>
      <c r="VWL18" s="725"/>
      <c r="VWM18" s="726"/>
      <c r="VWN18" s="726"/>
      <c r="VWO18" s="726"/>
      <c r="VWP18" s="727"/>
      <c r="VWQ18" s="727"/>
      <c r="VWR18" s="727"/>
      <c r="VWT18" s="729"/>
      <c r="VWU18" s="724"/>
      <c r="VWV18" s="725"/>
      <c r="VWW18" s="726"/>
      <c r="VWX18" s="726"/>
      <c r="VWY18" s="726"/>
      <c r="VWZ18" s="727"/>
      <c r="VXA18" s="727"/>
      <c r="VXB18" s="727"/>
      <c r="VXD18" s="729"/>
      <c r="VXE18" s="724"/>
      <c r="VXF18" s="725"/>
      <c r="VXG18" s="726"/>
      <c r="VXH18" s="726"/>
      <c r="VXI18" s="726"/>
      <c r="VXJ18" s="727"/>
      <c r="VXK18" s="727"/>
      <c r="VXL18" s="727"/>
      <c r="VXN18" s="729"/>
      <c r="VXO18" s="724"/>
      <c r="VXP18" s="725"/>
      <c r="VXQ18" s="726"/>
      <c r="VXR18" s="726"/>
      <c r="VXS18" s="726"/>
      <c r="VXT18" s="727"/>
      <c r="VXU18" s="727"/>
      <c r="VXV18" s="727"/>
      <c r="VXX18" s="729"/>
      <c r="VXY18" s="724"/>
      <c r="VXZ18" s="725"/>
      <c r="VYA18" s="726"/>
      <c r="VYB18" s="726"/>
      <c r="VYC18" s="726"/>
      <c r="VYD18" s="727"/>
      <c r="VYE18" s="727"/>
      <c r="VYF18" s="727"/>
      <c r="VYH18" s="729"/>
      <c r="VYI18" s="724"/>
      <c r="VYJ18" s="725"/>
      <c r="VYK18" s="726"/>
      <c r="VYL18" s="726"/>
      <c r="VYM18" s="726"/>
      <c r="VYN18" s="727"/>
      <c r="VYO18" s="727"/>
      <c r="VYP18" s="727"/>
      <c r="VYR18" s="729"/>
      <c r="VYS18" s="724"/>
      <c r="VYT18" s="725"/>
      <c r="VYU18" s="726"/>
      <c r="VYV18" s="726"/>
      <c r="VYW18" s="726"/>
      <c r="VYX18" s="727"/>
      <c r="VYY18" s="727"/>
      <c r="VYZ18" s="727"/>
      <c r="VZB18" s="729"/>
      <c r="VZC18" s="724"/>
      <c r="VZD18" s="725"/>
      <c r="VZE18" s="726"/>
      <c r="VZF18" s="726"/>
      <c r="VZG18" s="726"/>
      <c r="VZH18" s="727"/>
      <c r="VZI18" s="727"/>
      <c r="VZJ18" s="727"/>
      <c r="VZL18" s="729"/>
      <c r="VZM18" s="724"/>
      <c r="VZN18" s="725"/>
      <c r="VZO18" s="726"/>
      <c r="VZP18" s="726"/>
      <c r="VZQ18" s="726"/>
      <c r="VZR18" s="727"/>
      <c r="VZS18" s="727"/>
      <c r="VZT18" s="727"/>
      <c r="VZV18" s="729"/>
      <c r="VZW18" s="724"/>
      <c r="VZX18" s="725"/>
      <c r="VZY18" s="726"/>
      <c r="VZZ18" s="726"/>
      <c r="WAA18" s="726"/>
      <c r="WAB18" s="727"/>
      <c r="WAC18" s="727"/>
      <c r="WAD18" s="727"/>
      <c r="WAF18" s="729"/>
      <c r="WAG18" s="724"/>
      <c r="WAH18" s="725"/>
      <c r="WAI18" s="726"/>
      <c r="WAJ18" s="726"/>
      <c r="WAK18" s="726"/>
      <c r="WAL18" s="727"/>
      <c r="WAM18" s="727"/>
      <c r="WAN18" s="727"/>
      <c r="WAP18" s="729"/>
      <c r="WAQ18" s="724"/>
      <c r="WAR18" s="725"/>
      <c r="WAS18" s="726"/>
      <c r="WAT18" s="726"/>
      <c r="WAU18" s="726"/>
      <c r="WAV18" s="727"/>
      <c r="WAW18" s="727"/>
      <c r="WAX18" s="727"/>
      <c r="WAZ18" s="729"/>
      <c r="WBA18" s="724"/>
      <c r="WBB18" s="725"/>
      <c r="WBC18" s="726"/>
      <c r="WBD18" s="726"/>
      <c r="WBE18" s="726"/>
      <c r="WBF18" s="727"/>
      <c r="WBG18" s="727"/>
      <c r="WBH18" s="727"/>
      <c r="WBJ18" s="729"/>
      <c r="WBK18" s="724"/>
      <c r="WBL18" s="725"/>
      <c r="WBM18" s="726"/>
      <c r="WBN18" s="726"/>
      <c r="WBO18" s="726"/>
      <c r="WBP18" s="727"/>
      <c r="WBQ18" s="727"/>
      <c r="WBR18" s="727"/>
      <c r="WBT18" s="729"/>
      <c r="WBU18" s="724"/>
      <c r="WBV18" s="725"/>
      <c r="WBW18" s="726"/>
      <c r="WBX18" s="726"/>
      <c r="WBY18" s="726"/>
      <c r="WBZ18" s="727"/>
      <c r="WCA18" s="727"/>
      <c r="WCB18" s="727"/>
      <c r="WCD18" s="729"/>
      <c r="WCE18" s="724"/>
      <c r="WCF18" s="725"/>
      <c r="WCG18" s="726"/>
      <c r="WCH18" s="726"/>
      <c r="WCI18" s="726"/>
      <c r="WCJ18" s="727"/>
      <c r="WCK18" s="727"/>
      <c r="WCL18" s="727"/>
      <c r="WCN18" s="729"/>
      <c r="WCO18" s="724"/>
      <c r="WCP18" s="725"/>
      <c r="WCQ18" s="726"/>
      <c r="WCR18" s="726"/>
      <c r="WCS18" s="726"/>
      <c r="WCT18" s="727"/>
      <c r="WCU18" s="727"/>
      <c r="WCV18" s="727"/>
      <c r="WCX18" s="729"/>
      <c r="WCY18" s="724"/>
      <c r="WCZ18" s="725"/>
      <c r="WDA18" s="726"/>
      <c r="WDB18" s="726"/>
      <c r="WDC18" s="726"/>
      <c r="WDD18" s="727"/>
      <c r="WDE18" s="727"/>
      <c r="WDF18" s="727"/>
      <c r="WDH18" s="729"/>
      <c r="WDI18" s="724"/>
      <c r="WDJ18" s="725"/>
      <c r="WDK18" s="726"/>
      <c r="WDL18" s="726"/>
      <c r="WDM18" s="726"/>
      <c r="WDN18" s="727"/>
      <c r="WDO18" s="727"/>
      <c r="WDP18" s="727"/>
      <c r="WDR18" s="729"/>
      <c r="WDS18" s="724"/>
      <c r="WDT18" s="725"/>
      <c r="WDU18" s="726"/>
      <c r="WDV18" s="726"/>
      <c r="WDW18" s="726"/>
      <c r="WDX18" s="727"/>
      <c r="WDY18" s="727"/>
      <c r="WDZ18" s="727"/>
      <c r="WEB18" s="729"/>
      <c r="WEC18" s="724"/>
      <c r="WED18" s="725"/>
      <c r="WEE18" s="726"/>
      <c r="WEF18" s="726"/>
      <c r="WEG18" s="726"/>
      <c r="WEH18" s="727"/>
      <c r="WEI18" s="727"/>
      <c r="WEJ18" s="727"/>
      <c r="WEL18" s="729"/>
      <c r="WEM18" s="724"/>
      <c r="WEN18" s="725"/>
      <c r="WEO18" s="726"/>
      <c r="WEP18" s="726"/>
      <c r="WEQ18" s="726"/>
      <c r="WER18" s="727"/>
      <c r="WES18" s="727"/>
      <c r="WET18" s="727"/>
      <c r="WEV18" s="729"/>
      <c r="WEW18" s="724"/>
      <c r="WEX18" s="725"/>
      <c r="WEY18" s="726"/>
      <c r="WEZ18" s="726"/>
      <c r="WFA18" s="726"/>
      <c r="WFB18" s="727"/>
      <c r="WFC18" s="727"/>
      <c r="WFD18" s="727"/>
      <c r="WFF18" s="729"/>
      <c r="WFG18" s="724"/>
      <c r="WFH18" s="725"/>
      <c r="WFI18" s="726"/>
      <c r="WFJ18" s="726"/>
      <c r="WFK18" s="726"/>
      <c r="WFL18" s="727"/>
      <c r="WFM18" s="727"/>
      <c r="WFN18" s="727"/>
      <c r="WFP18" s="729"/>
      <c r="WFQ18" s="724"/>
      <c r="WFR18" s="725"/>
      <c r="WFS18" s="726"/>
      <c r="WFT18" s="726"/>
      <c r="WFU18" s="726"/>
      <c r="WFV18" s="727"/>
      <c r="WFW18" s="727"/>
      <c r="WFX18" s="727"/>
      <c r="WFZ18" s="729"/>
      <c r="WGA18" s="724"/>
      <c r="WGB18" s="725"/>
      <c r="WGC18" s="726"/>
      <c r="WGD18" s="726"/>
      <c r="WGE18" s="726"/>
      <c r="WGF18" s="727"/>
      <c r="WGG18" s="727"/>
      <c r="WGH18" s="727"/>
      <c r="WGJ18" s="729"/>
      <c r="WGK18" s="724"/>
      <c r="WGL18" s="725"/>
      <c r="WGM18" s="726"/>
      <c r="WGN18" s="726"/>
      <c r="WGO18" s="726"/>
      <c r="WGP18" s="727"/>
      <c r="WGQ18" s="727"/>
      <c r="WGR18" s="727"/>
      <c r="WGT18" s="729"/>
      <c r="WGU18" s="724"/>
      <c r="WGV18" s="725"/>
      <c r="WGW18" s="726"/>
      <c r="WGX18" s="726"/>
      <c r="WGY18" s="726"/>
      <c r="WGZ18" s="727"/>
      <c r="WHA18" s="727"/>
      <c r="WHB18" s="727"/>
      <c r="WHD18" s="729"/>
      <c r="WHE18" s="724"/>
      <c r="WHF18" s="725"/>
      <c r="WHG18" s="726"/>
      <c r="WHH18" s="726"/>
      <c r="WHI18" s="726"/>
      <c r="WHJ18" s="727"/>
      <c r="WHK18" s="727"/>
      <c r="WHL18" s="727"/>
      <c r="WHN18" s="729"/>
      <c r="WHO18" s="724"/>
      <c r="WHP18" s="725"/>
      <c r="WHQ18" s="726"/>
      <c r="WHR18" s="726"/>
      <c r="WHS18" s="726"/>
      <c r="WHT18" s="727"/>
      <c r="WHU18" s="727"/>
      <c r="WHV18" s="727"/>
      <c r="WHX18" s="729"/>
      <c r="WHY18" s="724"/>
      <c r="WHZ18" s="725"/>
      <c r="WIA18" s="726"/>
      <c r="WIB18" s="726"/>
      <c r="WIC18" s="726"/>
      <c r="WID18" s="727"/>
      <c r="WIE18" s="727"/>
      <c r="WIF18" s="727"/>
      <c r="WIH18" s="729"/>
      <c r="WII18" s="724"/>
      <c r="WIJ18" s="725"/>
      <c r="WIK18" s="726"/>
      <c r="WIL18" s="726"/>
      <c r="WIM18" s="726"/>
      <c r="WIN18" s="727"/>
      <c r="WIO18" s="727"/>
      <c r="WIP18" s="727"/>
      <c r="WIR18" s="729"/>
      <c r="WIS18" s="724"/>
      <c r="WIT18" s="725"/>
      <c r="WIU18" s="726"/>
      <c r="WIV18" s="726"/>
      <c r="WIW18" s="726"/>
      <c r="WIX18" s="727"/>
      <c r="WIY18" s="727"/>
      <c r="WIZ18" s="727"/>
      <c r="WJB18" s="729"/>
      <c r="WJC18" s="724"/>
      <c r="WJD18" s="725"/>
      <c r="WJE18" s="726"/>
      <c r="WJF18" s="726"/>
      <c r="WJG18" s="726"/>
      <c r="WJH18" s="727"/>
      <c r="WJI18" s="727"/>
      <c r="WJJ18" s="727"/>
      <c r="WJL18" s="729"/>
      <c r="WJM18" s="724"/>
      <c r="WJN18" s="725"/>
      <c r="WJO18" s="726"/>
      <c r="WJP18" s="726"/>
      <c r="WJQ18" s="726"/>
      <c r="WJR18" s="727"/>
      <c r="WJS18" s="727"/>
      <c r="WJT18" s="727"/>
      <c r="WJV18" s="729"/>
      <c r="WJW18" s="724"/>
      <c r="WJX18" s="725"/>
      <c r="WJY18" s="726"/>
      <c r="WJZ18" s="726"/>
      <c r="WKA18" s="726"/>
      <c r="WKB18" s="727"/>
      <c r="WKC18" s="727"/>
      <c r="WKD18" s="727"/>
      <c r="WKF18" s="729"/>
      <c r="WKG18" s="724"/>
      <c r="WKH18" s="725"/>
      <c r="WKI18" s="726"/>
      <c r="WKJ18" s="726"/>
      <c r="WKK18" s="726"/>
      <c r="WKL18" s="727"/>
      <c r="WKM18" s="727"/>
      <c r="WKN18" s="727"/>
      <c r="WKP18" s="729"/>
      <c r="WKQ18" s="724"/>
      <c r="WKR18" s="725"/>
      <c r="WKS18" s="726"/>
      <c r="WKT18" s="726"/>
      <c r="WKU18" s="726"/>
      <c r="WKV18" s="727"/>
      <c r="WKW18" s="727"/>
      <c r="WKX18" s="727"/>
      <c r="WKZ18" s="729"/>
      <c r="WLA18" s="724"/>
      <c r="WLB18" s="725"/>
      <c r="WLC18" s="726"/>
      <c r="WLD18" s="726"/>
      <c r="WLE18" s="726"/>
      <c r="WLF18" s="727"/>
      <c r="WLG18" s="727"/>
      <c r="WLH18" s="727"/>
      <c r="WLJ18" s="729"/>
      <c r="WLK18" s="724"/>
      <c r="WLL18" s="725"/>
      <c r="WLM18" s="726"/>
      <c r="WLN18" s="726"/>
      <c r="WLO18" s="726"/>
      <c r="WLP18" s="727"/>
      <c r="WLQ18" s="727"/>
      <c r="WLR18" s="727"/>
      <c r="WLT18" s="729"/>
      <c r="WLU18" s="724"/>
      <c r="WLV18" s="725"/>
      <c r="WLW18" s="726"/>
      <c r="WLX18" s="726"/>
      <c r="WLY18" s="726"/>
      <c r="WLZ18" s="727"/>
      <c r="WMA18" s="727"/>
      <c r="WMB18" s="727"/>
      <c r="WMD18" s="729"/>
      <c r="WME18" s="724"/>
      <c r="WMF18" s="725"/>
      <c r="WMG18" s="726"/>
      <c r="WMH18" s="726"/>
      <c r="WMI18" s="726"/>
      <c r="WMJ18" s="727"/>
      <c r="WMK18" s="727"/>
      <c r="WML18" s="727"/>
      <c r="WMN18" s="729"/>
      <c r="WMO18" s="724"/>
      <c r="WMP18" s="725"/>
      <c r="WMQ18" s="726"/>
      <c r="WMR18" s="726"/>
      <c r="WMS18" s="726"/>
      <c r="WMT18" s="727"/>
      <c r="WMU18" s="727"/>
      <c r="WMV18" s="727"/>
      <c r="WMX18" s="729"/>
      <c r="WMY18" s="724"/>
      <c r="WMZ18" s="725"/>
      <c r="WNA18" s="726"/>
      <c r="WNB18" s="726"/>
      <c r="WNC18" s="726"/>
      <c r="WND18" s="727"/>
      <c r="WNE18" s="727"/>
      <c r="WNF18" s="727"/>
      <c r="WNH18" s="729"/>
      <c r="WNI18" s="724"/>
      <c r="WNJ18" s="725"/>
      <c r="WNK18" s="726"/>
      <c r="WNL18" s="726"/>
      <c r="WNM18" s="726"/>
      <c r="WNN18" s="727"/>
      <c r="WNO18" s="727"/>
      <c r="WNP18" s="727"/>
      <c r="WNR18" s="729"/>
      <c r="WNS18" s="724"/>
      <c r="WNT18" s="725"/>
      <c r="WNU18" s="726"/>
      <c r="WNV18" s="726"/>
      <c r="WNW18" s="726"/>
      <c r="WNX18" s="727"/>
      <c r="WNY18" s="727"/>
      <c r="WNZ18" s="727"/>
      <c r="WOB18" s="729"/>
      <c r="WOC18" s="724"/>
      <c r="WOD18" s="725"/>
      <c r="WOE18" s="726"/>
      <c r="WOF18" s="726"/>
      <c r="WOG18" s="726"/>
      <c r="WOH18" s="727"/>
      <c r="WOI18" s="727"/>
      <c r="WOJ18" s="727"/>
      <c r="WOL18" s="729"/>
      <c r="WOM18" s="724"/>
      <c r="WON18" s="725"/>
      <c r="WOO18" s="726"/>
      <c r="WOP18" s="726"/>
      <c r="WOQ18" s="726"/>
      <c r="WOR18" s="727"/>
      <c r="WOS18" s="727"/>
      <c r="WOT18" s="727"/>
      <c r="WOV18" s="729"/>
      <c r="WOW18" s="724"/>
      <c r="WOX18" s="725"/>
      <c r="WOY18" s="726"/>
      <c r="WOZ18" s="726"/>
      <c r="WPA18" s="726"/>
      <c r="WPB18" s="727"/>
      <c r="WPC18" s="727"/>
      <c r="WPD18" s="727"/>
      <c r="WPF18" s="729"/>
      <c r="WPG18" s="724"/>
      <c r="WPH18" s="725"/>
      <c r="WPI18" s="726"/>
      <c r="WPJ18" s="726"/>
      <c r="WPK18" s="726"/>
      <c r="WPL18" s="727"/>
      <c r="WPM18" s="727"/>
      <c r="WPN18" s="727"/>
      <c r="WPP18" s="729"/>
      <c r="WPQ18" s="724"/>
      <c r="WPR18" s="725"/>
      <c r="WPS18" s="726"/>
      <c r="WPT18" s="726"/>
      <c r="WPU18" s="726"/>
      <c r="WPV18" s="727"/>
      <c r="WPW18" s="727"/>
      <c r="WPX18" s="727"/>
      <c r="WPZ18" s="729"/>
      <c r="WQA18" s="724"/>
      <c r="WQB18" s="725"/>
      <c r="WQC18" s="726"/>
      <c r="WQD18" s="726"/>
      <c r="WQE18" s="726"/>
      <c r="WQF18" s="727"/>
      <c r="WQG18" s="727"/>
      <c r="WQH18" s="727"/>
      <c r="WQJ18" s="729"/>
      <c r="WQK18" s="724"/>
      <c r="WQL18" s="725"/>
      <c r="WQM18" s="726"/>
      <c r="WQN18" s="726"/>
      <c r="WQO18" s="726"/>
      <c r="WQP18" s="727"/>
      <c r="WQQ18" s="727"/>
      <c r="WQR18" s="727"/>
      <c r="WQT18" s="729"/>
      <c r="WQU18" s="724"/>
      <c r="WQV18" s="725"/>
      <c r="WQW18" s="726"/>
      <c r="WQX18" s="726"/>
      <c r="WQY18" s="726"/>
      <c r="WQZ18" s="727"/>
      <c r="WRA18" s="727"/>
      <c r="WRB18" s="727"/>
      <c r="WRD18" s="729"/>
      <c r="WRE18" s="724"/>
      <c r="WRF18" s="725"/>
      <c r="WRG18" s="726"/>
      <c r="WRH18" s="726"/>
      <c r="WRI18" s="726"/>
      <c r="WRJ18" s="727"/>
      <c r="WRK18" s="727"/>
      <c r="WRL18" s="727"/>
      <c r="WRN18" s="729"/>
      <c r="WRO18" s="724"/>
      <c r="WRP18" s="725"/>
      <c r="WRQ18" s="726"/>
      <c r="WRR18" s="726"/>
      <c r="WRS18" s="726"/>
      <c r="WRT18" s="727"/>
      <c r="WRU18" s="727"/>
      <c r="WRV18" s="727"/>
      <c r="WRX18" s="729"/>
      <c r="WRY18" s="724"/>
      <c r="WRZ18" s="725"/>
      <c r="WSA18" s="726"/>
      <c r="WSB18" s="726"/>
      <c r="WSC18" s="726"/>
      <c r="WSD18" s="727"/>
      <c r="WSE18" s="727"/>
      <c r="WSF18" s="727"/>
      <c r="WSH18" s="729"/>
      <c r="WSI18" s="724"/>
      <c r="WSJ18" s="725"/>
      <c r="WSK18" s="726"/>
      <c r="WSL18" s="726"/>
      <c r="WSM18" s="726"/>
      <c r="WSN18" s="727"/>
      <c r="WSO18" s="727"/>
      <c r="WSP18" s="727"/>
      <c r="WSR18" s="729"/>
      <c r="WSS18" s="724"/>
      <c r="WST18" s="725"/>
      <c r="WSU18" s="726"/>
      <c r="WSV18" s="726"/>
      <c r="WSW18" s="726"/>
      <c r="WSX18" s="727"/>
      <c r="WSY18" s="727"/>
      <c r="WSZ18" s="727"/>
      <c r="WTB18" s="729"/>
      <c r="WTC18" s="724"/>
      <c r="WTD18" s="725"/>
      <c r="WTE18" s="726"/>
      <c r="WTF18" s="726"/>
      <c r="WTG18" s="726"/>
      <c r="WTH18" s="727"/>
      <c r="WTI18" s="727"/>
      <c r="WTJ18" s="727"/>
      <c r="WTL18" s="729"/>
      <c r="WTM18" s="724"/>
      <c r="WTN18" s="725"/>
      <c r="WTO18" s="726"/>
      <c r="WTP18" s="726"/>
      <c r="WTQ18" s="726"/>
      <c r="WTR18" s="727"/>
      <c r="WTS18" s="727"/>
      <c r="WTT18" s="727"/>
      <c r="WTV18" s="729"/>
      <c r="WTW18" s="724"/>
      <c r="WTX18" s="725"/>
      <c r="WTY18" s="726"/>
      <c r="WTZ18" s="726"/>
      <c r="WUA18" s="726"/>
      <c r="WUB18" s="727"/>
      <c r="WUC18" s="727"/>
      <c r="WUD18" s="727"/>
      <c r="WUF18" s="729"/>
      <c r="WUG18" s="724"/>
      <c r="WUH18" s="725"/>
      <c r="WUI18" s="726"/>
      <c r="WUJ18" s="726"/>
      <c r="WUK18" s="726"/>
      <c r="WUL18" s="727"/>
      <c r="WUM18" s="727"/>
      <c r="WUN18" s="727"/>
      <c r="WUP18" s="729"/>
      <c r="WUQ18" s="724"/>
      <c r="WUR18" s="725"/>
      <c r="WUS18" s="726"/>
      <c r="WUT18" s="726"/>
      <c r="WUU18" s="726"/>
      <c r="WUV18" s="727"/>
      <c r="WUW18" s="727"/>
      <c r="WUX18" s="727"/>
      <c r="WUZ18" s="729"/>
      <c r="WVA18" s="724"/>
      <c r="WVB18" s="725"/>
      <c r="WVC18" s="726"/>
      <c r="WVD18" s="726"/>
      <c r="WVE18" s="726"/>
      <c r="WVF18" s="727"/>
      <c r="WVG18" s="727"/>
      <c r="WVH18" s="727"/>
      <c r="WVJ18" s="729"/>
      <c r="WVK18" s="724"/>
      <c r="WVL18" s="725"/>
      <c r="WVM18" s="726"/>
      <c r="WVN18" s="726"/>
      <c r="WVO18" s="726"/>
      <c r="WVP18" s="727"/>
      <c r="WVQ18" s="727"/>
      <c r="WVR18" s="727"/>
      <c r="WVT18" s="729"/>
      <c r="WVU18" s="724"/>
      <c r="WVV18" s="725"/>
      <c r="WVW18" s="726"/>
      <c r="WVX18" s="726"/>
      <c r="WVY18" s="726"/>
      <c r="WVZ18" s="727"/>
      <c r="WWA18" s="727"/>
      <c r="WWB18" s="727"/>
      <c r="WWD18" s="729"/>
      <c r="WWE18" s="724"/>
      <c r="WWF18" s="725"/>
      <c r="WWG18" s="726"/>
      <c r="WWH18" s="726"/>
      <c r="WWI18" s="726"/>
      <c r="WWJ18" s="727"/>
      <c r="WWK18" s="727"/>
      <c r="WWL18" s="727"/>
      <c r="WWN18" s="729"/>
      <c r="WWO18" s="724"/>
      <c r="WWP18" s="725"/>
      <c r="WWQ18" s="726"/>
      <c r="WWR18" s="726"/>
      <c r="WWS18" s="726"/>
      <c r="WWT18" s="727"/>
      <c r="WWU18" s="727"/>
      <c r="WWV18" s="727"/>
      <c r="WWX18" s="729"/>
      <c r="WWY18" s="724"/>
      <c r="WWZ18" s="725"/>
      <c r="WXA18" s="726"/>
      <c r="WXB18" s="726"/>
      <c r="WXC18" s="726"/>
      <c r="WXD18" s="727"/>
      <c r="WXE18" s="727"/>
      <c r="WXF18" s="727"/>
      <c r="WXH18" s="729"/>
      <c r="WXI18" s="724"/>
      <c r="WXJ18" s="725"/>
      <c r="WXK18" s="726"/>
      <c r="WXL18" s="726"/>
      <c r="WXM18" s="726"/>
      <c r="WXN18" s="727"/>
      <c r="WXO18" s="727"/>
      <c r="WXP18" s="727"/>
      <c r="WXR18" s="729"/>
      <c r="WXS18" s="724"/>
      <c r="WXT18" s="725"/>
      <c r="WXU18" s="726"/>
      <c r="WXV18" s="726"/>
      <c r="WXW18" s="726"/>
      <c r="WXX18" s="727"/>
      <c r="WXY18" s="727"/>
      <c r="WXZ18" s="727"/>
      <c r="WYB18" s="729"/>
      <c r="WYC18" s="724"/>
      <c r="WYD18" s="725"/>
      <c r="WYE18" s="726"/>
      <c r="WYF18" s="726"/>
      <c r="WYG18" s="726"/>
      <c r="WYH18" s="727"/>
      <c r="WYI18" s="727"/>
      <c r="WYJ18" s="727"/>
      <c r="WYL18" s="729"/>
      <c r="WYM18" s="724"/>
      <c r="WYN18" s="725"/>
      <c r="WYO18" s="726"/>
      <c r="WYP18" s="726"/>
      <c r="WYQ18" s="726"/>
      <c r="WYR18" s="727"/>
      <c r="WYS18" s="727"/>
      <c r="WYT18" s="727"/>
      <c r="WYV18" s="729"/>
      <c r="WYW18" s="724"/>
      <c r="WYX18" s="725"/>
      <c r="WYY18" s="726"/>
      <c r="WYZ18" s="726"/>
      <c r="WZA18" s="726"/>
      <c r="WZB18" s="727"/>
      <c r="WZC18" s="727"/>
      <c r="WZD18" s="727"/>
      <c r="WZF18" s="729"/>
      <c r="WZG18" s="724"/>
      <c r="WZH18" s="725"/>
      <c r="WZI18" s="726"/>
      <c r="WZJ18" s="726"/>
      <c r="WZK18" s="726"/>
      <c r="WZL18" s="727"/>
      <c r="WZM18" s="727"/>
      <c r="WZN18" s="727"/>
      <c r="WZP18" s="729"/>
      <c r="WZQ18" s="724"/>
      <c r="WZR18" s="725"/>
      <c r="WZS18" s="726"/>
      <c r="WZT18" s="726"/>
      <c r="WZU18" s="726"/>
      <c r="WZV18" s="727"/>
      <c r="WZW18" s="727"/>
      <c r="WZX18" s="727"/>
      <c r="WZZ18" s="729"/>
      <c r="XAA18" s="724"/>
      <c r="XAB18" s="725"/>
      <c r="XAC18" s="726"/>
      <c r="XAD18" s="726"/>
      <c r="XAE18" s="726"/>
      <c r="XAF18" s="727"/>
      <c r="XAG18" s="727"/>
      <c r="XAH18" s="727"/>
      <c r="XAJ18" s="729"/>
      <c r="XAK18" s="724"/>
      <c r="XAL18" s="725"/>
      <c r="XAM18" s="726"/>
      <c r="XAN18" s="726"/>
      <c r="XAO18" s="726"/>
      <c r="XAP18" s="727"/>
      <c r="XAQ18" s="727"/>
      <c r="XAR18" s="727"/>
      <c r="XAT18" s="729"/>
      <c r="XAU18" s="724"/>
      <c r="XAV18" s="725"/>
      <c r="XAW18" s="726"/>
      <c r="XAX18" s="726"/>
      <c r="XAY18" s="726"/>
      <c r="XAZ18" s="727"/>
      <c r="XBA18" s="727"/>
      <c r="XBB18" s="727"/>
      <c r="XBD18" s="729"/>
      <c r="XBE18" s="724"/>
      <c r="XBF18" s="725"/>
      <c r="XBG18" s="726"/>
      <c r="XBH18" s="726"/>
      <c r="XBI18" s="726"/>
      <c r="XBJ18" s="727"/>
      <c r="XBK18" s="727"/>
      <c r="XBL18" s="727"/>
      <c r="XBN18" s="729"/>
      <c r="XBO18" s="724"/>
      <c r="XBP18" s="725"/>
      <c r="XBQ18" s="726"/>
      <c r="XBR18" s="726"/>
      <c r="XBS18" s="726"/>
      <c r="XBT18" s="727"/>
      <c r="XBU18" s="727"/>
      <c r="XBV18" s="727"/>
      <c r="XBX18" s="729"/>
      <c r="XBY18" s="724"/>
      <c r="XBZ18" s="725"/>
      <c r="XCA18" s="726"/>
      <c r="XCB18" s="726"/>
      <c r="XCC18" s="726"/>
      <c r="XCD18" s="727"/>
      <c r="XCE18" s="727"/>
      <c r="XCF18" s="727"/>
      <c r="XCH18" s="729"/>
      <c r="XCI18" s="724"/>
      <c r="XCJ18" s="725"/>
      <c r="XCK18" s="726"/>
      <c r="XCL18" s="726"/>
      <c r="XCM18" s="726"/>
      <c r="XCN18" s="727"/>
      <c r="XCO18" s="727"/>
      <c r="XCP18" s="727"/>
      <c r="XCR18" s="729"/>
      <c r="XCS18" s="724"/>
      <c r="XCT18" s="725"/>
      <c r="XCU18" s="726"/>
      <c r="XCV18" s="726"/>
      <c r="XCW18" s="726"/>
      <c r="XCX18" s="727"/>
      <c r="XCY18" s="727"/>
      <c r="XCZ18" s="727"/>
      <c r="XDB18" s="729"/>
      <c r="XDC18" s="724"/>
      <c r="XDD18" s="725"/>
      <c r="XDE18" s="726"/>
      <c r="XDF18" s="726"/>
      <c r="XDG18" s="726"/>
      <c r="XDH18" s="727"/>
      <c r="XDI18" s="727"/>
      <c r="XDJ18" s="727"/>
      <c r="XDL18" s="729"/>
      <c r="XDM18" s="724"/>
      <c r="XDN18" s="725"/>
      <c r="XDO18" s="726"/>
      <c r="XDP18" s="726"/>
      <c r="XDQ18" s="726"/>
      <c r="XDR18" s="727"/>
      <c r="XDS18" s="727"/>
      <c r="XDT18" s="727"/>
      <c r="XDV18" s="729"/>
      <c r="XDW18" s="724"/>
      <c r="XDX18" s="725"/>
      <c r="XDY18" s="726"/>
      <c r="XDZ18" s="726"/>
      <c r="XEA18" s="726"/>
      <c r="XEB18" s="727"/>
      <c r="XEC18" s="727"/>
      <c r="XED18" s="727"/>
      <c r="XEF18" s="729"/>
      <c r="XEG18" s="724"/>
      <c r="XEH18" s="725"/>
      <c r="XEI18" s="726"/>
      <c r="XEJ18" s="726"/>
      <c r="XEK18" s="726"/>
      <c r="XEL18" s="727"/>
      <c r="XEM18" s="727"/>
      <c r="XEN18" s="727"/>
      <c r="XEP18" s="729"/>
      <c r="XEQ18" s="724"/>
      <c r="XER18" s="725"/>
      <c r="XES18" s="726"/>
      <c r="XET18" s="726"/>
      <c r="XEU18" s="726"/>
      <c r="XEV18" s="727"/>
      <c r="XEW18" s="727"/>
      <c r="XEX18" s="727"/>
      <c r="XEZ18" s="729"/>
      <c r="XFA18" s="724"/>
      <c r="XFB18" s="725"/>
      <c r="XFC18" s="726"/>
      <c r="XFD18" s="726"/>
    </row>
    <row r="19" spans="1:2048 2050:7168 7170:12288 12290:16384" ht="41.25" customHeight="1">
      <c r="B19" s="920" t="s">
        <v>996</v>
      </c>
      <c r="K19" s="724"/>
      <c r="L19" s="725"/>
      <c r="M19" s="726"/>
      <c r="N19" s="726"/>
      <c r="O19" s="726"/>
      <c r="U19" s="724"/>
      <c r="V19" s="725"/>
      <c r="W19" s="726"/>
      <c r="X19" s="726"/>
      <c r="Y19" s="726"/>
      <c r="Z19" s="727"/>
      <c r="AA19" s="727"/>
      <c r="AB19" s="727"/>
      <c r="AC19" s="728"/>
      <c r="AD19" s="729"/>
      <c r="AE19" s="724"/>
      <c r="AF19" s="725"/>
      <c r="AG19" s="726"/>
      <c r="AH19" s="726"/>
      <c r="AI19" s="726"/>
      <c r="AK19" s="727"/>
      <c r="AO19" s="724"/>
      <c r="AP19" s="725"/>
      <c r="AQ19" s="726"/>
      <c r="AR19" s="726"/>
      <c r="AS19" s="726"/>
      <c r="AT19" s="727"/>
      <c r="AU19" s="727"/>
      <c r="AV19" s="727"/>
      <c r="AW19" s="728"/>
      <c r="AX19" s="729"/>
      <c r="AY19" s="724"/>
      <c r="AZ19" s="725"/>
      <c r="BA19" s="726"/>
      <c r="BB19" s="726"/>
      <c r="BC19" s="726"/>
      <c r="BD19" s="727"/>
      <c r="BF19" s="727"/>
      <c r="BG19" s="728"/>
      <c r="BH19" s="729"/>
      <c r="BI19" s="724"/>
      <c r="BJ19" s="725"/>
      <c r="BK19" s="726"/>
      <c r="BL19" s="726"/>
      <c r="BM19" s="726"/>
      <c r="BO19" s="727"/>
      <c r="BP19" s="727"/>
      <c r="BQ19" s="728"/>
      <c r="BS19" s="724"/>
      <c r="BT19" s="725"/>
      <c r="BU19" s="726"/>
      <c r="BV19" s="726"/>
      <c r="BW19" s="726"/>
      <c r="BX19" s="727"/>
      <c r="BY19" s="727"/>
      <c r="BZ19" s="727"/>
      <c r="CB19" s="729"/>
      <c r="CC19" s="724"/>
      <c r="CD19" s="725"/>
      <c r="CE19" s="726"/>
      <c r="CF19" s="726"/>
      <c r="CG19" s="726"/>
      <c r="CH19" s="727"/>
      <c r="CI19" s="727"/>
      <c r="CJ19" s="727"/>
      <c r="CL19" s="729"/>
      <c r="CM19" s="724"/>
      <c r="CN19" s="725"/>
      <c r="CO19" s="726"/>
      <c r="CP19" s="726"/>
      <c r="CQ19" s="726"/>
      <c r="CR19" s="727"/>
      <c r="CS19" s="727"/>
      <c r="CT19" s="727"/>
      <c r="CV19" s="729"/>
      <c r="CW19" s="724"/>
      <c r="CX19" s="725"/>
      <c r="CY19" s="726"/>
      <c r="CZ19" s="726"/>
      <c r="DA19" s="726"/>
      <c r="DB19" s="727"/>
      <c r="DC19" s="727"/>
      <c r="DD19" s="727"/>
      <c r="DF19" s="729"/>
      <c r="DG19" s="724"/>
      <c r="DH19" s="725"/>
      <c r="DI19" s="726"/>
      <c r="DJ19" s="726"/>
      <c r="DK19" s="726"/>
      <c r="DL19" s="727"/>
      <c r="DM19" s="727"/>
      <c r="DN19" s="727"/>
      <c r="DP19" s="729"/>
      <c r="DQ19" s="724"/>
      <c r="DR19" s="725"/>
      <c r="DS19" s="726"/>
      <c r="DT19" s="726"/>
      <c r="DU19" s="726"/>
      <c r="DV19" s="727"/>
      <c r="DW19" s="727"/>
      <c r="DX19" s="727"/>
      <c r="DZ19" s="729"/>
      <c r="EA19" s="724"/>
      <c r="EB19" s="725"/>
      <c r="EC19" s="726"/>
      <c r="ED19" s="726"/>
      <c r="EE19" s="726"/>
      <c r="EF19" s="727"/>
      <c r="EG19" s="727"/>
      <c r="EH19" s="727"/>
      <c r="EJ19" s="729"/>
      <c r="EK19" s="724"/>
      <c r="EL19" s="725"/>
      <c r="EM19" s="726"/>
      <c r="EN19" s="726"/>
      <c r="EO19" s="726"/>
      <c r="EP19" s="727"/>
      <c r="EQ19" s="727"/>
      <c r="ER19" s="727"/>
      <c r="ET19" s="729"/>
      <c r="EU19" s="724"/>
      <c r="EV19" s="725"/>
      <c r="EW19" s="726"/>
      <c r="EX19" s="726"/>
      <c r="EY19" s="726"/>
      <c r="EZ19" s="727"/>
      <c r="FA19" s="727"/>
      <c r="FB19" s="727"/>
      <c r="FD19" s="729"/>
      <c r="FE19" s="724"/>
      <c r="FF19" s="725"/>
      <c r="FG19" s="726"/>
      <c r="FH19" s="726"/>
      <c r="FI19" s="726"/>
      <c r="FJ19" s="727"/>
      <c r="FK19" s="727"/>
      <c r="FL19" s="727"/>
      <c r="FN19" s="729"/>
      <c r="FO19" s="724"/>
      <c r="FP19" s="725"/>
      <c r="FQ19" s="726"/>
      <c r="FR19" s="726"/>
      <c r="FS19" s="726"/>
      <c r="FT19" s="727"/>
      <c r="FU19" s="727"/>
      <c r="FV19" s="727"/>
      <c r="FX19" s="729"/>
      <c r="FY19" s="724"/>
      <c r="FZ19" s="725"/>
      <c r="GA19" s="726"/>
      <c r="GB19" s="726"/>
      <c r="GC19" s="726"/>
      <c r="GD19" s="727"/>
      <c r="GE19" s="727"/>
      <c r="GF19" s="727"/>
      <c r="GH19" s="729"/>
      <c r="GI19" s="724"/>
      <c r="GJ19" s="725"/>
      <c r="GK19" s="726"/>
      <c r="GL19" s="726"/>
      <c r="GM19" s="726"/>
      <c r="GN19" s="727"/>
      <c r="GO19" s="727"/>
      <c r="GP19" s="727"/>
      <c r="GR19" s="729"/>
      <c r="GS19" s="724"/>
      <c r="GT19" s="725"/>
      <c r="GU19" s="726"/>
      <c r="GV19" s="726"/>
      <c r="GW19" s="726"/>
      <c r="GX19" s="727"/>
      <c r="GY19" s="727"/>
      <c r="GZ19" s="727"/>
      <c r="HB19" s="729"/>
      <c r="HC19" s="724"/>
      <c r="HD19" s="725"/>
      <c r="HE19" s="726"/>
      <c r="HF19" s="726"/>
      <c r="HG19" s="726"/>
      <c r="HH19" s="727"/>
      <c r="HI19" s="727"/>
      <c r="HJ19" s="727"/>
      <c r="HL19" s="729"/>
      <c r="HM19" s="724"/>
      <c r="HN19" s="725"/>
      <c r="HO19" s="726"/>
      <c r="HP19" s="726"/>
      <c r="HQ19" s="726"/>
      <c r="HR19" s="727"/>
      <c r="HS19" s="727"/>
      <c r="HT19" s="727"/>
      <c r="HV19" s="729"/>
      <c r="HW19" s="724"/>
      <c r="HX19" s="725"/>
      <c r="HY19" s="726"/>
      <c r="HZ19" s="726"/>
      <c r="IA19" s="726"/>
      <c r="IB19" s="727"/>
      <c r="IC19" s="727"/>
      <c r="ID19" s="727"/>
      <c r="IF19" s="729"/>
      <c r="IG19" s="724"/>
      <c r="IH19" s="725"/>
      <c r="II19" s="726"/>
      <c r="IJ19" s="726"/>
      <c r="IK19" s="726"/>
      <c r="IL19" s="727"/>
      <c r="IM19" s="727"/>
      <c r="IN19" s="727"/>
      <c r="IP19" s="729"/>
      <c r="IQ19" s="724"/>
      <c r="IR19" s="725"/>
      <c r="IS19" s="726"/>
      <c r="IT19" s="726"/>
      <c r="IU19" s="726"/>
      <c r="IV19" s="727"/>
      <c r="IW19" s="727"/>
      <c r="IX19" s="727"/>
      <c r="IZ19" s="729"/>
      <c r="JA19" s="724"/>
      <c r="JB19" s="725"/>
      <c r="JC19" s="726"/>
      <c r="JD19" s="726"/>
      <c r="JE19" s="726"/>
      <c r="JF19" s="727"/>
      <c r="JG19" s="727"/>
      <c r="JH19" s="727"/>
      <c r="JJ19" s="729"/>
      <c r="JK19" s="724"/>
      <c r="JL19" s="725"/>
      <c r="JM19" s="726"/>
      <c r="JN19" s="726"/>
      <c r="JO19" s="726"/>
      <c r="JP19" s="727"/>
      <c r="JQ19" s="727"/>
      <c r="JR19" s="727"/>
      <c r="JT19" s="729"/>
      <c r="JU19" s="724"/>
      <c r="JV19" s="725"/>
      <c r="JW19" s="726"/>
      <c r="JX19" s="726"/>
      <c r="JY19" s="726"/>
      <c r="JZ19" s="727"/>
      <c r="KA19" s="727"/>
      <c r="KB19" s="727"/>
      <c r="KD19" s="729"/>
      <c r="KE19" s="724"/>
      <c r="KF19" s="725"/>
      <c r="KG19" s="726"/>
      <c r="KH19" s="726"/>
      <c r="KI19" s="726"/>
      <c r="KJ19" s="727"/>
      <c r="KK19" s="727"/>
      <c r="KL19" s="727"/>
      <c r="KN19" s="729"/>
      <c r="KO19" s="724"/>
      <c r="KP19" s="725"/>
      <c r="KQ19" s="726"/>
      <c r="KR19" s="726"/>
      <c r="KS19" s="726"/>
      <c r="KT19" s="727"/>
      <c r="KU19" s="727"/>
      <c r="KV19" s="727"/>
      <c r="KX19" s="729"/>
      <c r="KY19" s="724"/>
      <c r="KZ19" s="725"/>
      <c r="LA19" s="726"/>
      <c r="LB19" s="726"/>
      <c r="LC19" s="726"/>
      <c r="LD19" s="727"/>
      <c r="LE19" s="727"/>
      <c r="LF19" s="727"/>
      <c r="LH19" s="729"/>
      <c r="LI19" s="724"/>
      <c r="LJ19" s="725"/>
      <c r="LK19" s="726"/>
      <c r="LL19" s="726"/>
      <c r="LM19" s="726"/>
      <c r="LN19" s="727"/>
      <c r="LO19" s="727"/>
      <c r="LP19" s="727"/>
      <c r="LR19" s="729"/>
      <c r="LS19" s="724"/>
      <c r="LT19" s="725"/>
      <c r="LU19" s="726"/>
      <c r="LV19" s="726"/>
      <c r="LW19" s="726"/>
      <c r="LX19" s="727"/>
      <c r="LY19" s="727"/>
      <c r="LZ19" s="727"/>
      <c r="MB19" s="729"/>
      <c r="MC19" s="724"/>
      <c r="MD19" s="725"/>
      <c r="ME19" s="726"/>
      <c r="MF19" s="726"/>
      <c r="MG19" s="726"/>
      <c r="MH19" s="727"/>
      <c r="MI19" s="727"/>
      <c r="MJ19" s="727"/>
      <c r="ML19" s="729"/>
      <c r="MM19" s="724"/>
      <c r="MN19" s="725"/>
      <c r="MO19" s="726"/>
      <c r="MP19" s="726"/>
      <c r="MQ19" s="726"/>
      <c r="MR19" s="727"/>
      <c r="MS19" s="727"/>
      <c r="MT19" s="727"/>
      <c r="MV19" s="729"/>
      <c r="MW19" s="724"/>
      <c r="MX19" s="725"/>
      <c r="MY19" s="726"/>
      <c r="MZ19" s="726"/>
      <c r="NA19" s="726"/>
      <c r="NB19" s="727"/>
      <c r="NC19" s="727"/>
      <c r="ND19" s="727"/>
      <c r="NF19" s="729"/>
      <c r="NG19" s="724"/>
      <c r="NH19" s="725"/>
      <c r="NI19" s="726"/>
      <c r="NJ19" s="726"/>
      <c r="NK19" s="726"/>
      <c r="NL19" s="727"/>
      <c r="NM19" s="727"/>
      <c r="NN19" s="727"/>
      <c r="NP19" s="729"/>
      <c r="NQ19" s="724"/>
      <c r="NR19" s="725"/>
      <c r="NS19" s="726"/>
      <c r="NT19" s="726"/>
      <c r="NU19" s="726"/>
      <c r="NV19" s="727"/>
      <c r="NW19" s="727"/>
      <c r="NX19" s="727"/>
      <c r="NZ19" s="729"/>
      <c r="OA19" s="724"/>
      <c r="OB19" s="725"/>
      <c r="OC19" s="726"/>
      <c r="OD19" s="726"/>
      <c r="OE19" s="726"/>
      <c r="OF19" s="727"/>
      <c r="OG19" s="727"/>
      <c r="OH19" s="727"/>
      <c r="OJ19" s="729"/>
      <c r="OK19" s="724"/>
      <c r="OL19" s="725"/>
      <c r="OM19" s="726"/>
      <c r="ON19" s="726"/>
      <c r="OO19" s="726"/>
      <c r="OP19" s="727"/>
      <c r="OQ19" s="727"/>
      <c r="OR19" s="727"/>
      <c r="OT19" s="729"/>
      <c r="OU19" s="724"/>
      <c r="OV19" s="725"/>
      <c r="OW19" s="726"/>
      <c r="OX19" s="726"/>
      <c r="OY19" s="726"/>
      <c r="OZ19" s="727"/>
      <c r="PA19" s="727"/>
      <c r="PB19" s="727"/>
      <c r="PD19" s="729"/>
      <c r="PE19" s="724"/>
      <c r="PF19" s="725"/>
      <c r="PG19" s="726"/>
      <c r="PH19" s="726"/>
      <c r="PI19" s="726"/>
      <c r="PJ19" s="727"/>
      <c r="PK19" s="727"/>
      <c r="PL19" s="727"/>
      <c r="PN19" s="729"/>
      <c r="PO19" s="724"/>
      <c r="PP19" s="725"/>
      <c r="PQ19" s="726"/>
      <c r="PR19" s="726"/>
      <c r="PS19" s="726"/>
      <c r="PT19" s="727"/>
      <c r="PU19" s="727"/>
      <c r="PV19" s="727"/>
      <c r="PX19" s="729"/>
      <c r="PY19" s="724"/>
      <c r="PZ19" s="725"/>
      <c r="QA19" s="726"/>
      <c r="QB19" s="726"/>
      <c r="QC19" s="726"/>
      <c r="QD19" s="727"/>
      <c r="QE19" s="727"/>
      <c r="QF19" s="727"/>
      <c r="QH19" s="729"/>
      <c r="QI19" s="724"/>
      <c r="QJ19" s="725"/>
      <c r="QK19" s="726"/>
      <c r="QL19" s="726"/>
      <c r="QM19" s="726"/>
      <c r="QN19" s="727"/>
      <c r="QO19" s="727"/>
      <c r="QP19" s="727"/>
      <c r="QR19" s="729"/>
      <c r="QS19" s="724"/>
      <c r="QT19" s="725"/>
      <c r="QU19" s="726"/>
      <c r="QV19" s="726"/>
      <c r="QW19" s="726"/>
      <c r="QX19" s="727"/>
      <c r="QY19" s="727"/>
      <c r="QZ19" s="727"/>
      <c r="RB19" s="729"/>
      <c r="RC19" s="724"/>
      <c r="RD19" s="725"/>
      <c r="RE19" s="726"/>
      <c r="RF19" s="726"/>
      <c r="RG19" s="726"/>
      <c r="RH19" s="727"/>
      <c r="RI19" s="727"/>
      <c r="RJ19" s="727"/>
      <c r="RL19" s="729"/>
      <c r="RM19" s="724"/>
      <c r="RN19" s="725"/>
      <c r="RO19" s="726"/>
      <c r="RP19" s="726"/>
      <c r="RQ19" s="726"/>
      <c r="RR19" s="727"/>
      <c r="RS19" s="727"/>
      <c r="RT19" s="727"/>
      <c r="RV19" s="729"/>
      <c r="RW19" s="724"/>
      <c r="RX19" s="725"/>
      <c r="RY19" s="726"/>
      <c r="RZ19" s="726"/>
      <c r="SA19" s="726"/>
      <c r="SB19" s="727"/>
      <c r="SC19" s="727"/>
      <c r="SD19" s="727"/>
      <c r="SF19" s="729"/>
      <c r="SG19" s="724"/>
      <c r="SH19" s="725"/>
      <c r="SI19" s="726"/>
      <c r="SJ19" s="726"/>
      <c r="SK19" s="726"/>
      <c r="SL19" s="727"/>
      <c r="SM19" s="727"/>
      <c r="SN19" s="727"/>
      <c r="SP19" s="729"/>
      <c r="SQ19" s="724"/>
      <c r="SR19" s="725"/>
      <c r="SS19" s="726"/>
      <c r="ST19" s="726"/>
      <c r="SU19" s="726"/>
      <c r="SV19" s="727"/>
      <c r="SW19" s="727"/>
      <c r="SX19" s="727"/>
      <c r="SZ19" s="729"/>
      <c r="TA19" s="724"/>
      <c r="TB19" s="725"/>
      <c r="TC19" s="726"/>
      <c r="TD19" s="726"/>
      <c r="TE19" s="726"/>
      <c r="TF19" s="727"/>
      <c r="TG19" s="727"/>
      <c r="TH19" s="727"/>
      <c r="TJ19" s="729"/>
      <c r="TK19" s="724"/>
      <c r="TL19" s="725"/>
      <c r="TM19" s="726"/>
      <c r="TN19" s="726"/>
      <c r="TO19" s="726"/>
      <c r="TP19" s="727"/>
      <c r="TQ19" s="727"/>
      <c r="TR19" s="727"/>
      <c r="TT19" s="729"/>
      <c r="TU19" s="724"/>
      <c r="TV19" s="725"/>
      <c r="TW19" s="726"/>
      <c r="TX19" s="726"/>
      <c r="TY19" s="726"/>
      <c r="TZ19" s="727"/>
      <c r="UA19" s="727"/>
      <c r="UB19" s="727"/>
      <c r="UD19" s="729"/>
      <c r="UE19" s="724"/>
      <c r="UF19" s="725"/>
      <c r="UG19" s="726"/>
      <c r="UH19" s="726"/>
      <c r="UI19" s="726"/>
      <c r="UJ19" s="727"/>
      <c r="UK19" s="727"/>
      <c r="UL19" s="727"/>
      <c r="UN19" s="729"/>
      <c r="UO19" s="724"/>
      <c r="UP19" s="725"/>
      <c r="UQ19" s="726"/>
      <c r="UR19" s="726"/>
      <c r="US19" s="726"/>
      <c r="UT19" s="727"/>
      <c r="UU19" s="727"/>
      <c r="UV19" s="727"/>
      <c r="UX19" s="729"/>
      <c r="UY19" s="724"/>
      <c r="UZ19" s="725"/>
      <c r="VA19" s="726"/>
      <c r="VB19" s="726"/>
      <c r="VC19" s="726"/>
      <c r="VD19" s="727"/>
      <c r="VE19" s="727"/>
      <c r="VF19" s="727"/>
      <c r="VH19" s="729"/>
      <c r="VI19" s="724"/>
      <c r="VJ19" s="725"/>
      <c r="VK19" s="726"/>
      <c r="VL19" s="726"/>
      <c r="VM19" s="726"/>
      <c r="VN19" s="727"/>
      <c r="VO19" s="727"/>
      <c r="VP19" s="727"/>
      <c r="VR19" s="729"/>
      <c r="VS19" s="724"/>
      <c r="VT19" s="725"/>
      <c r="VU19" s="726"/>
      <c r="VV19" s="726"/>
      <c r="VW19" s="726"/>
      <c r="VX19" s="727"/>
      <c r="VY19" s="727"/>
      <c r="VZ19" s="727"/>
      <c r="WB19" s="729"/>
      <c r="WC19" s="724"/>
      <c r="WD19" s="725"/>
      <c r="WE19" s="726"/>
      <c r="WF19" s="726"/>
      <c r="WG19" s="726"/>
      <c r="WH19" s="727"/>
      <c r="WI19" s="727"/>
      <c r="WJ19" s="727"/>
      <c r="WL19" s="729"/>
      <c r="WM19" s="724"/>
      <c r="WN19" s="725"/>
      <c r="WO19" s="726"/>
      <c r="WP19" s="726"/>
      <c r="WQ19" s="726"/>
      <c r="WR19" s="727"/>
      <c r="WS19" s="727"/>
      <c r="WT19" s="727"/>
      <c r="WV19" s="729"/>
      <c r="WW19" s="724"/>
      <c r="WX19" s="725"/>
      <c r="WY19" s="726"/>
      <c r="WZ19" s="726"/>
      <c r="XA19" s="726"/>
      <c r="XB19" s="727"/>
      <c r="XC19" s="727"/>
      <c r="XD19" s="727"/>
      <c r="XF19" s="729"/>
      <c r="XG19" s="724"/>
      <c r="XH19" s="725"/>
      <c r="XI19" s="726"/>
      <c r="XJ19" s="726"/>
      <c r="XK19" s="726"/>
      <c r="XL19" s="727"/>
      <c r="XM19" s="727"/>
      <c r="XN19" s="727"/>
      <c r="XP19" s="729"/>
      <c r="XQ19" s="724"/>
      <c r="XR19" s="725"/>
      <c r="XS19" s="726"/>
      <c r="XT19" s="726"/>
      <c r="XU19" s="726"/>
      <c r="XV19" s="727"/>
      <c r="XW19" s="727"/>
      <c r="XX19" s="727"/>
      <c r="XZ19" s="729"/>
      <c r="YA19" s="724"/>
      <c r="YB19" s="725"/>
      <c r="YC19" s="726"/>
      <c r="YD19" s="726"/>
      <c r="YE19" s="726"/>
      <c r="YF19" s="727"/>
      <c r="YG19" s="727"/>
      <c r="YH19" s="727"/>
      <c r="YJ19" s="729"/>
      <c r="YK19" s="724"/>
      <c r="YL19" s="725"/>
      <c r="YM19" s="726"/>
      <c r="YN19" s="726"/>
      <c r="YO19" s="726"/>
      <c r="YP19" s="727"/>
      <c r="YQ19" s="727"/>
      <c r="YR19" s="727"/>
      <c r="YT19" s="729"/>
      <c r="YU19" s="724"/>
      <c r="YV19" s="725"/>
      <c r="YW19" s="726"/>
      <c r="YX19" s="726"/>
      <c r="YY19" s="726"/>
      <c r="YZ19" s="727"/>
      <c r="ZA19" s="727"/>
      <c r="ZB19" s="727"/>
      <c r="ZD19" s="729"/>
      <c r="ZE19" s="724"/>
      <c r="ZF19" s="725"/>
      <c r="ZG19" s="726"/>
      <c r="ZH19" s="726"/>
      <c r="ZI19" s="726"/>
      <c r="ZJ19" s="727"/>
      <c r="ZK19" s="727"/>
      <c r="ZL19" s="727"/>
      <c r="ZN19" s="729"/>
      <c r="ZO19" s="724"/>
      <c r="ZP19" s="725"/>
      <c r="ZQ19" s="726"/>
      <c r="ZR19" s="726"/>
      <c r="ZS19" s="726"/>
      <c r="ZT19" s="727"/>
      <c r="ZU19" s="727"/>
      <c r="ZV19" s="727"/>
      <c r="ZX19" s="729"/>
      <c r="ZY19" s="724"/>
      <c r="ZZ19" s="725"/>
      <c r="AAA19" s="726"/>
      <c r="AAB19" s="726"/>
      <c r="AAC19" s="726"/>
      <c r="AAD19" s="727"/>
      <c r="AAE19" s="727"/>
      <c r="AAF19" s="727"/>
      <c r="AAH19" s="729"/>
      <c r="AAI19" s="724"/>
      <c r="AAJ19" s="725"/>
      <c r="AAK19" s="726"/>
      <c r="AAL19" s="726"/>
      <c r="AAM19" s="726"/>
      <c r="AAN19" s="727"/>
      <c r="AAO19" s="727"/>
      <c r="AAP19" s="727"/>
      <c r="AAR19" s="729"/>
      <c r="AAS19" s="724"/>
      <c r="AAT19" s="725"/>
      <c r="AAU19" s="726"/>
      <c r="AAV19" s="726"/>
      <c r="AAW19" s="726"/>
      <c r="AAX19" s="727"/>
      <c r="AAY19" s="727"/>
      <c r="AAZ19" s="727"/>
      <c r="ABB19" s="729"/>
      <c r="ABC19" s="724"/>
      <c r="ABD19" s="725"/>
      <c r="ABE19" s="726"/>
      <c r="ABF19" s="726"/>
      <c r="ABG19" s="726"/>
      <c r="ABH19" s="727"/>
      <c r="ABI19" s="727"/>
      <c r="ABJ19" s="727"/>
      <c r="ABL19" s="729"/>
      <c r="ABM19" s="724"/>
      <c r="ABN19" s="725"/>
      <c r="ABO19" s="726"/>
      <c r="ABP19" s="726"/>
      <c r="ABQ19" s="726"/>
      <c r="ABR19" s="727"/>
      <c r="ABS19" s="727"/>
      <c r="ABT19" s="727"/>
      <c r="ABV19" s="729"/>
      <c r="ABW19" s="724"/>
      <c r="ABX19" s="725"/>
      <c r="ABY19" s="726"/>
      <c r="ABZ19" s="726"/>
      <c r="ACA19" s="726"/>
      <c r="ACB19" s="727"/>
      <c r="ACC19" s="727"/>
      <c r="ACD19" s="727"/>
      <c r="ACF19" s="729"/>
      <c r="ACG19" s="724"/>
      <c r="ACH19" s="725"/>
      <c r="ACI19" s="726"/>
      <c r="ACJ19" s="726"/>
      <c r="ACK19" s="726"/>
      <c r="ACL19" s="727"/>
      <c r="ACM19" s="727"/>
      <c r="ACN19" s="727"/>
      <c r="ACP19" s="729"/>
      <c r="ACQ19" s="724"/>
      <c r="ACR19" s="725"/>
      <c r="ACS19" s="726"/>
      <c r="ACT19" s="726"/>
      <c r="ACU19" s="726"/>
      <c r="ACV19" s="727"/>
      <c r="ACW19" s="727"/>
      <c r="ACX19" s="727"/>
      <c r="ACZ19" s="729"/>
      <c r="ADA19" s="724"/>
      <c r="ADB19" s="725"/>
      <c r="ADC19" s="726"/>
      <c r="ADD19" s="726"/>
      <c r="ADE19" s="726"/>
      <c r="ADF19" s="727"/>
      <c r="ADG19" s="727"/>
      <c r="ADH19" s="727"/>
      <c r="ADJ19" s="729"/>
      <c r="ADK19" s="724"/>
      <c r="ADL19" s="725"/>
      <c r="ADM19" s="726"/>
      <c r="ADN19" s="726"/>
      <c r="ADO19" s="726"/>
      <c r="ADP19" s="727"/>
      <c r="ADQ19" s="727"/>
      <c r="ADR19" s="727"/>
      <c r="ADT19" s="729"/>
      <c r="ADU19" s="724"/>
      <c r="ADV19" s="725"/>
      <c r="ADW19" s="726"/>
      <c r="ADX19" s="726"/>
      <c r="ADY19" s="726"/>
      <c r="ADZ19" s="727"/>
      <c r="AEA19" s="727"/>
      <c r="AEB19" s="727"/>
      <c r="AED19" s="729"/>
      <c r="AEE19" s="724"/>
      <c r="AEF19" s="725"/>
      <c r="AEG19" s="726"/>
      <c r="AEH19" s="726"/>
      <c r="AEI19" s="726"/>
      <c r="AEJ19" s="727"/>
      <c r="AEK19" s="727"/>
      <c r="AEL19" s="727"/>
      <c r="AEN19" s="729"/>
      <c r="AEO19" s="724"/>
      <c r="AEP19" s="725"/>
      <c r="AEQ19" s="726"/>
      <c r="AER19" s="726"/>
      <c r="AES19" s="726"/>
      <c r="AET19" s="727"/>
      <c r="AEU19" s="727"/>
      <c r="AEV19" s="727"/>
      <c r="AEX19" s="729"/>
      <c r="AEY19" s="724"/>
      <c r="AEZ19" s="725"/>
      <c r="AFA19" s="726"/>
      <c r="AFB19" s="726"/>
      <c r="AFC19" s="726"/>
      <c r="AFD19" s="727"/>
      <c r="AFE19" s="727"/>
      <c r="AFF19" s="727"/>
      <c r="AFH19" s="729"/>
      <c r="AFI19" s="724"/>
      <c r="AFJ19" s="725"/>
      <c r="AFK19" s="726"/>
      <c r="AFL19" s="726"/>
      <c r="AFM19" s="726"/>
      <c r="AFN19" s="727"/>
      <c r="AFO19" s="727"/>
      <c r="AFP19" s="727"/>
      <c r="AFR19" s="729"/>
      <c r="AFS19" s="724"/>
      <c r="AFT19" s="725"/>
      <c r="AFU19" s="726"/>
      <c r="AFV19" s="726"/>
      <c r="AFW19" s="726"/>
      <c r="AFX19" s="727"/>
      <c r="AFY19" s="727"/>
      <c r="AFZ19" s="727"/>
      <c r="AGB19" s="729"/>
      <c r="AGC19" s="724"/>
      <c r="AGD19" s="725"/>
      <c r="AGE19" s="726"/>
      <c r="AGF19" s="726"/>
      <c r="AGG19" s="726"/>
      <c r="AGH19" s="727"/>
      <c r="AGI19" s="727"/>
      <c r="AGJ19" s="727"/>
      <c r="AGL19" s="729"/>
      <c r="AGM19" s="724"/>
      <c r="AGN19" s="725"/>
      <c r="AGO19" s="726"/>
      <c r="AGP19" s="726"/>
      <c r="AGQ19" s="726"/>
      <c r="AGR19" s="727"/>
      <c r="AGS19" s="727"/>
      <c r="AGT19" s="727"/>
      <c r="AGV19" s="729"/>
      <c r="AGW19" s="724"/>
      <c r="AGX19" s="725"/>
      <c r="AGY19" s="726"/>
      <c r="AGZ19" s="726"/>
      <c r="AHA19" s="726"/>
      <c r="AHB19" s="727"/>
      <c r="AHC19" s="727"/>
      <c r="AHD19" s="727"/>
      <c r="AHF19" s="729"/>
      <c r="AHG19" s="724"/>
      <c r="AHH19" s="725"/>
      <c r="AHI19" s="726"/>
      <c r="AHJ19" s="726"/>
      <c r="AHK19" s="726"/>
      <c r="AHL19" s="727"/>
      <c r="AHM19" s="727"/>
      <c r="AHN19" s="727"/>
      <c r="AHP19" s="729"/>
      <c r="AHQ19" s="724"/>
      <c r="AHR19" s="725"/>
      <c r="AHS19" s="726"/>
      <c r="AHT19" s="726"/>
      <c r="AHU19" s="726"/>
      <c r="AHV19" s="727"/>
      <c r="AHW19" s="727"/>
      <c r="AHX19" s="727"/>
      <c r="AHZ19" s="729"/>
      <c r="AIA19" s="724"/>
      <c r="AIB19" s="725"/>
      <c r="AIC19" s="726"/>
      <c r="AID19" s="726"/>
      <c r="AIE19" s="726"/>
      <c r="AIF19" s="727"/>
      <c r="AIG19" s="727"/>
      <c r="AIH19" s="727"/>
      <c r="AIJ19" s="729"/>
      <c r="AIK19" s="724"/>
      <c r="AIL19" s="725"/>
      <c r="AIM19" s="726"/>
      <c r="AIN19" s="726"/>
      <c r="AIO19" s="726"/>
      <c r="AIP19" s="727"/>
      <c r="AIQ19" s="727"/>
      <c r="AIR19" s="727"/>
      <c r="AIT19" s="729"/>
      <c r="AIU19" s="724"/>
      <c r="AIV19" s="725"/>
      <c r="AIW19" s="726"/>
      <c r="AIX19" s="726"/>
      <c r="AIY19" s="726"/>
      <c r="AIZ19" s="727"/>
      <c r="AJA19" s="727"/>
      <c r="AJB19" s="727"/>
      <c r="AJD19" s="729"/>
      <c r="AJE19" s="724"/>
      <c r="AJF19" s="725"/>
      <c r="AJG19" s="726"/>
      <c r="AJH19" s="726"/>
      <c r="AJI19" s="726"/>
      <c r="AJJ19" s="727"/>
      <c r="AJK19" s="727"/>
      <c r="AJL19" s="727"/>
      <c r="AJN19" s="729"/>
      <c r="AJO19" s="724"/>
      <c r="AJP19" s="725"/>
      <c r="AJQ19" s="726"/>
      <c r="AJR19" s="726"/>
      <c r="AJS19" s="726"/>
      <c r="AJT19" s="727"/>
      <c r="AJU19" s="727"/>
      <c r="AJV19" s="727"/>
      <c r="AJX19" s="729"/>
      <c r="AJY19" s="724"/>
      <c r="AJZ19" s="725"/>
      <c r="AKA19" s="726"/>
      <c r="AKB19" s="726"/>
      <c r="AKC19" s="726"/>
      <c r="AKD19" s="727"/>
      <c r="AKE19" s="727"/>
      <c r="AKF19" s="727"/>
      <c r="AKH19" s="729"/>
      <c r="AKI19" s="724"/>
      <c r="AKJ19" s="725"/>
      <c r="AKK19" s="726"/>
      <c r="AKL19" s="726"/>
      <c r="AKM19" s="726"/>
      <c r="AKN19" s="727"/>
      <c r="AKO19" s="727"/>
      <c r="AKP19" s="727"/>
      <c r="AKR19" s="729"/>
      <c r="AKS19" s="724"/>
      <c r="AKT19" s="725"/>
      <c r="AKU19" s="726"/>
      <c r="AKV19" s="726"/>
      <c r="AKW19" s="726"/>
      <c r="AKX19" s="727"/>
      <c r="AKY19" s="727"/>
      <c r="AKZ19" s="727"/>
      <c r="ALB19" s="729"/>
      <c r="ALC19" s="724"/>
      <c r="ALD19" s="725"/>
      <c r="ALE19" s="726"/>
      <c r="ALF19" s="726"/>
      <c r="ALG19" s="726"/>
      <c r="ALH19" s="727"/>
      <c r="ALI19" s="727"/>
      <c r="ALJ19" s="727"/>
      <c r="ALL19" s="729"/>
      <c r="ALM19" s="724"/>
      <c r="ALN19" s="725"/>
      <c r="ALO19" s="726"/>
      <c r="ALP19" s="726"/>
      <c r="ALQ19" s="726"/>
      <c r="ALR19" s="727"/>
      <c r="ALS19" s="727"/>
      <c r="ALT19" s="727"/>
      <c r="ALV19" s="729"/>
      <c r="ALW19" s="724"/>
      <c r="ALX19" s="725"/>
      <c r="ALY19" s="726"/>
      <c r="ALZ19" s="726"/>
      <c r="AMA19" s="726"/>
      <c r="AMB19" s="727"/>
      <c r="AMC19" s="727"/>
      <c r="AMD19" s="727"/>
      <c r="AMF19" s="729"/>
      <c r="AMG19" s="724"/>
      <c r="AMH19" s="725"/>
      <c r="AMI19" s="726"/>
      <c r="AMJ19" s="726"/>
      <c r="AMK19" s="726"/>
      <c r="AML19" s="727"/>
      <c r="AMM19" s="727"/>
      <c r="AMN19" s="727"/>
      <c r="AMP19" s="729"/>
      <c r="AMQ19" s="724"/>
      <c r="AMR19" s="725"/>
      <c r="AMS19" s="726"/>
      <c r="AMT19" s="726"/>
      <c r="AMU19" s="726"/>
      <c r="AMV19" s="727"/>
      <c r="AMW19" s="727"/>
      <c r="AMX19" s="727"/>
      <c r="AMZ19" s="729"/>
      <c r="ANA19" s="724"/>
      <c r="ANB19" s="725"/>
      <c r="ANC19" s="726"/>
      <c r="AND19" s="726"/>
      <c r="ANE19" s="726"/>
      <c r="ANF19" s="727"/>
      <c r="ANG19" s="727"/>
      <c r="ANH19" s="727"/>
      <c r="ANJ19" s="729"/>
      <c r="ANK19" s="724"/>
      <c r="ANL19" s="725"/>
      <c r="ANM19" s="726"/>
      <c r="ANN19" s="726"/>
      <c r="ANO19" s="726"/>
      <c r="ANP19" s="727"/>
      <c r="ANQ19" s="727"/>
      <c r="ANR19" s="727"/>
      <c r="ANT19" s="729"/>
      <c r="ANU19" s="724"/>
      <c r="ANV19" s="725"/>
      <c r="ANW19" s="726"/>
      <c r="ANX19" s="726"/>
      <c r="ANY19" s="726"/>
      <c r="ANZ19" s="727"/>
      <c r="AOA19" s="727"/>
      <c r="AOB19" s="727"/>
      <c r="AOD19" s="729"/>
      <c r="AOE19" s="724"/>
      <c r="AOF19" s="725"/>
      <c r="AOG19" s="726"/>
      <c r="AOH19" s="726"/>
      <c r="AOI19" s="726"/>
      <c r="AOJ19" s="727"/>
      <c r="AOK19" s="727"/>
      <c r="AOL19" s="727"/>
      <c r="AON19" s="729"/>
      <c r="AOO19" s="724"/>
      <c r="AOP19" s="725"/>
      <c r="AOQ19" s="726"/>
      <c r="AOR19" s="726"/>
      <c r="AOS19" s="726"/>
      <c r="AOT19" s="727"/>
      <c r="AOU19" s="727"/>
      <c r="AOV19" s="727"/>
      <c r="AOX19" s="729"/>
      <c r="AOY19" s="724"/>
      <c r="AOZ19" s="725"/>
      <c r="APA19" s="726"/>
      <c r="APB19" s="726"/>
      <c r="APC19" s="726"/>
      <c r="APD19" s="727"/>
      <c r="APE19" s="727"/>
      <c r="APF19" s="727"/>
      <c r="APH19" s="729"/>
      <c r="API19" s="724"/>
      <c r="APJ19" s="725"/>
      <c r="APK19" s="726"/>
      <c r="APL19" s="726"/>
      <c r="APM19" s="726"/>
      <c r="APN19" s="727"/>
      <c r="APO19" s="727"/>
      <c r="APP19" s="727"/>
      <c r="APR19" s="729"/>
      <c r="APS19" s="724"/>
      <c r="APT19" s="725"/>
      <c r="APU19" s="726"/>
      <c r="APV19" s="726"/>
      <c r="APW19" s="726"/>
      <c r="APX19" s="727"/>
      <c r="APY19" s="727"/>
      <c r="APZ19" s="727"/>
      <c r="AQB19" s="729"/>
      <c r="AQC19" s="724"/>
      <c r="AQD19" s="725"/>
      <c r="AQE19" s="726"/>
      <c r="AQF19" s="726"/>
      <c r="AQG19" s="726"/>
      <c r="AQH19" s="727"/>
      <c r="AQI19" s="727"/>
      <c r="AQJ19" s="727"/>
      <c r="AQL19" s="729"/>
      <c r="AQM19" s="724"/>
      <c r="AQN19" s="725"/>
      <c r="AQO19" s="726"/>
      <c r="AQP19" s="726"/>
      <c r="AQQ19" s="726"/>
      <c r="AQR19" s="727"/>
      <c r="AQS19" s="727"/>
      <c r="AQT19" s="727"/>
      <c r="AQV19" s="729"/>
      <c r="AQW19" s="724"/>
      <c r="AQX19" s="725"/>
      <c r="AQY19" s="726"/>
      <c r="AQZ19" s="726"/>
      <c r="ARA19" s="726"/>
      <c r="ARB19" s="727"/>
      <c r="ARC19" s="727"/>
      <c r="ARD19" s="727"/>
      <c r="ARF19" s="729"/>
      <c r="ARG19" s="724"/>
      <c r="ARH19" s="725"/>
      <c r="ARI19" s="726"/>
      <c r="ARJ19" s="726"/>
      <c r="ARK19" s="726"/>
      <c r="ARL19" s="727"/>
      <c r="ARM19" s="727"/>
      <c r="ARN19" s="727"/>
      <c r="ARP19" s="729"/>
      <c r="ARQ19" s="724"/>
      <c r="ARR19" s="725"/>
      <c r="ARS19" s="726"/>
      <c r="ART19" s="726"/>
      <c r="ARU19" s="726"/>
      <c r="ARV19" s="727"/>
      <c r="ARW19" s="727"/>
      <c r="ARX19" s="727"/>
      <c r="ARZ19" s="729"/>
      <c r="ASA19" s="724"/>
      <c r="ASB19" s="725"/>
      <c r="ASC19" s="726"/>
      <c r="ASD19" s="726"/>
      <c r="ASE19" s="726"/>
      <c r="ASF19" s="727"/>
      <c r="ASG19" s="727"/>
      <c r="ASH19" s="727"/>
      <c r="ASJ19" s="729"/>
      <c r="ASK19" s="724"/>
      <c r="ASL19" s="725"/>
      <c r="ASM19" s="726"/>
      <c r="ASN19" s="726"/>
      <c r="ASO19" s="726"/>
      <c r="ASP19" s="727"/>
      <c r="ASQ19" s="727"/>
      <c r="ASR19" s="727"/>
      <c r="AST19" s="729"/>
      <c r="ASU19" s="724"/>
      <c r="ASV19" s="725"/>
      <c r="ASW19" s="726"/>
      <c r="ASX19" s="726"/>
      <c r="ASY19" s="726"/>
      <c r="ASZ19" s="727"/>
      <c r="ATA19" s="727"/>
      <c r="ATB19" s="727"/>
      <c r="ATD19" s="729"/>
      <c r="ATE19" s="724"/>
      <c r="ATF19" s="725"/>
      <c r="ATG19" s="726"/>
      <c r="ATH19" s="726"/>
      <c r="ATI19" s="726"/>
      <c r="ATJ19" s="727"/>
      <c r="ATK19" s="727"/>
      <c r="ATL19" s="727"/>
      <c r="ATN19" s="729"/>
      <c r="ATO19" s="724"/>
      <c r="ATP19" s="725"/>
      <c r="ATQ19" s="726"/>
      <c r="ATR19" s="726"/>
      <c r="ATS19" s="726"/>
      <c r="ATT19" s="727"/>
      <c r="ATU19" s="727"/>
      <c r="ATV19" s="727"/>
      <c r="ATX19" s="729"/>
      <c r="ATY19" s="724"/>
      <c r="ATZ19" s="725"/>
      <c r="AUA19" s="726"/>
      <c r="AUB19" s="726"/>
      <c r="AUC19" s="726"/>
      <c r="AUD19" s="727"/>
      <c r="AUE19" s="727"/>
      <c r="AUF19" s="727"/>
      <c r="AUH19" s="729"/>
      <c r="AUI19" s="724"/>
      <c r="AUJ19" s="725"/>
      <c r="AUK19" s="726"/>
      <c r="AUL19" s="726"/>
      <c r="AUM19" s="726"/>
      <c r="AUN19" s="727"/>
      <c r="AUO19" s="727"/>
      <c r="AUP19" s="727"/>
      <c r="AUR19" s="729"/>
      <c r="AUS19" s="724"/>
      <c r="AUT19" s="725"/>
      <c r="AUU19" s="726"/>
      <c r="AUV19" s="726"/>
      <c r="AUW19" s="726"/>
      <c r="AUX19" s="727"/>
      <c r="AUY19" s="727"/>
      <c r="AUZ19" s="727"/>
      <c r="AVB19" s="729"/>
      <c r="AVC19" s="724"/>
      <c r="AVD19" s="725"/>
      <c r="AVE19" s="726"/>
      <c r="AVF19" s="726"/>
      <c r="AVG19" s="726"/>
      <c r="AVH19" s="727"/>
      <c r="AVI19" s="727"/>
      <c r="AVJ19" s="727"/>
      <c r="AVL19" s="729"/>
      <c r="AVM19" s="724"/>
      <c r="AVN19" s="725"/>
      <c r="AVO19" s="726"/>
      <c r="AVP19" s="726"/>
      <c r="AVQ19" s="726"/>
      <c r="AVR19" s="727"/>
      <c r="AVS19" s="727"/>
      <c r="AVT19" s="727"/>
      <c r="AVV19" s="729"/>
      <c r="AVW19" s="724"/>
      <c r="AVX19" s="725"/>
      <c r="AVY19" s="726"/>
      <c r="AVZ19" s="726"/>
      <c r="AWA19" s="726"/>
      <c r="AWB19" s="727"/>
      <c r="AWC19" s="727"/>
      <c r="AWD19" s="727"/>
      <c r="AWF19" s="729"/>
      <c r="AWG19" s="724"/>
      <c r="AWH19" s="725"/>
      <c r="AWI19" s="726"/>
      <c r="AWJ19" s="726"/>
      <c r="AWK19" s="726"/>
      <c r="AWL19" s="727"/>
      <c r="AWM19" s="727"/>
      <c r="AWN19" s="727"/>
      <c r="AWP19" s="729"/>
      <c r="AWQ19" s="724"/>
      <c r="AWR19" s="725"/>
      <c r="AWS19" s="726"/>
      <c r="AWT19" s="726"/>
      <c r="AWU19" s="726"/>
      <c r="AWV19" s="727"/>
      <c r="AWW19" s="727"/>
      <c r="AWX19" s="727"/>
      <c r="AWZ19" s="729"/>
      <c r="AXA19" s="724"/>
      <c r="AXB19" s="725"/>
      <c r="AXC19" s="726"/>
      <c r="AXD19" s="726"/>
      <c r="AXE19" s="726"/>
      <c r="AXF19" s="727"/>
      <c r="AXG19" s="727"/>
      <c r="AXH19" s="727"/>
      <c r="AXJ19" s="729"/>
      <c r="AXK19" s="724"/>
      <c r="AXL19" s="725"/>
      <c r="AXM19" s="726"/>
      <c r="AXN19" s="726"/>
      <c r="AXO19" s="726"/>
      <c r="AXP19" s="727"/>
      <c r="AXQ19" s="727"/>
      <c r="AXR19" s="727"/>
      <c r="AXT19" s="729"/>
      <c r="AXU19" s="724"/>
      <c r="AXV19" s="725"/>
      <c r="AXW19" s="726"/>
      <c r="AXX19" s="726"/>
      <c r="AXY19" s="726"/>
      <c r="AXZ19" s="727"/>
      <c r="AYA19" s="727"/>
      <c r="AYB19" s="727"/>
      <c r="AYD19" s="729"/>
      <c r="AYE19" s="724"/>
      <c r="AYF19" s="725"/>
      <c r="AYG19" s="726"/>
      <c r="AYH19" s="726"/>
      <c r="AYI19" s="726"/>
      <c r="AYJ19" s="727"/>
      <c r="AYK19" s="727"/>
      <c r="AYL19" s="727"/>
      <c r="AYN19" s="729"/>
      <c r="AYO19" s="724"/>
      <c r="AYP19" s="725"/>
      <c r="AYQ19" s="726"/>
      <c r="AYR19" s="726"/>
      <c r="AYS19" s="726"/>
      <c r="AYT19" s="727"/>
      <c r="AYU19" s="727"/>
      <c r="AYV19" s="727"/>
      <c r="AYX19" s="729"/>
      <c r="AYY19" s="724"/>
      <c r="AYZ19" s="725"/>
      <c r="AZA19" s="726"/>
      <c r="AZB19" s="726"/>
      <c r="AZC19" s="726"/>
      <c r="AZD19" s="727"/>
      <c r="AZE19" s="727"/>
      <c r="AZF19" s="727"/>
      <c r="AZH19" s="729"/>
      <c r="AZI19" s="724"/>
      <c r="AZJ19" s="725"/>
      <c r="AZK19" s="726"/>
      <c r="AZL19" s="726"/>
      <c r="AZM19" s="726"/>
      <c r="AZN19" s="727"/>
      <c r="AZO19" s="727"/>
      <c r="AZP19" s="727"/>
      <c r="AZR19" s="729"/>
      <c r="AZS19" s="724"/>
      <c r="AZT19" s="725"/>
      <c r="AZU19" s="726"/>
      <c r="AZV19" s="726"/>
      <c r="AZW19" s="726"/>
      <c r="AZX19" s="727"/>
      <c r="AZY19" s="727"/>
      <c r="AZZ19" s="727"/>
      <c r="BAB19" s="729"/>
      <c r="BAC19" s="724"/>
      <c r="BAD19" s="725"/>
      <c r="BAE19" s="726"/>
      <c r="BAF19" s="726"/>
      <c r="BAG19" s="726"/>
      <c r="BAH19" s="727"/>
      <c r="BAI19" s="727"/>
      <c r="BAJ19" s="727"/>
      <c r="BAL19" s="729"/>
      <c r="BAM19" s="724"/>
      <c r="BAN19" s="725"/>
      <c r="BAO19" s="726"/>
      <c r="BAP19" s="726"/>
      <c r="BAQ19" s="726"/>
      <c r="BAR19" s="727"/>
      <c r="BAS19" s="727"/>
      <c r="BAT19" s="727"/>
      <c r="BAV19" s="729"/>
      <c r="BAW19" s="724"/>
      <c r="BAX19" s="725"/>
      <c r="BAY19" s="726"/>
      <c r="BAZ19" s="726"/>
      <c r="BBA19" s="726"/>
      <c r="BBB19" s="727"/>
      <c r="BBC19" s="727"/>
      <c r="BBD19" s="727"/>
      <c r="BBF19" s="729"/>
      <c r="BBG19" s="724"/>
      <c r="BBH19" s="725"/>
      <c r="BBI19" s="726"/>
      <c r="BBJ19" s="726"/>
      <c r="BBK19" s="726"/>
      <c r="BBL19" s="727"/>
      <c r="BBM19" s="727"/>
      <c r="BBN19" s="727"/>
      <c r="BBP19" s="729"/>
      <c r="BBQ19" s="724"/>
      <c r="BBR19" s="725"/>
      <c r="BBS19" s="726"/>
      <c r="BBT19" s="726"/>
      <c r="BBU19" s="726"/>
      <c r="BBV19" s="727"/>
      <c r="BBW19" s="727"/>
      <c r="BBX19" s="727"/>
      <c r="BBZ19" s="729"/>
      <c r="BCA19" s="724"/>
      <c r="BCB19" s="725"/>
      <c r="BCC19" s="726"/>
      <c r="BCD19" s="726"/>
      <c r="BCE19" s="726"/>
      <c r="BCF19" s="727"/>
      <c r="BCG19" s="727"/>
      <c r="BCH19" s="727"/>
      <c r="BCJ19" s="729"/>
      <c r="BCK19" s="724"/>
      <c r="BCL19" s="725"/>
      <c r="BCM19" s="726"/>
      <c r="BCN19" s="726"/>
      <c r="BCO19" s="726"/>
      <c r="BCP19" s="727"/>
      <c r="BCQ19" s="727"/>
      <c r="BCR19" s="727"/>
      <c r="BCT19" s="729"/>
      <c r="BCU19" s="724"/>
      <c r="BCV19" s="725"/>
      <c r="BCW19" s="726"/>
      <c r="BCX19" s="726"/>
      <c r="BCY19" s="726"/>
      <c r="BCZ19" s="727"/>
      <c r="BDA19" s="727"/>
      <c r="BDB19" s="727"/>
      <c r="BDD19" s="729"/>
      <c r="BDE19" s="724"/>
      <c r="BDF19" s="725"/>
      <c r="BDG19" s="726"/>
      <c r="BDH19" s="726"/>
      <c r="BDI19" s="726"/>
      <c r="BDJ19" s="727"/>
      <c r="BDK19" s="727"/>
      <c r="BDL19" s="727"/>
      <c r="BDN19" s="729"/>
      <c r="BDO19" s="724"/>
      <c r="BDP19" s="725"/>
      <c r="BDQ19" s="726"/>
      <c r="BDR19" s="726"/>
      <c r="BDS19" s="726"/>
      <c r="BDT19" s="727"/>
      <c r="BDU19" s="727"/>
      <c r="BDV19" s="727"/>
      <c r="BDX19" s="729"/>
      <c r="BDY19" s="724"/>
      <c r="BDZ19" s="725"/>
      <c r="BEA19" s="726"/>
      <c r="BEB19" s="726"/>
      <c r="BEC19" s="726"/>
      <c r="BED19" s="727"/>
      <c r="BEE19" s="727"/>
      <c r="BEF19" s="727"/>
      <c r="BEH19" s="729"/>
      <c r="BEI19" s="724"/>
      <c r="BEJ19" s="725"/>
      <c r="BEK19" s="726"/>
      <c r="BEL19" s="726"/>
      <c r="BEM19" s="726"/>
      <c r="BEN19" s="727"/>
      <c r="BEO19" s="727"/>
      <c r="BEP19" s="727"/>
      <c r="BER19" s="729"/>
      <c r="BES19" s="724"/>
      <c r="BET19" s="725"/>
      <c r="BEU19" s="726"/>
      <c r="BEV19" s="726"/>
      <c r="BEW19" s="726"/>
      <c r="BEX19" s="727"/>
      <c r="BEY19" s="727"/>
      <c r="BEZ19" s="727"/>
      <c r="BFB19" s="729"/>
      <c r="BFC19" s="724"/>
      <c r="BFD19" s="725"/>
      <c r="BFE19" s="726"/>
      <c r="BFF19" s="726"/>
      <c r="BFG19" s="726"/>
      <c r="BFH19" s="727"/>
      <c r="BFI19" s="727"/>
      <c r="BFJ19" s="727"/>
      <c r="BFL19" s="729"/>
      <c r="BFM19" s="724"/>
      <c r="BFN19" s="725"/>
      <c r="BFO19" s="726"/>
      <c r="BFP19" s="726"/>
      <c r="BFQ19" s="726"/>
      <c r="BFR19" s="727"/>
      <c r="BFS19" s="727"/>
      <c r="BFT19" s="727"/>
      <c r="BFV19" s="729"/>
      <c r="BFW19" s="724"/>
      <c r="BFX19" s="725"/>
      <c r="BFY19" s="726"/>
      <c r="BFZ19" s="726"/>
      <c r="BGA19" s="726"/>
      <c r="BGB19" s="727"/>
      <c r="BGC19" s="727"/>
      <c r="BGD19" s="727"/>
      <c r="BGF19" s="729"/>
      <c r="BGG19" s="724"/>
      <c r="BGH19" s="725"/>
      <c r="BGI19" s="726"/>
      <c r="BGJ19" s="726"/>
      <c r="BGK19" s="726"/>
      <c r="BGL19" s="727"/>
      <c r="BGM19" s="727"/>
      <c r="BGN19" s="727"/>
      <c r="BGP19" s="729"/>
      <c r="BGQ19" s="724"/>
      <c r="BGR19" s="725"/>
      <c r="BGS19" s="726"/>
      <c r="BGT19" s="726"/>
      <c r="BGU19" s="726"/>
      <c r="BGV19" s="727"/>
      <c r="BGW19" s="727"/>
      <c r="BGX19" s="727"/>
      <c r="BGZ19" s="729"/>
      <c r="BHA19" s="724"/>
      <c r="BHB19" s="725"/>
      <c r="BHC19" s="726"/>
      <c r="BHD19" s="726"/>
      <c r="BHE19" s="726"/>
      <c r="BHF19" s="727"/>
      <c r="BHG19" s="727"/>
      <c r="BHH19" s="727"/>
      <c r="BHJ19" s="729"/>
      <c r="BHK19" s="724"/>
      <c r="BHL19" s="725"/>
      <c r="BHM19" s="726"/>
      <c r="BHN19" s="726"/>
      <c r="BHO19" s="726"/>
      <c r="BHP19" s="727"/>
      <c r="BHQ19" s="727"/>
      <c r="BHR19" s="727"/>
      <c r="BHT19" s="729"/>
      <c r="BHU19" s="724"/>
      <c r="BHV19" s="725"/>
      <c r="BHW19" s="726"/>
      <c r="BHX19" s="726"/>
      <c r="BHY19" s="726"/>
      <c r="BHZ19" s="727"/>
      <c r="BIA19" s="727"/>
      <c r="BIB19" s="727"/>
      <c r="BID19" s="729"/>
      <c r="BIE19" s="724"/>
      <c r="BIF19" s="725"/>
      <c r="BIG19" s="726"/>
      <c r="BIH19" s="726"/>
      <c r="BII19" s="726"/>
      <c r="BIJ19" s="727"/>
      <c r="BIK19" s="727"/>
      <c r="BIL19" s="727"/>
      <c r="BIN19" s="729"/>
      <c r="BIO19" s="724"/>
      <c r="BIP19" s="725"/>
      <c r="BIQ19" s="726"/>
      <c r="BIR19" s="726"/>
      <c r="BIS19" s="726"/>
      <c r="BIT19" s="727"/>
      <c r="BIU19" s="727"/>
      <c r="BIV19" s="727"/>
      <c r="BIX19" s="729"/>
      <c r="BIY19" s="724"/>
      <c r="BIZ19" s="725"/>
      <c r="BJA19" s="726"/>
      <c r="BJB19" s="726"/>
      <c r="BJC19" s="726"/>
      <c r="BJD19" s="727"/>
      <c r="BJE19" s="727"/>
      <c r="BJF19" s="727"/>
      <c r="BJH19" s="729"/>
      <c r="BJI19" s="724"/>
      <c r="BJJ19" s="725"/>
      <c r="BJK19" s="726"/>
      <c r="BJL19" s="726"/>
      <c r="BJM19" s="726"/>
      <c r="BJN19" s="727"/>
      <c r="BJO19" s="727"/>
      <c r="BJP19" s="727"/>
      <c r="BJR19" s="729"/>
      <c r="BJS19" s="724"/>
      <c r="BJT19" s="725"/>
      <c r="BJU19" s="726"/>
      <c r="BJV19" s="726"/>
      <c r="BJW19" s="726"/>
      <c r="BJX19" s="727"/>
      <c r="BJY19" s="727"/>
      <c r="BJZ19" s="727"/>
      <c r="BKB19" s="729"/>
      <c r="BKC19" s="724"/>
      <c r="BKD19" s="725"/>
      <c r="BKE19" s="726"/>
      <c r="BKF19" s="726"/>
      <c r="BKG19" s="726"/>
      <c r="BKH19" s="727"/>
      <c r="BKI19" s="727"/>
      <c r="BKJ19" s="727"/>
      <c r="BKL19" s="729"/>
      <c r="BKM19" s="724"/>
      <c r="BKN19" s="725"/>
      <c r="BKO19" s="726"/>
      <c r="BKP19" s="726"/>
      <c r="BKQ19" s="726"/>
      <c r="BKR19" s="727"/>
      <c r="BKS19" s="727"/>
      <c r="BKT19" s="727"/>
      <c r="BKV19" s="729"/>
      <c r="BKW19" s="724"/>
      <c r="BKX19" s="725"/>
      <c r="BKY19" s="726"/>
      <c r="BKZ19" s="726"/>
      <c r="BLA19" s="726"/>
      <c r="BLB19" s="727"/>
      <c r="BLC19" s="727"/>
      <c r="BLD19" s="727"/>
      <c r="BLF19" s="729"/>
      <c r="BLG19" s="724"/>
      <c r="BLH19" s="725"/>
      <c r="BLI19" s="726"/>
      <c r="BLJ19" s="726"/>
      <c r="BLK19" s="726"/>
      <c r="BLL19" s="727"/>
      <c r="BLM19" s="727"/>
      <c r="BLN19" s="727"/>
      <c r="BLP19" s="729"/>
      <c r="BLQ19" s="724"/>
      <c r="BLR19" s="725"/>
      <c r="BLS19" s="726"/>
      <c r="BLT19" s="726"/>
      <c r="BLU19" s="726"/>
      <c r="BLV19" s="727"/>
      <c r="BLW19" s="727"/>
      <c r="BLX19" s="727"/>
      <c r="BLZ19" s="729"/>
      <c r="BMA19" s="724"/>
      <c r="BMB19" s="725"/>
      <c r="BMC19" s="726"/>
      <c r="BMD19" s="726"/>
      <c r="BME19" s="726"/>
      <c r="BMF19" s="727"/>
      <c r="BMG19" s="727"/>
      <c r="BMH19" s="727"/>
      <c r="BMJ19" s="729"/>
      <c r="BMK19" s="724"/>
      <c r="BML19" s="725"/>
      <c r="BMM19" s="726"/>
      <c r="BMN19" s="726"/>
      <c r="BMO19" s="726"/>
      <c r="BMP19" s="727"/>
      <c r="BMQ19" s="727"/>
      <c r="BMR19" s="727"/>
      <c r="BMT19" s="729"/>
      <c r="BMU19" s="724"/>
      <c r="BMV19" s="725"/>
      <c r="BMW19" s="726"/>
      <c r="BMX19" s="726"/>
      <c r="BMY19" s="726"/>
      <c r="BMZ19" s="727"/>
      <c r="BNA19" s="727"/>
      <c r="BNB19" s="727"/>
      <c r="BND19" s="729"/>
      <c r="BNE19" s="724"/>
      <c r="BNF19" s="725"/>
      <c r="BNG19" s="726"/>
      <c r="BNH19" s="726"/>
      <c r="BNI19" s="726"/>
      <c r="BNJ19" s="727"/>
      <c r="BNK19" s="727"/>
      <c r="BNL19" s="727"/>
      <c r="BNN19" s="729"/>
      <c r="BNO19" s="724"/>
      <c r="BNP19" s="725"/>
      <c r="BNQ19" s="726"/>
      <c r="BNR19" s="726"/>
      <c r="BNS19" s="726"/>
      <c r="BNT19" s="727"/>
      <c r="BNU19" s="727"/>
      <c r="BNV19" s="727"/>
      <c r="BNX19" s="729"/>
      <c r="BNY19" s="724"/>
      <c r="BNZ19" s="725"/>
      <c r="BOA19" s="726"/>
      <c r="BOB19" s="726"/>
      <c r="BOC19" s="726"/>
      <c r="BOD19" s="727"/>
      <c r="BOE19" s="727"/>
      <c r="BOF19" s="727"/>
      <c r="BOH19" s="729"/>
      <c r="BOI19" s="724"/>
      <c r="BOJ19" s="725"/>
      <c r="BOK19" s="726"/>
      <c r="BOL19" s="726"/>
      <c r="BOM19" s="726"/>
      <c r="BON19" s="727"/>
      <c r="BOO19" s="727"/>
      <c r="BOP19" s="727"/>
      <c r="BOR19" s="729"/>
      <c r="BOS19" s="724"/>
      <c r="BOT19" s="725"/>
      <c r="BOU19" s="726"/>
      <c r="BOV19" s="726"/>
      <c r="BOW19" s="726"/>
      <c r="BOX19" s="727"/>
      <c r="BOY19" s="727"/>
      <c r="BOZ19" s="727"/>
      <c r="BPB19" s="729"/>
      <c r="BPC19" s="724"/>
      <c r="BPD19" s="725"/>
      <c r="BPE19" s="726"/>
      <c r="BPF19" s="726"/>
      <c r="BPG19" s="726"/>
      <c r="BPH19" s="727"/>
      <c r="BPI19" s="727"/>
      <c r="BPJ19" s="727"/>
      <c r="BPL19" s="729"/>
      <c r="BPM19" s="724"/>
      <c r="BPN19" s="725"/>
      <c r="BPO19" s="726"/>
      <c r="BPP19" s="726"/>
      <c r="BPQ19" s="726"/>
      <c r="BPR19" s="727"/>
      <c r="BPS19" s="727"/>
      <c r="BPT19" s="727"/>
      <c r="BPV19" s="729"/>
      <c r="BPW19" s="724"/>
      <c r="BPX19" s="725"/>
      <c r="BPY19" s="726"/>
      <c r="BPZ19" s="726"/>
      <c r="BQA19" s="726"/>
      <c r="BQB19" s="727"/>
      <c r="BQC19" s="727"/>
      <c r="BQD19" s="727"/>
      <c r="BQF19" s="729"/>
      <c r="BQG19" s="724"/>
      <c r="BQH19" s="725"/>
      <c r="BQI19" s="726"/>
      <c r="BQJ19" s="726"/>
      <c r="BQK19" s="726"/>
      <c r="BQL19" s="727"/>
      <c r="BQM19" s="727"/>
      <c r="BQN19" s="727"/>
      <c r="BQP19" s="729"/>
      <c r="BQQ19" s="724"/>
      <c r="BQR19" s="725"/>
      <c r="BQS19" s="726"/>
      <c r="BQT19" s="726"/>
      <c r="BQU19" s="726"/>
      <c r="BQV19" s="727"/>
      <c r="BQW19" s="727"/>
      <c r="BQX19" s="727"/>
      <c r="BQZ19" s="729"/>
      <c r="BRA19" s="724"/>
      <c r="BRB19" s="725"/>
      <c r="BRC19" s="726"/>
      <c r="BRD19" s="726"/>
      <c r="BRE19" s="726"/>
      <c r="BRF19" s="727"/>
      <c r="BRG19" s="727"/>
      <c r="BRH19" s="727"/>
      <c r="BRJ19" s="729"/>
      <c r="BRK19" s="724"/>
      <c r="BRL19" s="725"/>
      <c r="BRM19" s="726"/>
      <c r="BRN19" s="726"/>
      <c r="BRO19" s="726"/>
      <c r="BRP19" s="727"/>
      <c r="BRQ19" s="727"/>
      <c r="BRR19" s="727"/>
      <c r="BRT19" s="729"/>
      <c r="BRU19" s="724"/>
      <c r="BRV19" s="725"/>
      <c r="BRW19" s="726"/>
      <c r="BRX19" s="726"/>
      <c r="BRY19" s="726"/>
      <c r="BRZ19" s="727"/>
      <c r="BSA19" s="727"/>
      <c r="BSB19" s="727"/>
      <c r="BSD19" s="729"/>
      <c r="BSE19" s="724"/>
      <c r="BSF19" s="725"/>
      <c r="BSG19" s="726"/>
      <c r="BSH19" s="726"/>
      <c r="BSI19" s="726"/>
      <c r="BSJ19" s="727"/>
      <c r="BSK19" s="727"/>
      <c r="BSL19" s="727"/>
      <c r="BSN19" s="729"/>
      <c r="BSO19" s="724"/>
      <c r="BSP19" s="725"/>
      <c r="BSQ19" s="726"/>
      <c r="BSR19" s="726"/>
      <c r="BSS19" s="726"/>
      <c r="BST19" s="727"/>
      <c r="BSU19" s="727"/>
      <c r="BSV19" s="727"/>
      <c r="BSX19" s="729"/>
      <c r="BSY19" s="724"/>
      <c r="BSZ19" s="725"/>
      <c r="BTA19" s="726"/>
      <c r="BTB19" s="726"/>
      <c r="BTC19" s="726"/>
      <c r="BTD19" s="727"/>
      <c r="BTE19" s="727"/>
      <c r="BTF19" s="727"/>
      <c r="BTH19" s="729"/>
      <c r="BTI19" s="724"/>
      <c r="BTJ19" s="725"/>
      <c r="BTK19" s="726"/>
      <c r="BTL19" s="726"/>
      <c r="BTM19" s="726"/>
      <c r="BTN19" s="727"/>
      <c r="BTO19" s="727"/>
      <c r="BTP19" s="727"/>
      <c r="BTR19" s="729"/>
      <c r="BTS19" s="724"/>
      <c r="BTT19" s="725"/>
      <c r="BTU19" s="726"/>
      <c r="BTV19" s="726"/>
      <c r="BTW19" s="726"/>
      <c r="BTX19" s="727"/>
      <c r="BTY19" s="727"/>
      <c r="BTZ19" s="727"/>
      <c r="BUB19" s="729"/>
      <c r="BUC19" s="724"/>
      <c r="BUD19" s="725"/>
      <c r="BUE19" s="726"/>
      <c r="BUF19" s="726"/>
      <c r="BUG19" s="726"/>
      <c r="BUH19" s="727"/>
      <c r="BUI19" s="727"/>
      <c r="BUJ19" s="727"/>
      <c r="BUL19" s="729"/>
      <c r="BUM19" s="724"/>
      <c r="BUN19" s="725"/>
      <c r="BUO19" s="726"/>
      <c r="BUP19" s="726"/>
      <c r="BUQ19" s="726"/>
      <c r="BUR19" s="727"/>
      <c r="BUS19" s="727"/>
      <c r="BUT19" s="727"/>
      <c r="BUV19" s="729"/>
      <c r="BUW19" s="724"/>
      <c r="BUX19" s="725"/>
      <c r="BUY19" s="726"/>
      <c r="BUZ19" s="726"/>
      <c r="BVA19" s="726"/>
      <c r="BVB19" s="727"/>
      <c r="BVC19" s="727"/>
      <c r="BVD19" s="727"/>
      <c r="BVF19" s="729"/>
      <c r="BVG19" s="724"/>
      <c r="BVH19" s="725"/>
      <c r="BVI19" s="726"/>
      <c r="BVJ19" s="726"/>
      <c r="BVK19" s="726"/>
      <c r="BVL19" s="727"/>
      <c r="BVM19" s="727"/>
      <c r="BVN19" s="727"/>
      <c r="BVP19" s="729"/>
      <c r="BVQ19" s="724"/>
      <c r="BVR19" s="725"/>
      <c r="BVS19" s="726"/>
      <c r="BVT19" s="726"/>
      <c r="BVU19" s="726"/>
      <c r="BVV19" s="727"/>
      <c r="BVW19" s="727"/>
      <c r="BVX19" s="727"/>
      <c r="BVZ19" s="729"/>
      <c r="BWA19" s="724"/>
      <c r="BWB19" s="725"/>
      <c r="BWC19" s="726"/>
      <c r="BWD19" s="726"/>
      <c r="BWE19" s="726"/>
      <c r="BWF19" s="727"/>
      <c r="BWG19" s="727"/>
      <c r="BWH19" s="727"/>
      <c r="BWJ19" s="729"/>
      <c r="BWK19" s="724"/>
      <c r="BWL19" s="725"/>
      <c r="BWM19" s="726"/>
      <c r="BWN19" s="726"/>
      <c r="BWO19" s="726"/>
      <c r="BWP19" s="727"/>
      <c r="BWQ19" s="727"/>
      <c r="BWR19" s="727"/>
      <c r="BWT19" s="729"/>
      <c r="BWU19" s="724"/>
      <c r="BWV19" s="725"/>
      <c r="BWW19" s="726"/>
      <c r="BWX19" s="726"/>
      <c r="BWY19" s="726"/>
      <c r="BWZ19" s="727"/>
      <c r="BXA19" s="727"/>
      <c r="BXB19" s="727"/>
      <c r="BXD19" s="729"/>
      <c r="BXE19" s="724"/>
      <c r="BXF19" s="725"/>
      <c r="BXG19" s="726"/>
      <c r="BXH19" s="726"/>
      <c r="BXI19" s="726"/>
      <c r="BXJ19" s="727"/>
      <c r="BXK19" s="727"/>
      <c r="BXL19" s="727"/>
      <c r="BXN19" s="729"/>
      <c r="BXO19" s="724"/>
      <c r="BXP19" s="725"/>
      <c r="BXQ19" s="726"/>
      <c r="BXR19" s="726"/>
      <c r="BXS19" s="726"/>
      <c r="BXT19" s="727"/>
      <c r="BXU19" s="727"/>
      <c r="BXV19" s="727"/>
      <c r="BXX19" s="729"/>
      <c r="BXY19" s="724"/>
      <c r="BXZ19" s="725"/>
      <c r="BYA19" s="726"/>
      <c r="BYB19" s="726"/>
      <c r="BYC19" s="726"/>
      <c r="BYD19" s="727"/>
      <c r="BYE19" s="727"/>
      <c r="BYF19" s="727"/>
      <c r="BYH19" s="729"/>
      <c r="BYI19" s="724"/>
      <c r="BYJ19" s="725"/>
      <c r="BYK19" s="726"/>
      <c r="BYL19" s="726"/>
      <c r="BYM19" s="726"/>
      <c r="BYN19" s="727"/>
      <c r="BYO19" s="727"/>
      <c r="BYP19" s="727"/>
      <c r="BYR19" s="729"/>
      <c r="BYS19" s="724"/>
      <c r="BYT19" s="725"/>
      <c r="BYU19" s="726"/>
      <c r="BYV19" s="726"/>
      <c r="BYW19" s="726"/>
      <c r="BYX19" s="727"/>
      <c r="BYY19" s="727"/>
      <c r="BYZ19" s="727"/>
      <c r="BZB19" s="729"/>
      <c r="BZC19" s="724"/>
      <c r="BZD19" s="725"/>
      <c r="BZE19" s="726"/>
      <c r="BZF19" s="726"/>
      <c r="BZG19" s="726"/>
      <c r="BZH19" s="727"/>
      <c r="BZI19" s="727"/>
      <c r="BZJ19" s="727"/>
      <c r="BZL19" s="729"/>
      <c r="BZM19" s="724"/>
      <c r="BZN19" s="725"/>
      <c r="BZO19" s="726"/>
      <c r="BZP19" s="726"/>
      <c r="BZQ19" s="726"/>
      <c r="BZR19" s="727"/>
      <c r="BZS19" s="727"/>
      <c r="BZT19" s="727"/>
      <c r="BZV19" s="729"/>
      <c r="BZW19" s="724"/>
      <c r="BZX19" s="725"/>
      <c r="BZY19" s="726"/>
      <c r="BZZ19" s="726"/>
      <c r="CAA19" s="726"/>
      <c r="CAB19" s="727"/>
      <c r="CAC19" s="727"/>
      <c r="CAD19" s="727"/>
      <c r="CAF19" s="729"/>
      <c r="CAG19" s="724"/>
      <c r="CAH19" s="725"/>
      <c r="CAI19" s="726"/>
      <c r="CAJ19" s="726"/>
      <c r="CAK19" s="726"/>
      <c r="CAL19" s="727"/>
      <c r="CAM19" s="727"/>
      <c r="CAN19" s="727"/>
      <c r="CAP19" s="729"/>
      <c r="CAQ19" s="724"/>
      <c r="CAR19" s="725"/>
      <c r="CAS19" s="726"/>
      <c r="CAT19" s="726"/>
      <c r="CAU19" s="726"/>
      <c r="CAV19" s="727"/>
      <c r="CAW19" s="727"/>
      <c r="CAX19" s="727"/>
      <c r="CAZ19" s="729"/>
      <c r="CBA19" s="724"/>
      <c r="CBB19" s="725"/>
      <c r="CBC19" s="726"/>
      <c r="CBD19" s="726"/>
      <c r="CBE19" s="726"/>
      <c r="CBF19" s="727"/>
      <c r="CBG19" s="727"/>
      <c r="CBH19" s="727"/>
      <c r="CBJ19" s="729"/>
      <c r="CBK19" s="724"/>
      <c r="CBL19" s="725"/>
      <c r="CBM19" s="726"/>
      <c r="CBN19" s="726"/>
      <c r="CBO19" s="726"/>
      <c r="CBP19" s="727"/>
      <c r="CBQ19" s="727"/>
      <c r="CBR19" s="727"/>
      <c r="CBT19" s="729"/>
      <c r="CBU19" s="724"/>
      <c r="CBV19" s="725"/>
      <c r="CBW19" s="726"/>
      <c r="CBX19" s="726"/>
      <c r="CBY19" s="726"/>
      <c r="CBZ19" s="727"/>
      <c r="CCA19" s="727"/>
      <c r="CCB19" s="727"/>
      <c r="CCD19" s="729"/>
      <c r="CCE19" s="724"/>
      <c r="CCF19" s="725"/>
      <c r="CCG19" s="726"/>
      <c r="CCH19" s="726"/>
      <c r="CCI19" s="726"/>
      <c r="CCJ19" s="727"/>
      <c r="CCK19" s="727"/>
      <c r="CCL19" s="727"/>
      <c r="CCN19" s="729"/>
      <c r="CCO19" s="724"/>
      <c r="CCP19" s="725"/>
      <c r="CCQ19" s="726"/>
      <c r="CCR19" s="726"/>
      <c r="CCS19" s="726"/>
      <c r="CCT19" s="727"/>
      <c r="CCU19" s="727"/>
      <c r="CCV19" s="727"/>
      <c r="CCX19" s="729"/>
      <c r="CCY19" s="724"/>
      <c r="CCZ19" s="725"/>
      <c r="CDA19" s="726"/>
      <c r="CDB19" s="726"/>
      <c r="CDC19" s="726"/>
      <c r="CDD19" s="727"/>
      <c r="CDE19" s="727"/>
      <c r="CDF19" s="727"/>
      <c r="CDH19" s="729"/>
      <c r="CDI19" s="724"/>
      <c r="CDJ19" s="725"/>
      <c r="CDK19" s="726"/>
      <c r="CDL19" s="726"/>
      <c r="CDM19" s="726"/>
      <c r="CDN19" s="727"/>
      <c r="CDO19" s="727"/>
      <c r="CDP19" s="727"/>
      <c r="CDR19" s="729"/>
      <c r="CDS19" s="724"/>
      <c r="CDT19" s="725"/>
      <c r="CDU19" s="726"/>
      <c r="CDV19" s="726"/>
      <c r="CDW19" s="726"/>
      <c r="CDX19" s="727"/>
      <c r="CDY19" s="727"/>
      <c r="CDZ19" s="727"/>
      <c r="CEB19" s="729"/>
      <c r="CEC19" s="724"/>
      <c r="CED19" s="725"/>
      <c r="CEE19" s="726"/>
      <c r="CEF19" s="726"/>
      <c r="CEG19" s="726"/>
      <c r="CEH19" s="727"/>
      <c r="CEI19" s="727"/>
      <c r="CEJ19" s="727"/>
      <c r="CEL19" s="729"/>
      <c r="CEM19" s="724"/>
      <c r="CEN19" s="725"/>
      <c r="CEO19" s="726"/>
      <c r="CEP19" s="726"/>
      <c r="CEQ19" s="726"/>
      <c r="CER19" s="727"/>
      <c r="CES19" s="727"/>
      <c r="CET19" s="727"/>
      <c r="CEV19" s="729"/>
      <c r="CEW19" s="724"/>
      <c r="CEX19" s="725"/>
      <c r="CEY19" s="726"/>
      <c r="CEZ19" s="726"/>
      <c r="CFA19" s="726"/>
      <c r="CFB19" s="727"/>
      <c r="CFC19" s="727"/>
      <c r="CFD19" s="727"/>
      <c r="CFF19" s="729"/>
      <c r="CFG19" s="724"/>
      <c r="CFH19" s="725"/>
      <c r="CFI19" s="726"/>
      <c r="CFJ19" s="726"/>
      <c r="CFK19" s="726"/>
      <c r="CFL19" s="727"/>
      <c r="CFM19" s="727"/>
      <c r="CFN19" s="727"/>
      <c r="CFP19" s="729"/>
      <c r="CFQ19" s="724"/>
      <c r="CFR19" s="725"/>
      <c r="CFS19" s="726"/>
      <c r="CFT19" s="726"/>
      <c r="CFU19" s="726"/>
      <c r="CFV19" s="727"/>
      <c r="CFW19" s="727"/>
      <c r="CFX19" s="727"/>
      <c r="CFZ19" s="729"/>
      <c r="CGA19" s="724"/>
      <c r="CGB19" s="725"/>
      <c r="CGC19" s="726"/>
      <c r="CGD19" s="726"/>
      <c r="CGE19" s="726"/>
      <c r="CGF19" s="727"/>
      <c r="CGG19" s="727"/>
      <c r="CGH19" s="727"/>
      <c r="CGJ19" s="729"/>
      <c r="CGK19" s="724"/>
      <c r="CGL19" s="725"/>
      <c r="CGM19" s="726"/>
      <c r="CGN19" s="726"/>
      <c r="CGO19" s="726"/>
      <c r="CGP19" s="727"/>
      <c r="CGQ19" s="727"/>
      <c r="CGR19" s="727"/>
      <c r="CGT19" s="729"/>
      <c r="CGU19" s="724"/>
      <c r="CGV19" s="725"/>
      <c r="CGW19" s="726"/>
      <c r="CGX19" s="726"/>
      <c r="CGY19" s="726"/>
      <c r="CGZ19" s="727"/>
      <c r="CHA19" s="727"/>
      <c r="CHB19" s="727"/>
      <c r="CHD19" s="729"/>
      <c r="CHE19" s="724"/>
      <c r="CHF19" s="725"/>
      <c r="CHG19" s="726"/>
      <c r="CHH19" s="726"/>
      <c r="CHI19" s="726"/>
      <c r="CHJ19" s="727"/>
      <c r="CHK19" s="727"/>
      <c r="CHL19" s="727"/>
      <c r="CHN19" s="729"/>
      <c r="CHO19" s="724"/>
      <c r="CHP19" s="725"/>
      <c r="CHQ19" s="726"/>
      <c r="CHR19" s="726"/>
      <c r="CHS19" s="726"/>
      <c r="CHT19" s="727"/>
      <c r="CHU19" s="727"/>
      <c r="CHV19" s="727"/>
      <c r="CHX19" s="729"/>
      <c r="CHY19" s="724"/>
      <c r="CHZ19" s="725"/>
      <c r="CIA19" s="726"/>
      <c r="CIB19" s="726"/>
      <c r="CIC19" s="726"/>
      <c r="CID19" s="727"/>
      <c r="CIE19" s="727"/>
      <c r="CIF19" s="727"/>
      <c r="CIH19" s="729"/>
      <c r="CII19" s="724"/>
      <c r="CIJ19" s="725"/>
      <c r="CIK19" s="726"/>
      <c r="CIL19" s="726"/>
      <c r="CIM19" s="726"/>
      <c r="CIN19" s="727"/>
      <c r="CIO19" s="727"/>
      <c r="CIP19" s="727"/>
      <c r="CIR19" s="729"/>
      <c r="CIS19" s="724"/>
      <c r="CIT19" s="725"/>
      <c r="CIU19" s="726"/>
      <c r="CIV19" s="726"/>
      <c r="CIW19" s="726"/>
      <c r="CIX19" s="727"/>
      <c r="CIY19" s="727"/>
      <c r="CIZ19" s="727"/>
      <c r="CJB19" s="729"/>
      <c r="CJC19" s="724"/>
      <c r="CJD19" s="725"/>
      <c r="CJE19" s="726"/>
      <c r="CJF19" s="726"/>
      <c r="CJG19" s="726"/>
      <c r="CJH19" s="727"/>
      <c r="CJI19" s="727"/>
      <c r="CJJ19" s="727"/>
      <c r="CJL19" s="729"/>
      <c r="CJM19" s="724"/>
      <c r="CJN19" s="725"/>
      <c r="CJO19" s="726"/>
      <c r="CJP19" s="726"/>
      <c r="CJQ19" s="726"/>
      <c r="CJR19" s="727"/>
      <c r="CJS19" s="727"/>
      <c r="CJT19" s="727"/>
      <c r="CJV19" s="729"/>
      <c r="CJW19" s="724"/>
      <c r="CJX19" s="725"/>
      <c r="CJY19" s="726"/>
      <c r="CJZ19" s="726"/>
      <c r="CKA19" s="726"/>
      <c r="CKB19" s="727"/>
      <c r="CKC19" s="727"/>
      <c r="CKD19" s="727"/>
      <c r="CKF19" s="729"/>
      <c r="CKG19" s="724"/>
      <c r="CKH19" s="725"/>
      <c r="CKI19" s="726"/>
      <c r="CKJ19" s="726"/>
      <c r="CKK19" s="726"/>
      <c r="CKL19" s="727"/>
      <c r="CKM19" s="727"/>
      <c r="CKN19" s="727"/>
      <c r="CKP19" s="729"/>
      <c r="CKQ19" s="724"/>
      <c r="CKR19" s="725"/>
      <c r="CKS19" s="726"/>
      <c r="CKT19" s="726"/>
      <c r="CKU19" s="726"/>
      <c r="CKV19" s="727"/>
      <c r="CKW19" s="727"/>
      <c r="CKX19" s="727"/>
      <c r="CKZ19" s="729"/>
      <c r="CLA19" s="724"/>
      <c r="CLB19" s="725"/>
      <c r="CLC19" s="726"/>
      <c r="CLD19" s="726"/>
      <c r="CLE19" s="726"/>
      <c r="CLF19" s="727"/>
      <c r="CLG19" s="727"/>
      <c r="CLH19" s="727"/>
      <c r="CLJ19" s="729"/>
      <c r="CLK19" s="724"/>
      <c r="CLL19" s="725"/>
      <c r="CLM19" s="726"/>
      <c r="CLN19" s="726"/>
      <c r="CLO19" s="726"/>
      <c r="CLP19" s="727"/>
      <c r="CLQ19" s="727"/>
      <c r="CLR19" s="727"/>
      <c r="CLT19" s="729"/>
      <c r="CLU19" s="724"/>
      <c r="CLV19" s="725"/>
      <c r="CLW19" s="726"/>
      <c r="CLX19" s="726"/>
      <c r="CLY19" s="726"/>
      <c r="CLZ19" s="727"/>
      <c r="CMA19" s="727"/>
      <c r="CMB19" s="727"/>
      <c r="CMD19" s="729"/>
      <c r="CME19" s="724"/>
      <c r="CMF19" s="725"/>
      <c r="CMG19" s="726"/>
      <c r="CMH19" s="726"/>
      <c r="CMI19" s="726"/>
      <c r="CMJ19" s="727"/>
      <c r="CMK19" s="727"/>
      <c r="CML19" s="727"/>
      <c r="CMN19" s="729"/>
      <c r="CMO19" s="724"/>
      <c r="CMP19" s="725"/>
      <c r="CMQ19" s="726"/>
      <c r="CMR19" s="726"/>
      <c r="CMS19" s="726"/>
      <c r="CMT19" s="727"/>
      <c r="CMU19" s="727"/>
      <c r="CMV19" s="727"/>
      <c r="CMX19" s="729"/>
      <c r="CMY19" s="724"/>
      <c r="CMZ19" s="725"/>
      <c r="CNA19" s="726"/>
      <c r="CNB19" s="726"/>
      <c r="CNC19" s="726"/>
      <c r="CND19" s="727"/>
      <c r="CNE19" s="727"/>
      <c r="CNF19" s="727"/>
      <c r="CNH19" s="729"/>
      <c r="CNI19" s="724"/>
      <c r="CNJ19" s="725"/>
      <c r="CNK19" s="726"/>
      <c r="CNL19" s="726"/>
      <c r="CNM19" s="726"/>
      <c r="CNN19" s="727"/>
      <c r="CNO19" s="727"/>
      <c r="CNP19" s="727"/>
      <c r="CNR19" s="729"/>
      <c r="CNS19" s="724"/>
      <c r="CNT19" s="725"/>
      <c r="CNU19" s="726"/>
      <c r="CNV19" s="726"/>
      <c r="CNW19" s="726"/>
      <c r="CNX19" s="727"/>
      <c r="CNY19" s="727"/>
      <c r="CNZ19" s="727"/>
      <c r="COB19" s="729"/>
      <c r="COC19" s="724"/>
      <c r="COD19" s="725"/>
      <c r="COE19" s="726"/>
      <c r="COF19" s="726"/>
      <c r="COG19" s="726"/>
      <c r="COH19" s="727"/>
      <c r="COI19" s="727"/>
      <c r="COJ19" s="727"/>
      <c r="COL19" s="729"/>
      <c r="COM19" s="724"/>
      <c r="CON19" s="725"/>
      <c r="COO19" s="726"/>
      <c r="COP19" s="726"/>
      <c r="COQ19" s="726"/>
      <c r="COR19" s="727"/>
      <c r="COS19" s="727"/>
      <c r="COT19" s="727"/>
      <c r="COV19" s="729"/>
      <c r="COW19" s="724"/>
      <c r="COX19" s="725"/>
      <c r="COY19" s="726"/>
      <c r="COZ19" s="726"/>
      <c r="CPA19" s="726"/>
      <c r="CPB19" s="727"/>
      <c r="CPC19" s="727"/>
      <c r="CPD19" s="727"/>
      <c r="CPF19" s="729"/>
      <c r="CPG19" s="724"/>
      <c r="CPH19" s="725"/>
      <c r="CPI19" s="726"/>
      <c r="CPJ19" s="726"/>
      <c r="CPK19" s="726"/>
      <c r="CPL19" s="727"/>
      <c r="CPM19" s="727"/>
      <c r="CPN19" s="727"/>
      <c r="CPP19" s="729"/>
      <c r="CPQ19" s="724"/>
      <c r="CPR19" s="725"/>
      <c r="CPS19" s="726"/>
      <c r="CPT19" s="726"/>
      <c r="CPU19" s="726"/>
      <c r="CPV19" s="727"/>
      <c r="CPW19" s="727"/>
      <c r="CPX19" s="727"/>
      <c r="CPZ19" s="729"/>
      <c r="CQA19" s="724"/>
      <c r="CQB19" s="725"/>
      <c r="CQC19" s="726"/>
      <c r="CQD19" s="726"/>
      <c r="CQE19" s="726"/>
      <c r="CQF19" s="727"/>
      <c r="CQG19" s="727"/>
      <c r="CQH19" s="727"/>
      <c r="CQJ19" s="729"/>
      <c r="CQK19" s="724"/>
      <c r="CQL19" s="725"/>
      <c r="CQM19" s="726"/>
      <c r="CQN19" s="726"/>
      <c r="CQO19" s="726"/>
      <c r="CQP19" s="727"/>
      <c r="CQQ19" s="727"/>
      <c r="CQR19" s="727"/>
      <c r="CQT19" s="729"/>
      <c r="CQU19" s="724"/>
      <c r="CQV19" s="725"/>
      <c r="CQW19" s="726"/>
      <c r="CQX19" s="726"/>
      <c r="CQY19" s="726"/>
      <c r="CQZ19" s="727"/>
      <c r="CRA19" s="727"/>
      <c r="CRB19" s="727"/>
      <c r="CRD19" s="729"/>
      <c r="CRE19" s="724"/>
      <c r="CRF19" s="725"/>
      <c r="CRG19" s="726"/>
      <c r="CRH19" s="726"/>
      <c r="CRI19" s="726"/>
      <c r="CRJ19" s="727"/>
      <c r="CRK19" s="727"/>
      <c r="CRL19" s="727"/>
      <c r="CRN19" s="729"/>
      <c r="CRO19" s="724"/>
      <c r="CRP19" s="725"/>
      <c r="CRQ19" s="726"/>
      <c r="CRR19" s="726"/>
      <c r="CRS19" s="726"/>
      <c r="CRT19" s="727"/>
      <c r="CRU19" s="727"/>
      <c r="CRV19" s="727"/>
      <c r="CRX19" s="729"/>
      <c r="CRY19" s="724"/>
      <c r="CRZ19" s="725"/>
      <c r="CSA19" s="726"/>
      <c r="CSB19" s="726"/>
      <c r="CSC19" s="726"/>
      <c r="CSD19" s="727"/>
      <c r="CSE19" s="727"/>
      <c r="CSF19" s="727"/>
      <c r="CSH19" s="729"/>
      <c r="CSI19" s="724"/>
      <c r="CSJ19" s="725"/>
      <c r="CSK19" s="726"/>
      <c r="CSL19" s="726"/>
      <c r="CSM19" s="726"/>
      <c r="CSN19" s="727"/>
      <c r="CSO19" s="727"/>
      <c r="CSP19" s="727"/>
      <c r="CSR19" s="729"/>
      <c r="CSS19" s="724"/>
      <c r="CST19" s="725"/>
      <c r="CSU19" s="726"/>
      <c r="CSV19" s="726"/>
      <c r="CSW19" s="726"/>
      <c r="CSX19" s="727"/>
      <c r="CSY19" s="727"/>
      <c r="CSZ19" s="727"/>
      <c r="CTB19" s="729"/>
      <c r="CTC19" s="724"/>
      <c r="CTD19" s="725"/>
      <c r="CTE19" s="726"/>
      <c r="CTF19" s="726"/>
      <c r="CTG19" s="726"/>
      <c r="CTH19" s="727"/>
      <c r="CTI19" s="727"/>
      <c r="CTJ19" s="727"/>
      <c r="CTL19" s="729"/>
      <c r="CTM19" s="724"/>
      <c r="CTN19" s="725"/>
      <c r="CTO19" s="726"/>
      <c r="CTP19" s="726"/>
      <c r="CTQ19" s="726"/>
      <c r="CTR19" s="727"/>
      <c r="CTS19" s="727"/>
      <c r="CTT19" s="727"/>
      <c r="CTV19" s="729"/>
      <c r="CTW19" s="724"/>
      <c r="CTX19" s="725"/>
      <c r="CTY19" s="726"/>
      <c r="CTZ19" s="726"/>
      <c r="CUA19" s="726"/>
      <c r="CUB19" s="727"/>
      <c r="CUC19" s="727"/>
      <c r="CUD19" s="727"/>
      <c r="CUF19" s="729"/>
      <c r="CUG19" s="724"/>
      <c r="CUH19" s="725"/>
      <c r="CUI19" s="726"/>
      <c r="CUJ19" s="726"/>
      <c r="CUK19" s="726"/>
      <c r="CUL19" s="727"/>
      <c r="CUM19" s="727"/>
      <c r="CUN19" s="727"/>
      <c r="CUP19" s="729"/>
      <c r="CUQ19" s="724"/>
      <c r="CUR19" s="725"/>
      <c r="CUS19" s="726"/>
      <c r="CUT19" s="726"/>
      <c r="CUU19" s="726"/>
      <c r="CUV19" s="727"/>
      <c r="CUW19" s="727"/>
      <c r="CUX19" s="727"/>
      <c r="CUZ19" s="729"/>
      <c r="CVA19" s="724"/>
      <c r="CVB19" s="725"/>
      <c r="CVC19" s="726"/>
      <c r="CVD19" s="726"/>
      <c r="CVE19" s="726"/>
      <c r="CVF19" s="727"/>
      <c r="CVG19" s="727"/>
      <c r="CVH19" s="727"/>
      <c r="CVJ19" s="729"/>
      <c r="CVK19" s="724"/>
      <c r="CVL19" s="725"/>
      <c r="CVM19" s="726"/>
      <c r="CVN19" s="726"/>
      <c r="CVO19" s="726"/>
      <c r="CVP19" s="727"/>
      <c r="CVQ19" s="727"/>
      <c r="CVR19" s="727"/>
      <c r="CVT19" s="729"/>
      <c r="CVU19" s="724"/>
      <c r="CVV19" s="725"/>
      <c r="CVW19" s="726"/>
      <c r="CVX19" s="726"/>
      <c r="CVY19" s="726"/>
      <c r="CVZ19" s="727"/>
      <c r="CWA19" s="727"/>
      <c r="CWB19" s="727"/>
      <c r="CWD19" s="729"/>
      <c r="CWE19" s="724"/>
      <c r="CWF19" s="725"/>
      <c r="CWG19" s="726"/>
      <c r="CWH19" s="726"/>
      <c r="CWI19" s="726"/>
      <c r="CWJ19" s="727"/>
      <c r="CWK19" s="727"/>
      <c r="CWL19" s="727"/>
      <c r="CWN19" s="729"/>
      <c r="CWO19" s="724"/>
      <c r="CWP19" s="725"/>
      <c r="CWQ19" s="726"/>
      <c r="CWR19" s="726"/>
      <c r="CWS19" s="726"/>
      <c r="CWT19" s="727"/>
      <c r="CWU19" s="727"/>
      <c r="CWV19" s="727"/>
      <c r="CWX19" s="729"/>
      <c r="CWY19" s="724"/>
      <c r="CWZ19" s="725"/>
      <c r="CXA19" s="726"/>
      <c r="CXB19" s="726"/>
      <c r="CXC19" s="726"/>
      <c r="CXD19" s="727"/>
      <c r="CXE19" s="727"/>
      <c r="CXF19" s="727"/>
      <c r="CXH19" s="729"/>
      <c r="CXI19" s="724"/>
      <c r="CXJ19" s="725"/>
      <c r="CXK19" s="726"/>
      <c r="CXL19" s="726"/>
      <c r="CXM19" s="726"/>
      <c r="CXN19" s="727"/>
      <c r="CXO19" s="727"/>
      <c r="CXP19" s="727"/>
      <c r="CXR19" s="729"/>
      <c r="CXS19" s="724"/>
      <c r="CXT19" s="725"/>
      <c r="CXU19" s="726"/>
      <c r="CXV19" s="726"/>
      <c r="CXW19" s="726"/>
      <c r="CXX19" s="727"/>
      <c r="CXY19" s="727"/>
      <c r="CXZ19" s="727"/>
      <c r="CYB19" s="729"/>
      <c r="CYC19" s="724"/>
      <c r="CYD19" s="725"/>
      <c r="CYE19" s="726"/>
      <c r="CYF19" s="726"/>
      <c r="CYG19" s="726"/>
      <c r="CYH19" s="727"/>
      <c r="CYI19" s="727"/>
      <c r="CYJ19" s="727"/>
      <c r="CYL19" s="729"/>
      <c r="CYM19" s="724"/>
      <c r="CYN19" s="725"/>
      <c r="CYO19" s="726"/>
      <c r="CYP19" s="726"/>
      <c r="CYQ19" s="726"/>
      <c r="CYR19" s="727"/>
      <c r="CYS19" s="727"/>
      <c r="CYT19" s="727"/>
      <c r="CYV19" s="729"/>
      <c r="CYW19" s="724"/>
      <c r="CYX19" s="725"/>
      <c r="CYY19" s="726"/>
      <c r="CYZ19" s="726"/>
      <c r="CZA19" s="726"/>
      <c r="CZB19" s="727"/>
      <c r="CZC19" s="727"/>
      <c r="CZD19" s="727"/>
      <c r="CZF19" s="729"/>
      <c r="CZG19" s="724"/>
      <c r="CZH19" s="725"/>
      <c r="CZI19" s="726"/>
      <c r="CZJ19" s="726"/>
      <c r="CZK19" s="726"/>
      <c r="CZL19" s="727"/>
      <c r="CZM19" s="727"/>
      <c r="CZN19" s="727"/>
      <c r="CZP19" s="729"/>
      <c r="CZQ19" s="724"/>
      <c r="CZR19" s="725"/>
      <c r="CZS19" s="726"/>
      <c r="CZT19" s="726"/>
      <c r="CZU19" s="726"/>
      <c r="CZV19" s="727"/>
      <c r="CZW19" s="727"/>
      <c r="CZX19" s="727"/>
      <c r="CZZ19" s="729"/>
      <c r="DAA19" s="724"/>
      <c r="DAB19" s="725"/>
      <c r="DAC19" s="726"/>
      <c r="DAD19" s="726"/>
      <c r="DAE19" s="726"/>
      <c r="DAF19" s="727"/>
      <c r="DAG19" s="727"/>
      <c r="DAH19" s="727"/>
      <c r="DAJ19" s="729"/>
      <c r="DAK19" s="724"/>
      <c r="DAL19" s="725"/>
      <c r="DAM19" s="726"/>
      <c r="DAN19" s="726"/>
      <c r="DAO19" s="726"/>
      <c r="DAP19" s="727"/>
      <c r="DAQ19" s="727"/>
      <c r="DAR19" s="727"/>
      <c r="DAT19" s="729"/>
      <c r="DAU19" s="724"/>
      <c r="DAV19" s="725"/>
      <c r="DAW19" s="726"/>
      <c r="DAX19" s="726"/>
      <c r="DAY19" s="726"/>
      <c r="DAZ19" s="727"/>
      <c r="DBA19" s="727"/>
      <c r="DBB19" s="727"/>
      <c r="DBD19" s="729"/>
      <c r="DBE19" s="724"/>
      <c r="DBF19" s="725"/>
      <c r="DBG19" s="726"/>
      <c r="DBH19" s="726"/>
      <c r="DBI19" s="726"/>
      <c r="DBJ19" s="727"/>
      <c r="DBK19" s="727"/>
      <c r="DBL19" s="727"/>
      <c r="DBN19" s="729"/>
      <c r="DBO19" s="724"/>
      <c r="DBP19" s="725"/>
      <c r="DBQ19" s="726"/>
      <c r="DBR19" s="726"/>
      <c r="DBS19" s="726"/>
      <c r="DBT19" s="727"/>
      <c r="DBU19" s="727"/>
      <c r="DBV19" s="727"/>
      <c r="DBX19" s="729"/>
      <c r="DBY19" s="724"/>
      <c r="DBZ19" s="725"/>
      <c r="DCA19" s="726"/>
      <c r="DCB19" s="726"/>
      <c r="DCC19" s="726"/>
      <c r="DCD19" s="727"/>
      <c r="DCE19" s="727"/>
      <c r="DCF19" s="727"/>
      <c r="DCH19" s="729"/>
      <c r="DCI19" s="724"/>
      <c r="DCJ19" s="725"/>
      <c r="DCK19" s="726"/>
      <c r="DCL19" s="726"/>
      <c r="DCM19" s="726"/>
      <c r="DCN19" s="727"/>
      <c r="DCO19" s="727"/>
      <c r="DCP19" s="727"/>
      <c r="DCR19" s="729"/>
      <c r="DCS19" s="724"/>
      <c r="DCT19" s="725"/>
      <c r="DCU19" s="726"/>
      <c r="DCV19" s="726"/>
      <c r="DCW19" s="726"/>
      <c r="DCX19" s="727"/>
      <c r="DCY19" s="727"/>
      <c r="DCZ19" s="727"/>
      <c r="DDB19" s="729"/>
      <c r="DDC19" s="724"/>
      <c r="DDD19" s="725"/>
      <c r="DDE19" s="726"/>
      <c r="DDF19" s="726"/>
      <c r="DDG19" s="726"/>
      <c r="DDH19" s="727"/>
      <c r="DDI19" s="727"/>
      <c r="DDJ19" s="727"/>
      <c r="DDL19" s="729"/>
      <c r="DDM19" s="724"/>
      <c r="DDN19" s="725"/>
      <c r="DDO19" s="726"/>
      <c r="DDP19" s="726"/>
      <c r="DDQ19" s="726"/>
      <c r="DDR19" s="727"/>
      <c r="DDS19" s="727"/>
      <c r="DDT19" s="727"/>
      <c r="DDV19" s="729"/>
      <c r="DDW19" s="724"/>
      <c r="DDX19" s="725"/>
      <c r="DDY19" s="726"/>
      <c r="DDZ19" s="726"/>
      <c r="DEA19" s="726"/>
      <c r="DEB19" s="727"/>
      <c r="DEC19" s="727"/>
      <c r="DED19" s="727"/>
      <c r="DEF19" s="729"/>
      <c r="DEG19" s="724"/>
      <c r="DEH19" s="725"/>
      <c r="DEI19" s="726"/>
      <c r="DEJ19" s="726"/>
      <c r="DEK19" s="726"/>
      <c r="DEL19" s="727"/>
      <c r="DEM19" s="727"/>
      <c r="DEN19" s="727"/>
      <c r="DEP19" s="729"/>
      <c r="DEQ19" s="724"/>
      <c r="DER19" s="725"/>
      <c r="DES19" s="726"/>
      <c r="DET19" s="726"/>
      <c r="DEU19" s="726"/>
      <c r="DEV19" s="727"/>
      <c r="DEW19" s="727"/>
      <c r="DEX19" s="727"/>
      <c r="DEZ19" s="729"/>
      <c r="DFA19" s="724"/>
      <c r="DFB19" s="725"/>
      <c r="DFC19" s="726"/>
      <c r="DFD19" s="726"/>
      <c r="DFE19" s="726"/>
      <c r="DFF19" s="727"/>
      <c r="DFG19" s="727"/>
      <c r="DFH19" s="727"/>
      <c r="DFJ19" s="729"/>
      <c r="DFK19" s="724"/>
      <c r="DFL19" s="725"/>
      <c r="DFM19" s="726"/>
      <c r="DFN19" s="726"/>
      <c r="DFO19" s="726"/>
      <c r="DFP19" s="727"/>
      <c r="DFQ19" s="727"/>
      <c r="DFR19" s="727"/>
      <c r="DFT19" s="729"/>
      <c r="DFU19" s="724"/>
      <c r="DFV19" s="725"/>
      <c r="DFW19" s="726"/>
      <c r="DFX19" s="726"/>
      <c r="DFY19" s="726"/>
      <c r="DFZ19" s="727"/>
      <c r="DGA19" s="727"/>
      <c r="DGB19" s="727"/>
      <c r="DGD19" s="729"/>
      <c r="DGE19" s="724"/>
      <c r="DGF19" s="725"/>
      <c r="DGG19" s="726"/>
      <c r="DGH19" s="726"/>
      <c r="DGI19" s="726"/>
      <c r="DGJ19" s="727"/>
      <c r="DGK19" s="727"/>
      <c r="DGL19" s="727"/>
      <c r="DGN19" s="729"/>
      <c r="DGO19" s="724"/>
      <c r="DGP19" s="725"/>
      <c r="DGQ19" s="726"/>
      <c r="DGR19" s="726"/>
      <c r="DGS19" s="726"/>
      <c r="DGT19" s="727"/>
      <c r="DGU19" s="727"/>
      <c r="DGV19" s="727"/>
      <c r="DGX19" s="729"/>
      <c r="DGY19" s="724"/>
      <c r="DGZ19" s="725"/>
      <c r="DHA19" s="726"/>
      <c r="DHB19" s="726"/>
      <c r="DHC19" s="726"/>
      <c r="DHD19" s="727"/>
      <c r="DHE19" s="727"/>
      <c r="DHF19" s="727"/>
      <c r="DHH19" s="729"/>
      <c r="DHI19" s="724"/>
      <c r="DHJ19" s="725"/>
      <c r="DHK19" s="726"/>
      <c r="DHL19" s="726"/>
      <c r="DHM19" s="726"/>
      <c r="DHN19" s="727"/>
      <c r="DHO19" s="727"/>
      <c r="DHP19" s="727"/>
      <c r="DHR19" s="729"/>
      <c r="DHS19" s="724"/>
      <c r="DHT19" s="725"/>
      <c r="DHU19" s="726"/>
      <c r="DHV19" s="726"/>
      <c r="DHW19" s="726"/>
      <c r="DHX19" s="727"/>
      <c r="DHY19" s="727"/>
      <c r="DHZ19" s="727"/>
      <c r="DIB19" s="729"/>
      <c r="DIC19" s="724"/>
      <c r="DID19" s="725"/>
      <c r="DIE19" s="726"/>
      <c r="DIF19" s="726"/>
      <c r="DIG19" s="726"/>
      <c r="DIH19" s="727"/>
      <c r="DII19" s="727"/>
      <c r="DIJ19" s="727"/>
      <c r="DIL19" s="729"/>
      <c r="DIM19" s="724"/>
      <c r="DIN19" s="725"/>
      <c r="DIO19" s="726"/>
      <c r="DIP19" s="726"/>
      <c r="DIQ19" s="726"/>
      <c r="DIR19" s="727"/>
      <c r="DIS19" s="727"/>
      <c r="DIT19" s="727"/>
      <c r="DIV19" s="729"/>
      <c r="DIW19" s="724"/>
      <c r="DIX19" s="725"/>
      <c r="DIY19" s="726"/>
      <c r="DIZ19" s="726"/>
      <c r="DJA19" s="726"/>
      <c r="DJB19" s="727"/>
      <c r="DJC19" s="727"/>
      <c r="DJD19" s="727"/>
      <c r="DJF19" s="729"/>
      <c r="DJG19" s="724"/>
      <c r="DJH19" s="725"/>
      <c r="DJI19" s="726"/>
      <c r="DJJ19" s="726"/>
      <c r="DJK19" s="726"/>
      <c r="DJL19" s="727"/>
      <c r="DJM19" s="727"/>
      <c r="DJN19" s="727"/>
      <c r="DJP19" s="729"/>
      <c r="DJQ19" s="724"/>
      <c r="DJR19" s="725"/>
      <c r="DJS19" s="726"/>
      <c r="DJT19" s="726"/>
      <c r="DJU19" s="726"/>
      <c r="DJV19" s="727"/>
      <c r="DJW19" s="727"/>
      <c r="DJX19" s="727"/>
      <c r="DJZ19" s="729"/>
      <c r="DKA19" s="724"/>
      <c r="DKB19" s="725"/>
      <c r="DKC19" s="726"/>
      <c r="DKD19" s="726"/>
      <c r="DKE19" s="726"/>
      <c r="DKF19" s="727"/>
      <c r="DKG19" s="727"/>
      <c r="DKH19" s="727"/>
      <c r="DKJ19" s="729"/>
      <c r="DKK19" s="724"/>
      <c r="DKL19" s="725"/>
      <c r="DKM19" s="726"/>
      <c r="DKN19" s="726"/>
      <c r="DKO19" s="726"/>
      <c r="DKP19" s="727"/>
      <c r="DKQ19" s="727"/>
      <c r="DKR19" s="727"/>
      <c r="DKT19" s="729"/>
      <c r="DKU19" s="724"/>
      <c r="DKV19" s="725"/>
      <c r="DKW19" s="726"/>
      <c r="DKX19" s="726"/>
      <c r="DKY19" s="726"/>
      <c r="DKZ19" s="727"/>
      <c r="DLA19" s="727"/>
      <c r="DLB19" s="727"/>
      <c r="DLD19" s="729"/>
      <c r="DLE19" s="724"/>
      <c r="DLF19" s="725"/>
      <c r="DLG19" s="726"/>
      <c r="DLH19" s="726"/>
      <c r="DLI19" s="726"/>
      <c r="DLJ19" s="727"/>
      <c r="DLK19" s="727"/>
      <c r="DLL19" s="727"/>
      <c r="DLN19" s="729"/>
      <c r="DLO19" s="724"/>
      <c r="DLP19" s="725"/>
      <c r="DLQ19" s="726"/>
      <c r="DLR19" s="726"/>
      <c r="DLS19" s="726"/>
      <c r="DLT19" s="727"/>
      <c r="DLU19" s="727"/>
      <c r="DLV19" s="727"/>
      <c r="DLX19" s="729"/>
      <c r="DLY19" s="724"/>
      <c r="DLZ19" s="725"/>
      <c r="DMA19" s="726"/>
      <c r="DMB19" s="726"/>
      <c r="DMC19" s="726"/>
      <c r="DMD19" s="727"/>
      <c r="DME19" s="727"/>
      <c r="DMF19" s="727"/>
      <c r="DMH19" s="729"/>
      <c r="DMI19" s="724"/>
      <c r="DMJ19" s="725"/>
      <c r="DMK19" s="726"/>
      <c r="DML19" s="726"/>
      <c r="DMM19" s="726"/>
      <c r="DMN19" s="727"/>
      <c r="DMO19" s="727"/>
      <c r="DMP19" s="727"/>
      <c r="DMR19" s="729"/>
      <c r="DMS19" s="724"/>
      <c r="DMT19" s="725"/>
      <c r="DMU19" s="726"/>
      <c r="DMV19" s="726"/>
      <c r="DMW19" s="726"/>
      <c r="DMX19" s="727"/>
      <c r="DMY19" s="727"/>
      <c r="DMZ19" s="727"/>
      <c r="DNB19" s="729"/>
      <c r="DNC19" s="724"/>
      <c r="DND19" s="725"/>
      <c r="DNE19" s="726"/>
      <c r="DNF19" s="726"/>
      <c r="DNG19" s="726"/>
      <c r="DNH19" s="727"/>
      <c r="DNI19" s="727"/>
      <c r="DNJ19" s="727"/>
      <c r="DNL19" s="729"/>
      <c r="DNM19" s="724"/>
      <c r="DNN19" s="725"/>
      <c r="DNO19" s="726"/>
      <c r="DNP19" s="726"/>
      <c r="DNQ19" s="726"/>
      <c r="DNR19" s="727"/>
      <c r="DNS19" s="727"/>
      <c r="DNT19" s="727"/>
      <c r="DNV19" s="729"/>
      <c r="DNW19" s="724"/>
      <c r="DNX19" s="725"/>
      <c r="DNY19" s="726"/>
      <c r="DNZ19" s="726"/>
      <c r="DOA19" s="726"/>
      <c r="DOB19" s="727"/>
      <c r="DOC19" s="727"/>
      <c r="DOD19" s="727"/>
      <c r="DOF19" s="729"/>
      <c r="DOG19" s="724"/>
      <c r="DOH19" s="725"/>
      <c r="DOI19" s="726"/>
      <c r="DOJ19" s="726"/>
      <c r="DOK19" s="726"/>
      <c r="DOL19" s="727"/>
      <c r="DOM19" s="727"/>
      <c r="DON19" s="727"/>
      <c r="DOP19" s="729"/>
      <c r="DOQ19" s="724"/>
      <c r="DOR19" s="725"/>
      <c r="DOS19" s="726"/>
      <c r="DOT19" s="726"/>
      <c r="DOU19" s="726"/>
      <c r="DOV19" s="727"/>
      <c r="DOW19" s="727"/>
      <c r="DOX19" s="727"/>
      <c r="DOZ19" s="729"/>
      <c r="DPA19" s="724"/>
      <c r="DPB19" s="725"/>
      <c r="DPC19" s="726"/>
      <c r="DPD19" s="726"/>
      <c r="DPE19" s="726"/>
      <c r="DPF19" s="727"/>
      <c r="DPG19" s="727"/>
      <c r="DPH19" s="727"/>
      <c r="DPJ19" s="729"/>
      <c r="DPK19" s="724"/>
      <c r="DPL19" s="725"/>
      <c r="DPM19" s="726"/>
      <c r="DPN19" s="726"/>
      <c r="DPO19" s="726"/>
      <c r="DPP19" s="727"/>
      <c r="DPQ19" s="727"/>
      <c r="DPR19" s="727"/>
      <c r="DPT19" s="729"/>
      <c r="DPU19" s="724"/>
      <c r="DPV19" s="725"/>
      <c r="DPW19" s="726"/>
      <c r="DPX19" s="726"/>
      <c r="DPY19" s="726"/>
      <c r="DPZ19" s="727"/>
      <c r="DQA19" s="727"/>
      <c r="DQB19" s="727"/>
      <c r="DQD19" s="729"/>
      <c r="DQE19" s="724"/>
      <c r="DQF19" s="725"/>
      <c r="DQG19" s="726"/>
      <c r="DQH19" s="726"/>
      <c r="DQI19" s="726"/>
      <c r="DQJ19" s="727"/>
      <c r="DQK19" s="727"/>
      <c r="DQL19" s="727"/>
      <c r="DQN19" s="729"/>
      <c r="DQO19" s="724"/>
      <c r="DQP19" s="725"/>
      <c r="DQQ19" s="726"/>
      <c r="DQR19" s="726"/>
      <c r="DQS19" s="726"/>
      <c r="DQT19" s="727"/>
      <c r="DQU19" s="727"/>
      <c r="DQV19" s="727"/>
      <c r="DQX19" s="729"/>
      <c r="DQY19" s="724"/>
      <c r="DQZ19" s="725"/>
      <c r="DRA19" s="726"/>
      <c r="DRB19" s="726"/>
      <c r="DRC19" s="726"/>
      <c r="DRD19" s="727"/>
      <c r="DRE19" s="727"/>
      <c r="DRF19" s="727"/>
      <c r="DRH19" s="729"/>
      <c r="DRI19" s="724"/>
      <c r="DRJ19" s="725"/>
      <c r="DRK19" s="726"/>
      <c r="DRL19" s="726"/>
      <c r="DRM19" s="726"/>
      <c r="DRN19" s="727"/>
      <c r="DRO19" s="727"/>
      <c r="DRP19" s="727"/>
      <c r="DRR19" s="729"/>
      <c r="DRS19" s="724"/>
      <c r="DRT19" s="725"/>
      <c r="DRU19" s="726"/>
      <c r="DRV19" s="726"/>
      <c r="DRW19" s="726"/>
      <c r="DRX19" s="727"/>
      <c r="DRY19" s="727"/>
      <c r="DRZ19" s="727"/>
      <c r="DSB19" s="729"/>
      <c r="DSC19" s="724"/>
      <c r="DSD19" s="725"/>
      <c r="DSE19" s="726"/>
      <c r="DSF19" s="726"/>
      <c r="DSG19" s="726"/>
      <c r="DSH19" s="727"/>
      <c r="DSI19" s="727"/>
      <c r="DSJ19" s="727"/>
      <c r="DSL19" s="729"/>
      <c r="DSM19" s="724"/>
      <c r="DSN19" s="725"/>
      <c r="DSO19" s="726"/>
      <c r="DSP19" s="726"/>
      <c r="DSQ19" s="726"/>
      <c r="DSR19" s="727"/>
      <c r="DSS19" s="727"/>
      <c r="DST19" s="727"/>
      <c r="DSV19" s="729"/>
      <c r="DSW19" s="724"/>
      <c r="DSX19" s="725"/>
      <c r="DSY19" s="726"/>
      <c r="DSZ19" s="726"/>
      <c r="DTA19" s="726"/>
      <c r="DTB19" s="727"/>
      <c r="DTC19" s="727"/>
      <c r="DTD19" s="727"/>
      <c r="DTF19" s="729"/>
      <c r="DTG19" s="724"/>
      <c r="DTH19" s="725"/>
      <c r="DTI19" s="726"/>
      <c r="DTJ19" s="726"/>
      <c r="DTK19" s="726"/>
      <c r="DTL19" s="727"/>
      <c r="DTM19" s="727"/>
      <c r="DTN19" s="727"/>
      <c r="DTP19" s="729"/>
      <c r="DTQ19" s="724"/>
      <c r="DTR19" s="725"/>
      <c r="DTS19" s="726"/>
      <c r="DTT19" s="726"/>
      <c r="DTU19" s="726"/>
      <c r="DTV19" s="727"/>
      <c r="DTW19" s="727"/>
      <c r="DTX19" s="727"/>
      <c r="DTZ19" s="729"/>
      <c r="DUA19" s="724"/>
      <c r="DUB19" s="725"/>
      <c r="DUC19" s="726"/>
      <c r="DUD19" s="726"/>
      <c r="DUE19" s="726"/>
      <c r="DUF19" s="727"/>
      <c r="DUG19" s="727"/>
      <c r="DUH19" s="727"/>
      <c r="DUJ19" s="729"/>
      <c r="DUK19" s="724"/>
      <c r="DUL19" s="725"/>
      <c r="DUM19" s="726"/>
      <c r="DUN19" s="726"/>
      <c r="DUO19" s="726"/>
      <c r="DUP19" s="727"/>
      <c r="DUQ19" s="727"/>
      <c r="DUR19" s="727"/>
      <c r="DUT19" s="729"/>
      <c r="DUU19" s="724"/>
      <c r="DUV19" s="725"/>
      <c r="DUW19" s="726"/>
      <c r="DUX19" s="726"/>
      <c r="DUY19" s="726"/>
      <c r="DUZ19" s="727"/>
      <c r="DVA19" s="727"/>
      <c r="DVB19" s="727"/>
      <c r="DVD19" s="729"/>
      <c r="DVE19" s="724"/>
      <c r="DVF19" s="725"/>
      <c r="DVG19" s="726"/>
      <c r="DVH19" s="726"/>
      <c r="DVI19" s="726"/>
      <c r="DVJ19" s="727"/>
      <c r="DVK19" s="727"/>
      <c r="DVL19" s="727"/>
      <c r="DVN19" s="729"/>
      <c r="DVO19" s="724"/>
      <c r="DVP19" s="725"/>
      <c r="DVQ19" s="726"/>
      <c r="DVR19" s="726"/>
      <c r="DVS19" s="726"/>
      <c r="DVT19" s="727"/>
      <c r="DVU19" s="727"/>
      <c r="DVV19" s="727"/>
      <c r="DVX19" s="729"/>
      <c r="DVY19" s="724"/>
      <c r="DVZ19" s="725"/>
      <c r="DWA19" s="726"/>
      <c r="DWB19" s="726"/>
      <c r="DWC19" s="726"/>
      <c r="DWD19" s="727"/>
      <c r="DWE19" s="727"/>
      <c r="DWF19" s="727"/>
      <c r="DWH19" s="729"/>
      <c r="DWI19" s="724"/>
      <c r="DWJ19" s="725"/>
      <c r="DWK19" s="726"/>
      <c r="DWL19" s="726"/>
      <c r="DWM19" s="726"/>
      <c r="DWN19" s="727"/>
      <c r="DWO19" s="727"/>
      <c r="DWP19" s="727"/>
      <c r="DWR19" s="729"/>
      <c r="DWS19" s="724"/>
      <c r="DWT19" s="725"/>
      <c r="DWU19" s="726"/>
      <c r="DWV19" s="726"/>
      <c r="DWW19" s="726"/>
      <c r="DWX19" s="727"/>
      <c r="DWY19" s="727"/>
      <c r="DWZ19" s="727"/>
      <c r="DXB19" s="729"/>
      <c r="DXC19" s="724"/>
      <c r="DXD19" s="725"/>
      <c r="DXE19" s="726"/>
      <c r="DXF19" s="726"/>
      <c r="DXG19" s="726"/>
      <c r="DXH19" s="727"/>
      <c r="DXI19" s="727"/>
      <c r="DXJ19" s="727"/>
      <c r="DXL19" s="729"/>
      <c r="DXM19" s="724"/>
      <c r="DXN19" s="725"/>
      <c r="DXO19" s="726"/>
      <c r="DXP19" s="726"/>
      <c r="DXQ19" s="726"/>
      <c r="DXR19" s="727"/>
      <c r="DXS19" s="727"/>
      <c r="DXT19" s="727"/>
      <c r="DXV19" s="729"/>
      <c r="DXW19" s="724"/>
      <c r="DXX19" s="725"/>
      <c r="DXY19" s="726"/>
      <c r="DXZ19" s="726"/>
      <c r="DYA19" s="726"/>
      <c r="DYB19" s="727"/>
      <c r="DYC19" s="727"/>
      <c r="DYD19" s="727"/>
      <c r="DYF19" s="729"/>
      <c r="DYG19" s="724"/>
      <c r="DYH19" s="725"/>
      <c r="DYI19" s="726"/>
      <c r="DYJ19" s="726"/>
      <c r="DYK19" s="726"/>
      <c r="DYL19" s="727"/>
      <c r="DYM19" s="727"/>
      <c r="DYN19" s="727"/>
      <c r="DYP19" s="729"/>
      <c r="DYQ19" s="724"/>
      <c r="DYR19" s="725"/>
      <c r="DYS19" s="726"/>
      <c r="DYT19" s="726"/>
      <c r="DYU19" s="726"/>
      <c r="DYV19" s="727"/>
      <c r="DYW19" s="727"/>
      <c r="DYX19" s="727"/>
      <c r="DYZ19" s="729"/>
      <c r="DZA19" s="724"/>
      <c r="DZB19" s="725"/>
      <c r="DZC19" s="726"/>
      <c r="DZD19" s="726"/>
      <c r="DZE19" s="726"/>
      <c r="DZF19" s="727"/>
      <c r="DZG19" s="727"/>
      <c r="DZH19" s="727"/>
      <c r="DZJ19" s="729"/>
      <c r="DZK19" s="724"/>
      <c r="DZL19" s="725"/>
      <c r="DZM19" s="726"/>
      <c r="DZN19" s="726"/>
      <c r="DZO19" s="726"/>
      <c r="DZP19" s="727"/>
      <c r="DZQ19" s="727"/>
      <c r="DZR19" s="727"/>
      <c r="DZT19" s="729"/>
      <c r="DZU19" s="724"/>
      <c r="DZV19" s="725"/>
      <c r="DZW19" s="726"/>
      <c r="DZX19" s="726"/>
      <c r="DZY19" s="726"/>
      <c r="DZZ19" s="727"/>
      <c r="EAA19" s="727"/>
      <c r="EAB19" s="727"/>
      <c r="EAD19" s="729"/>
      <c r="EAE19" s="724"/>
      <c r="EAF19" s="725"/>
      <c r="EAG19" s="726"/>
      <c r="EAH19" s="726"/>
      <c r="EAI19" s="726"/>
      <c r="EAJ19" s="727"/>
      <c r="EAK19" s="727"/>
      <c r="EAL19" s="727"/>
      <c r="EAN19" s="729"/>
      <c r="EAO19" s="724"/>
      <c r="EAP19" s="725"/>
      <c r="EAQ19" s="726"/>
      <c r="EAR19" s="726"/>
      <c r="EAS19" s="726"/>
      <c r="EAT19" s="727"/>
      <c r="EAU19" s="727"/>
      <c r="EAV19" s="727"/>
      <c r="EAX19" s="729"/>
      <c r="EAY19" s="724"/>
      <c r="EAZ19" s="725"/>
      <c r="EBA19" s="726"/>
      <c r="EBB19" s="726"/>
      <c r="EBC19" s="726"/>
      <c r="EBD19" s="727"/>
      <c r="EBE19" s="727"/>
      <c r="EBF19" s="727"/>
      <c r="EBH19" s="729"/>
      <c r="EBI19" s="724"/>
      <c r="EBJ19" s="725"/>
      <c r="EBK19" s="726"/>
      <c r="EBL19" s="726"/>
      <c r="EBM19" s="726"/>
      <c r="EBN19" s="727"/>
      <c r="EBO19" s="727"/>
      <c r="EBP19" s="727"/>
      <c r="EBR19" s="729"/>
      <c r="EBS19" s="724"/>
      <c r="EBT19" s="725"/>
      <c r="EBU19" s="726"/>
      <c r="EBV19" s="726"/>
      <c r="EBW19" s="726"/>
      <c r="EBX19" s="727"/>
      <c r="EBY19" s="727"/>
      <c r="EBZ19" s="727"/>
      <c r="ECB19" s="729"/>
      <c r="ECC19" s="724"/>
      <c r="ECD19" s="725"/>
      <c r="ECE19" s="726"/>
      <c r="ECF19" s="726"/>
      <c r="ECG19" s="726"/>
      <c r="ECH19" s="727"/>
      <c r="ECI19" s="727"/>
      <c r="ECJ19" s="727"/>
      <c r="ECL19" s="729"/>
      <c r="ECM19" s="724"/>
      <c r="ECN19" s="725"/>
      <c r="ECO19" s="726"/>
      <c r="ECP19" s="726"/>
      <c r="ECQ19" s="726"/>
      <c r="ECR19" s="727"/>
      <c r="ECS19" s="727"/>
      <c r="ECT19" s="727"/>
      <c r="ECV19" s="729"/>
      <c r="ECW19" s="724"/>
      <c r="ECX19" s="725"/>
      <c r="ECY19" s="726"/>
      <c r="ECZ19" s="726"/>
      <c r="EDA19" s="726"/>
      <c r="EDB19" s="727"/>
      <c r="EDC19" s="727"/>
      <c r="EDD19" s="727"/>
      <c r="EDF19" s="729"/>
      <c r="EDG19" s="724"/>
      <c r="EDH19" s="725"/>
      <c r="EDI19" s="726"/>
      <c r="EDJ19" s="726"/>
      <c r="EDK19" s="726"/>
      <c r="EDL19" s="727"/>
      <c r="EDM19" s="727"/>
      <c r="EDN19" s="727"/>
      <c r="EDP19" s="729"/>
      <c r="EDQ19" s="724"/>
      <c r="EDR19" s="725"/>
      <c r="EDS19" s="726"/>
      <c r="EDT19" s="726"/>
      <c r="EDU19" s="726"/>
      <c r="EDV19" s="727"/>
      <c r="EDW19" s="727"/>
      <c r="EDX19" s="727"/>
      <c r="EDZ19" s="729"/>
      <c r="EEA19" s="724"/>
      <c r="EEB19" s="725"/>
      <c r="EEC19" s="726"/>
      <c r="EED19" s="726"/>
      <c r="EEE19" s="726"/>
      <c r="EEF19" s="727"/>
      <c r="EEG19" s="727"/>
      <c r="EEH19" s="727"/>
      <c r="EEJ19" s="729"/>
      <c r="EEK19" s="724"/>
      <c r="EEL19" s="725"/>
      <c r="EEM19" s="726"/>
      <c r="EEN19" s="726"/>
      <c r="EEO19" s="726"/>
      <c r="EEP19" s="727"/>
      <c r="EEQ19" s="727"/>
      <c r="EER19" s="727"/>
      <c r="EET19" s="729"/>
      <c r="EEU19" s="724"/>
      <c r="EEV19" s="725"/>
      <c r="EEW19" s="726"/>
      <c r="EEX19" s="726"/>
      <c r="EEY19" s="726"/>
      <c r="EEZ19" s="727"/>
      <c r="EFA19" s="727"/>
      <c r="EFB19" s="727"/>
      <c r="EFD19" s="729"/>
      <c r="EFE19" s="724"/>
      <c r="EFF19" s="725"/>
      <c r="EFG19" s="726"/>
      <c r="EFH19" s="726"/>
      <c r="EFI19" s="726"/>
      <c r="EFJ19" s="727"/>
      <c r="EFK19" s="727"/>
      <c r="EFL19" s="727"/>
      <c r="EFN19" s="729"/>
      <c r="EFO19" s="724"/>
      <c r="EFP19" s="725"/>
      <c r="EFQ19" s="726"/>
      <c r="EFR19" s="726"/>
      <c r="EFS19" s="726"/>
      <c r="EFT19" s="727"/>
      <c r="EFU19" s="727"/>
      <c r="EFV19" s="727"/>
      <c r="EFX19" s="729"/>
      <c r="EFY19" s="724"/>
      <c r="EFZ19" s="725"/>
      <c r="EGA19" s="726"/>
      <c r="EGB19" s="726"/>
      <c r="EGC19" s="726"/>
      <c r="EGD19" s="727"/>
      <c r="EGE19" s="727"/>
      <c r="EGF19" s="727"/>
      <c r="EGH19" s="729"/>
      <c r="EGI19" s="724"/>
      <c r="EGJ19" s="725"/>
      <c r="EGK19" s="726"/>
      <c r="EGL19" s="726"/>
      <c r="EGM19" s="726"/>
      <c r="EGN19" s="727"/>
      <c r="EGO19" s="727"/>
      <c r="EGP19" s="727"/>
      <c r="EGR19" s="729"/>
      <c r="EGS19" s="724"/>
      <c r="EGT19" s="725"/>
      <c r="EGU19" s="726"/>
      <c r="EGV19" s="726"/>
      <c r="EGW19" s="726"/>
      <c r="EGX19" s="727"/>
      <c r="EGY19" s="727"/>
      <c r="EGZ19" s="727"/>
      <c r="EHB19" s="729"/>
      <c r="EHC19" s="724"/>
      <c r="EHD19" s="725"/>
      <c r="EHE19" s="726"/>
      <c r="EHF19" s="726"/>
      <c r="EHG19" s="726"/>
      <c r="EHH19" s="727"/>
      <c r="EHI19" s="727"/>
      <c r="EHJ19" s="727"/>
      <c r="EHL19" s="729"/>
      <c r="EHM19" s="724"/>
      <c r="EHN19" s="725"/>
      <c r="EHO19" s="726"/>
      <c r="EHP19" s="726"/>
      <c r="EHQ19" s="726"/>
      <c r="EHR19" s="727"/>
      <c r="EHS19" s="727"/>
      <c r="EHT19" s="727"/>
      <c r="EHV19" s="729"/>
      <c r="EHW19" s="724"/>
      <c r="EHX19" s="725"/>
      <c r="EHY19" s="726"/>
      <c r="EHZ19" s="726"/>
      <c r="EIA19" s="726"/>
      <c r="EIB19" s="727"/>
      <c r="EIC19" s="727"/>
      <c r="EID19" s="727"/>
      <c r="EIF19" s="729"/>
      <c r="EIG19" s="724"/>
      <c r="EIH19" s="725"/>
      <c r="EII19" s="726"/>
      <c r="EIJ19" s="726"/>
      <c r="EIK19" s="726"/>
      <c r="EIL19" s="727"/>
      <c r="EIM19" s="727"/>
      <c r="EIN19" s="727"/>
      <c r="EIP19" s="729"/>
      <c r="EIQ19" s="724"/>
      <c r="EIR19" s="725"/>
      <c r="EIS19" s="726"/>
      <c r="EIT19" s="726"/>
      <c r="EIU19" s="726"/>
      <c r="EIV19" s="727"/>
      <c r="EIW19" s="727"/>
      <c r="EIX19" s="727"/>
      <c r="EIZ19" s="729"/>
      <c r="EJA19" s="724"/>
      <c r="EJB19" s="725"/>
      <c r="EJC19" s="726"/>
      <c r="EJD19" s="726"/>
      <c r="EJE19" s="726"/>
      <c r="EJF19" s="727"/>
      <c r="EJG19" s="727"/>
      <c r="EJH19" s="727"/>
      <c r="EJJ19" s="729"/>
      <c r="EJK19" s="724"/>
      <c r="EJL19" s="725"/>
      <c r="EJM19" s="726"/>
      <c r="EJN19" s="726"/>
      <c r="EJO19" s="726"/>
      <c r="EJP19" s="727"/>
      <c r="EJQ19" s="727"/>
      <c r="EJR19" s="727"/>
      <c r="EJT19" s="729"/>
      <c r="EJU19" s="724"/>
      <c r="EJV19" s="725"/>
      <c r="EJW19" s="726"/>
      <c r="EJX19" s="726"/>
      <c r="EJY19" s="726"/>
      <c r="EJZ19" s="727"/>
      <c r="EKA19" s="727"/>
      <c r="EKB19" s="727"/>
      <c r="EKD19" s="729"/>
      <c r="EKE19" s="724"/>
      <c r="EKF19" s="725"/>
      <c r="EKG19" s="726"/>
      <c r="EKH19" s="726"/>
      <c r="EKI19" s="726"/>
      <c r="EKJ19" s="727"/>
      <c r="EKK19" s="727"/>
      <c r="EKL19" s="727"/>
      <c r="EKN19" s="729"/>
      <c r="EKO19" s="724"/>
      <c r="EKP19" s="725"/>
      <c r="EKQ19" s="726"/>
      <c r="EKR19" s="726"/>
      <c r="EKS19" s="726"/>
      <c r="EKT19" s="727"/>
      <c r="EKU19" s="727"/>
      <c r="EKV19" s="727"/>
      <c r="EKX19" s="729"/>
      <c r="EKY19" s="724"/>
      <c r="EKZ19" s="725"/>
      <c r="ELA19" s="726"/>
      <c r="ELB19" s="726"/>
      <c r="ELC19" s="726"/>
      <c r="ELD19" s="727"/>
      <c r="ELE19" s="727"/>
      <c r="ELF19" s="727"/>
      <c r="ELH19" s="729"/>
      <c r="ELI19" s="724"/>
      <c r="ELJ19" s="725"/>
      <c r="ELK19" s="726"/>
      <c r="ELL19" s="726"/>
      <c r="ELM19" s="726"/>
      <c r="ELN19" s="727"/>
      <c r="ELO19" s="727"/>
      <c r="ELP19" s="727"/>
      <c r="ELR19" s="729"/>
      <c r="ELS19" s="724"/>
      <c r="ELT19" s="725"/>
      <c r="ELU19" s="726"/>
      <c r="ELV19" s="726"/>
      <c r="ELW19" s="726"/>
      <c r="ELX19" s="727"/>
      <c r="ELY19" s="727"/>
      <c r="ELZ19" s="727"/>
      <c r="EMB19" s="729"/>
      <c r="EMC19" s="724"/>
      <c r="EMD19" s="725"/>
      <c r="EME19" s="726"/>
      <c r="EMF19" s="726"/>
      <c r="EMG19" s="726"/>
      <c r="EMH19" s="727"/>
      <c r="EMI19" s="727"/>
      <c r="EMJ19" s="727"/>
      <c r="EML19" s="729"/>
      <c r="EMM19" s="724"/>
      <c r="EMN19" s="725"/>
      <c r="EMO19" s="726"/>
      <c r="EMP19" s="726"/>
      <c r="EMQ19" s="726"/>
      <c r="EMR19" s="727"/>
      <c r="EMS19" s="727"/>
      <c r="EMT19" s="727"/>
      <c r="EMV19" s="729"/>
      <c r="EMW19" s="724"/>
      <c r="EMX19" s="725"/>
      <c r="EMY19" s="726"/>
      <c r="EMZ19" s="726"/>
      <c r="ENA19" s="726"/>
      <c r="ENB19" s="727"/>
      <c r="ENC19" s="727"/>
      <c r="END19" s="727"/>
      <c r="ENF19" s="729"/>
      <c r="ENG19" s="724"/>
      <c r="ENH19" s="725"/>
      <c r="ENI19" s="726"/>
      <c r="ENJ19" s="726"/>
      <c r="ENK19" s="726"/>
      <c r="ENL19" s="727"/>
      <c r="ENM19" s="727"/>
      <c r="ENN19" s="727"/>
      <c r="ENP19" s="729"/>
      <c r="ENQ19" s="724"/>
      <c r="ENR19" s="725"/>
      <c r="ENS19" s="726"/>
      <c r="ENT19" s="726"/>
      <c r="ENU19" s="726"/>
      <c r="ENV19" s="727"/>
      <c r="ENW19" s="727"/>
      <c r="ENX19" s="727"/>
      <c r="ENZ19" s="729"/>
      <c r="EOA19" s="724"/>
      <c r="EOB19" s="725"/>
      <c r="EOC19" s="726"/>
      <c r="EOD19" s="726"/>
      <c r="EOE19" s="726"/>
      <c r="EOF19" s="727"/>
      <c r="EOG19" s="727"/>
      <c r="EOH19" s="727"/>
      <c r="EOJ19" s="729"/>
      <c r="EOK19" s="724"/>
      <c r="EOL19" s="725"/>
      <c r="EOM19" s="726"/>
      <c r="EON19" s="726"/>
      <c r="EOO19" s="726"/>
      <c r="EOP19" s="727"/>
      <c r="EOQ19" s="727"/>
      <c r="EOR19" s="727"/>
      <c r="EOT19" s="729"/>
      <c r="EOU19" s="724"/>
      <c r="EOV19" s="725"/>
      <c r="EOW19" s="726"/>
      <c r="EOX19" s="726"/>
      <c r="EOY19" s="726"/>
      <c r="EOZ19" s="727"/>
      <c r="EPA19" s="727"/>
      <c r="EPB19" s="727"/>
      <c r="EPD19" s="729"/>
      <c r="EPE19" s="724"/>
      <c r="EPF19" s="725"/>
      <c r="EPG19" s="726"/>
      <c r="EPH19" s="726"/>
      <c r="EPI19" s="726"/>
      <c r="EPJ19" s="727"/>
      <c r="EPK19" s="727"/>
      <c r="EPL19" s="727"/>
      <c r="EPN19" s="729"/>
      <c r="EPO19" s="724"/>
      <c r="EPP19" s="725"/>
      <c r="EPQ19" s="726"/>
      <c r="EPR19" s="726"/>
      <c r="EPS19" s="726"/>
      <c r="EPT19" s="727"/>
      <c r="EPU19" s="727"/>
      <c r="EPV19" s="727"/>
      <c r="EPX19" s="729"/>
      <c r="EPY19" s="724"/>
      <c r="EPZ19" s="725"/>
      <c r="EQA19" s="726"/>
      <c r="EQB19" s="726"/>
      <c r="EQC19" s="726"/>
      <c r="EQD19" s="727"/>
      <c r="EQE19" s="727"/>
      <c r="EQF19" s="727"/>
      <c r="EQH19" s="729"/>
      <c r="EQI19" s="724"/>
      <c r="EQJ19" s="725"/>
      <c r="EQK19" s="726"/>
      <c r="EQL19" s="726"/>
      <c r="EQM19" s="726"/>
      <c r="EQN19" s="727"/>
      <c r="EQO19" s="727"/>
      <c r="EQP19" s="727"/>
      <c r="EQR19" s="729"/>
      <c r="EQS19" s="724"/>
      <c r="EQT19" s="725"/>
      <c r="EQU19" s="726"/>
      <c r="EQV19" s="726"/>
      <c r="EQW19" s="726"/>
      <c r="EQX19" s="727"/>
      <c r="EQY19" s="727"/>
      <c r="EQZ19" s="727"/>
      <c r="ERB19" s="729"/>
      <c r="ERC19" s="724"/>
      <c r="ERD19" s="725"/>
      <c r="ERE19" s="726"/>
      <c r="ERF19" s="726"/>
      <c r="ERG19" s="726"/>
      <c r="ERH19" s="727"/>
      <c r="ERI19" s="727"/>
      <c r="ERJ19" s="727"/>
      <c r="ERL19" s="729"/>
      <c r="ERM19" s="724"/>
      <c r="ERN19" s="725"/>
      <c r="ERO19" s="726"/>
      <c r="ERP19" s="726"/>
      <c r="ERQ19" s="726"/>
      <c r="ERR19" s="727"/>
      <c r="ERS19" s="727"/>
      <c r="ERT19" s="727"/>
      <c r="ERV19" s="729"/>
      <c r="ERW19" s="724"/>
      <c r="ERX19" s="725"/>
      <c r="ERY19" s="726"/>
      <c r="ERZ19" s="726"/>
      <c r="ESA19" s="726"/>
      <c r="ESB19" s="727"/>
      <c r="ESC19" s="727"/>
      <c r="ESD19" s="727"/>
      <c r="ESF19" s="729"/>
      <c r="ESG19" s="724"/>
      <c r="ESH19" s="725"/>
      <c r="ESI19" s="726"/>
      <c r="ESJ19" s="726"/>
      <c r="ESK19" s="726"/>
      <c r="ESL19" s="727"/>
      <c r="ESM19" s="727"/>
      <c r="ESN19" s="727"/>
      <c r="ESP19" s="729"/>
      <c r="ESQ19" s="724"/>
      <c r="ESR19" s="725"/>
      <c r="ESS19" s="726"/>
      <c r="EST19" s="726"/>
      <c r="ESU19" s="726"/>
      <c r="ESV19" s="727"/>
      <c r="ESW19" s="727"/>
      <c r="ESX19" s="727"/>
      <c r="ESZ19" s="729"/>
      <c r="ETA19" s="724"/>
      <c r="ETB19" s="725"/>
      <c r="ETC19" s="726"/>
      <c r="ETD19" s="726"/>
      <c r="ETE19" s="726"/>
      <c r="ETF19" s="727"/>
      <c r="ETG19" s="727"/>
      <c r="ETH19" s="727"/>
      <c r="ETJ19" s="729"/>
      <c r="ETK19" s="724"/>
      <c r="ETL19" s="725"/>
      <c r="ETM19" s="726"/>
      <c r="ETN19" s="726"/>
      <c r="ETO19" s="726"/>
      <c r="ETP19" s="727"/>
      <c r="ETQ19" s="727"/>
      <c r="ETR19" s="727"/>
      <c r="ETT19" s="729"/>
      <c r="ETU19" s="724"/>
      <c r="ETV19" s="725"/>
      <c r="ETW19" s="726"/>
      <c r="ETX19" s="726"/>
      <c r="ETY19" s="726"/>
      <c r="ETZ19" s="727"/>
      <c r="EUA19" s="727"/>
      <c r="EUB19" s="727"/>
      <c r="EUD19" s="729"/>
      <c r="EUE19" s="724"/>
      <c r="EUF19" s="725"/>
      <c r="EUG19" s="726"/>
      <c r="EUH19" s="726"/>
      <c r="EUI19" s="726"/>
      <c r="EUJ19" s="727"/>
      <c r="EUK19" s="727"/>
      <c r="EUL19" s="727"/>
      <c r="EUN19" s="729"/>
      <c r="EUO19" s="724"/>
      <c r="EUP19" s="725"/>
      <c r="EUQ19" s="726"/>
      <c r="EUR19" s="726"/>
      <c r="EUS19" s="726"/>
      <c r="EUT19" s="727"/>
      <c r="EUU19" s="727"/>
      <c r="EUV19" s="727"/>
      <c r="EUX19" s="729"/>
      <c r="EUY19" s="724"/>
      <c r="EUZ19" s="725"/>
      <c r="EVA19" s="726"/>
      <c r="EVB19" s="726"/>
      <c r="EVC19" s="726"/>
      <c r="EVD19" s="727"/>
      <c r="EVE19" s="727"/>
      <c r="EVF19" s="727"/>
      <c r="EVH19" s="729"/>
      <c r="EVI19" s="724"/>
      <c r="EVJ19" s="725"/>
      <c r="EVK19" s="726"/>
      <c r="EVL19" s="726"/>
      <c r="EVM19" s="726"/>
      <c r="EVN19" s="727"/>
      <c r="EVO19" s="727"/>
      <c r="EVP19" s="727"/>
      <c r="EVR19" s="729"/>
      <c r="EVS19" s="724"/>
      <c r="EVT19" s="725"/>
      <c r="EVU19" s="726"/>
      <c r="EVV19" s="726"/>
      <c r="EVW19" s="726"/>
      <c r="EVX19" s="727"/>
      <c r="EVY19" s="727"/>
      <c r="EVZ19" s="727"/>
      <c r="EWB19" s="729"/>
      <c r="EWC19" s="724"/>
      <c r="EWD19" s="725"/>
      <c r="EWE19" s="726"/>
      <c r="EWF19" s="726"/>
      <c r="EWG19" s="726"/>
      <c r="EWH19" s="727"/>
      <c r="EWI19" s="727"/>
      <c r="EWJ19" s="727"/>
      <c r="EWL19" s="729"/>
      <c r="EWM19" s="724"/>
      <c r="EWN19" s="725"/>
      <c r="EWO19" s="726"/>
      <c r="EWP19" s="726"/>
      <c r="EWQ19" s="726"/>
      <c r="EWR19" s="727"/>
      <c r="EWS19" s="727"/>
      <c r="EWT19" s="727"/>
      <c r="EWV19" s="729"/>
      <c r="EWW19" s="724"/>
      <c r="EWX19" s="725"/>
      <c r="EWY19" s="726"/>
      <c r="EWZ19" s="726"/>
      <c r="EXA19" s="726"/>
      <c r="EXB19" s="727"/>
      <c r="EXC19" s="727"/>
      <c r="EXD19" s="727"/>
      <c r="EXF19" s="729"/>
      <c r="EXG19" s="724"/>
      <c r="EXH19" s="725"/>
      <c r="EXI19" s="726"/>
      <c r="EXJ19" s="726"/>
      <c r="EXK19" s="726"/>
      <c r="EXL19" s="727"/>
      <c r="EXM19" s="727"/>
      <c r="EXN19" s="727"/>
      <c r="EXP19" s="729"/>
      <c r="EXQ19" s="724"/>
      <c r="EXR19" s="725"/>
      <c r="EXS19" s="726"/>
      <c r="EXT19" s="726"/>
      <c r="EXU19" s="726"/>
      <c r="EXV19" s="727"/>
      <c r="EXW19" s="727"/>
      <c r="EXX19" s="727"/>
      <c r="EXZ19" s="729"/>
      <c r="EYA19" s="724"/>
      <c r="EYB19" s="725"/>
      <c r="EYC19" s="726"/>
      <c r="EYD19" s="726"/>
      <c r="EYE19" s="726"/>
      <c r="EYF19" s="727"/>
      <c r="EYG19" s="727"/>
      <c r="EYH19" s="727"/>
      <c r="EYJ19" s="729"/>
      <c r="EYK19" s="724"/>
      <c r="EYL19" s="725"/>
      <c r="EYM19" s="726"/>
      <c r="EYN19" s="726"/>
      <c r="EYO19" s="726"/>
      <c r="EYP19" s="727"/>
      <c r="EYQ19" s="727"/>
      <c r="EYR19" s="727"/>
      <c r="EYT19" s="729"/>
      <c r="EYU19" s="724"/>
      <c r="EYV19" s="725"/>
      <c r="EYW19" s="726"/>
      <c r="EYX19" s="726"/>
      <c r="EYY19" s="726"/>
      <c r="EYZ19" s="727"/>
      <c r="EZA19" s="727"/>
      <c r="EZB19" s="727"/>
      <c r="EZD19" s="729"/>
      <c r="EZE19" s="724"/>
      <c r="EZF19" s="725"/>
      <c r="EZG19" s="726"/>
      <c r="EZH19" s="726"/>
      <c r="EZI19" s="726"/>
      <c r="EZJ19" s="727"/>
      <c r="EZK19" s="727"/>
      <c r="EZL19" s="727"/>
      <c r="EZN19" s="729"/>
      <c r="EZO19" s="724"/>
      <c r="EZP19" s="725"/>
      <c r="EZQ19" s="726"/>
      <c r="EZR19" s="726"/>
      <c r="EZS19" s="726"/>
      <c r="EZT19" s="727"/>
      <c r="EZU19" s="727"/>
      <c r="EZV19" s="727"/>
      <c r="EZX19" s="729"/>
      <c r="EZY19" s="724"/>
      <c r="EZZ19" s="725"/>
      <c r="FAA19" s="726"/>
      <c r="FAB19" s="726"/>
      <c r="FAC19" s="726"/>
      <c r="FAD19" s="727"/>
      <c r="FAE19" s="727"/>
      <c r="FAF19" s="727"/>
      <c r="FAH19" s="729"/>
      <c r="FAI19" s="724"/>
      <c r="FAJ19" s="725"/>
      <c r="FAK19" s="726"/>
      <c r="FAL19" s="726"/>
      <c r="FAM19" s="726"/>
      <c r="FAN19" s="727"/>
      <c r="FAO19" s="727"/>
      <c r="FAP19" s="727"/>
      <c r="FAR19" s="729"/>
      <c r="FAS19" s="724"/>
      <c r="FAT19" s="725"/>
      <c r="FAU19" s="726"/>
      <c r="FAV19" s="726"/>
      <c r="FAW19" s="726"/>
      <c r="FAX19" s="727"/>
      <c r="FAY19" s="727"/>
      <c r="FAZ19" s="727"/>
      <c r="FBB19" s="729"/>
      <c r="FBC19" s="724"/>
      <c r="FBD19" s="725"/>
      <c r="FBE19" s="726"/>
      <c r="FBF19" s="726"/>
      <c r="FBG19" s="726"/>
      <c r="FBH19" s="727"/>
      <c r="FBI19" s="727"/>
      <c r="FBJ19" s="727"/>
      <c r="FBL19" s="729"/>
      <c r="FBM19" s="724"/>
      <c r="FBN19" s="725"/>
      <c r="FBO19" s="726"/>
      <c r="FBP19" s="726"/>
      <c r="FBQ19" s="726"/>
      <c r="FBR19" s="727"/>
      <c r="FBS19" s="727"/>
      <c r="FBT19" s="727"/>
      <c r="FBV19" s="729"/>
      <c r="FBW19" s="724"/>
      <c r="FBX19" s="725"/>
      <c r="FBY19" s="726"/>
      <c r="FBZ19" s="726"/>
      <c r="FCA19" s="726"/>
      <c r="FCB19" s="727"/>
      <c r="FCC19" s="727"/>
      <c r="FCD19" s="727"/>
      <c r="FCF19" s="729"/>
      <c r="FCG19" s="724"/>
      <c r="FCH19" s="725"/>
      <c r="FCI19" s="726"/>
      <c r="FCJ19" s="726"/>
      <c r="FCK19" s="726"/>
      <c r="FCL19" s="727"/>
      <c r="FCM19" s="727"/>
      <c r="FCN19" s="727"/>
      <c r="FCP19" s="729"/>
      <c r="FCQ19" s="724"/>
      <c r="FCR19" s="725"/>
      <c r="FCS19" s="726"/>
      <c r="FCT19" s="726"/>
      <c r="FCU19" s="726"/>
      <c r="FCV19" s="727"/>
      <c r="FCW19" s="727"/>
      <c r="FCX19" s="727"/>
      <c r="FCZ19" s="729"/>
      <c r="FDA19" s="724"/>
      <c r="FDB19" s="725"/>
      <c r="FDC19" s="726"/>
      <c r="FDD19" s="726"/>
      <c r="FDE19" s="726"/>
      <c r="FDF19" s="727"/>
      <c r="FDG19" s="727"/>
      <c r="FDH19" s="727"/>
      <c r="FDJ19" s="729"/>
      <c r="FDK19" s="724"/>
      <c r="FDL19" s="725"/>
      <c r="FDM19" s="726"/>
      <c r="FDN19" s="726"/>
      <c r="FDO19" s="726"/>
      <c r="FDP19" s="727"/>
      <c r="FDQ19" s="727"/>
      <c r="FDR19" s="727"/>
      <c r="FDT19" s="729"/>
      <c r="FDU19" s="724"/>
      <c r="FDV19" s="725"/>
      <c r="FDW19" s="726"/>
      <c r="FDX19" s="726"/>
      <c r="FDY19" s="726"/>
      <c r="FDZ19" s="727"/>
      <c r="FEA19" s="727"/>
      <c r="FEB19" s="727"/>
      <c r="FED19" s="729"/>
      <c r="FEE19" s="724"/>
      <c r="FEF19" s="725"/>
      <c r="FEG19" s="726"/>
      <c r="FEH19" s="726"/>
      <c r="FEI19" s="726"/>
      <c r="FEJ19" s="727"/>
      <c r="FEK19" s="727"/>
      <c r="FEL19" s="727"/>
      <c r="FEN19" s="729"/>
      <c r="FEO19" s="724"/>
      <c r="FEP19" s="725"/>
      <c r="FEQ19" s="726"/>
      <c r="FER19" s="726"/>
      <c r="FES19" s="726"/>
      <c r="FET19" s="727"/>
      <c r="FEU19" s="727"/>
      <c r="FEV19" s="727"/>
      <c r="FEX19" s="729"/>
      <c r="FEY19" s="724"/>
      <c r="FEZ19" s="725"/>
      <c r="FFA19" s="726"/>
      <c r="FFB19" s="726"/>
      <c r="FFC19" s="726"/>
      <c r="FFD19" s="727"/>
      <c r="FFE19" s="727"/>
      <c r="FFF19" s="727"/>
      <c r="FFH19" s="729"/>
      <c r="FFI19" s="724"/>
      <c r="FFJ19" s="725"/>
      <c r="FFK19" s="726"/>
      <c r="FFL19" s="726"/>
      <c r="FFM19" s="726"/>
      <c r="FFN19" s="727"/>
      <c r="FFO19" s="727"/>
      <c r="FFP19" s="727"/>
      <c r="FFR19" s="729"/>
      <c r="FFS19" s="724"/>
      <c r="FFT19" s="725"/>
      <c r="FFU19" s="726"/>
      <c r="FFV19" s="726"/>
      <c r="FFW19" s="726"/>
      <c r="FFX19" s="727"/>
      <c r="FFY19" s="727"/>
      <c r="FFZ19" s="727"/>
      <c r="FGB19" s="729"/>
      <c r="FGC19" s="724"/>
      <c r="FGD19" s="725"/>
      <c r="FGE19" s="726"/>
      <c r="FGF19" s="726"/>
      <c r="FGG19" s="726"/>
      <c r="FGH19" s="727"/>
      <c r="FGI19" s="727"/>
      <c r="FGJ19" s="727"/>
      <c r="FGL19" s="729"/>
      <c r="FGM19" s="724"/>
      <c r="FGN19" s="725"/>
      <c r="FGO19" s="726"/>
      <c r="FGP19" s="726"/>
      <c r="FGQ19" s="726"/>
      <c r="FGR19" s="727"/>
      <c r="FGS19" s="727"/>
      <c r="FGT19" s="727"/>
      <c r="FGV19" s="729"/>
      <c r="FGW19" s="724"/>
      <c r="FGX19" s="725"/>
      <c r="FGY19" s="726"/>
      <c r="FGZ19" s="726"/>
      <c r="FHA19" s="726"/>
      <c r="FHB19" s="727"/>
      <c r="FHC19" s="727"/>
      <c r="FHD19" s="727"/>
      <c r="FHF19" s="729"/>
      <c r="FHG19" s="724"/>
      <c r="FHH19" s="725"/>
      <c r="FHI19" s="726"/>
      <c r="FHJ19" s="726"/>
      <c r="FHK19" s="726"/>
      <c r="FHL19" s="727"/>
      <c r="FHM19" s="727"/>
      <c r="FHN19" s="727"/>
      <c r="FHP19" s="729"/>
      <c r="FHQ19" s="724"/>
      <c r="FHR19" s="725"/>
      <c r="FHS19" s="726"/>
      <c r="FHT19" s="726"/>
      <c r="FHU19" s="726"/>
      <c r="FHV19" s="727"/>
      <c r="FHW19" s="727"/>
      <c r="FHX19" s="727"/>
      <c r="FHZ19" s="729"/>
      <c r="FIA19" s="724"/>
      <c r="FIB19" s="725"/>
      <c r="FIC19" s="726"/>
      <c r="FID19" s="726"/>
      <c r="FIE19" s="726"/>
      <c r="FIF19" s="727"/>
      <c r="FIG19" s="727"/>
      <c r="FIH19" s="727"/>
      <c r="FIJ19" s="729"/>
      <c r="FIK19" s="724"/>
      <c r="FIL19" s="725"/>
      <c r="FIM19" s="726"/>
      <c r="FIN19" s="726"/>
      <c r="FIO19" s="726"/>
      <c r="FIP19" s="727"/>
      <c r="FIQ19" s="727"/>
      <c r="FIR19" s="727"/>
      <c r="FIT19" s="729"/>
      <c r="FIU19" s="724"/>
      <c r="FIV19" s="725"/>
      <c r="FIW19" s="726"/>
      <c r="FIX19" s="726"/>
      <c r="FIY19" s="726"/>
      <c r="FIZ19" s="727"/>
      <c r="FJA19" s="727"/>
      <c r="FJB19" s="727"/>
      <c r="FJD19" s="729"/>
      <c r="FJE19" s="724"/>
      <c r="FJF19" s="725"/>
      <c r="FJG19" s="726"/>
      <c r="FJH19" s="726"/>
      <c r="FJI19" s="726"/>
      <c r="FJJ19" s="727"/>
      <c r="FJK19" s="727"/>
      <c r="FJL19" s="727"/>
      <c r="FJN19" s="729"/>
      <c r="FJO19" s="724"/>
      <c r="FJP19" s="725"/>
      <c r="FJQ19" s="726"/>
      <c r="FJR19" s="726"/>
      <c r="FJS19" s="726"/>
      <c r="FJT19" s="727"/>
      <c r="FJU19" s="727"/>
      <c r="FJV19" s="727"/>
      <c r="FJX19" s="729"/>
      <c r="FJY19" s="724"/>
      <c r="FJZ19" s="725"/>
      <c r="FKA19" s="726"/>
      <c r="FKB19" s="726"/>
      <c r="FKC19" s="726"/>
      <c r="FKD19" s="727"/>
      <c r="FKE19" s="727"/>
      <c r="FKF19" s="727"/>
      <c r="FKH19" s="729"/>
      <c r="FKI19" s="724"/>
      <c r="FKJ19" s="725"/>
      <c r="FKK19" s="726"/>
      <c r="FKL19" s="726"/>
      <c r="FKM19" s="726"/>
      <c r="FKN19" s="727"/>
      <c r="FKO19" s="727"/>
      <c r="FKP19" s="727"/>
      <c r="FKR19" s="729"/>
      <c r="FKS19" s="724"/>
      <c r="FKT19" s="725"/>
      <c r="FKU19" s="726"/>
      <c r="FKV19" s="726"/>
      <c r="FKW19" s="726"/>
      <c r="FKX19" s="727"/>
      <c r="FKY19" s="727"/>
      <c r="FKZ19" s="727"/>
      <c r="FLB19" s="729"/>
      <c r="FLC19" s="724"/>
      <c r="FLD19" s="725"/>
      <c r="FLE19" s="726"/>
      <c r="FLF19" s="726"/>
      <c r="FLG19" s="726"/>
      <c r="FLH19" s="727"/>
      <c r="FLI19" s="727"/>
      <c r="FLJ19" s="727"/>
      <c r="FLL19" s="729"/>
      <c r="FLM19" s="724"/>
      <c r="FLN19" s="725"/>
      <c r="FLO19" s="726"/>
      <c r="FLP19" s="726"/>
      <c r="FLQ19" s="726"/>
      <c r="FLR19" s="727"/>
      <c r="FLS19" s="727"/>
      <c r="FLT19" s="727"/>
      <c r="FLV19" s="729"/>
      <c r="FLW19" s="724"/>
      <c r="FLX19" s="725"/>
      <c r="FLY19" s="726"/>
      <c r="FLZ19" s="726"/>
      <c r="FMA19" s="726"/>
      <c r="FMB19" s="727"/>
      <c r="FMC19" s="727"/>
      <c r="FMD19" s="727"/>
      <c r="FMF19" s="729"/>
      <c r="FMG19" s="724"/>
      <c r="FMH19" s="725"/>
      <c r="FMI19" s="726"/>
      <c r="FMJ19" s="726"/>
      <c r="FMK19" s="726"/>
      <c r="FML19" s="727"/>
      <c r="FMM19" s="727"/>
      <c r="FMN19" s="727"/>
      <c r="FMP19" s="729"/>
      <c r="FMQ19" s="724"/>
      <c r="FMR19" s="725"/>
      <c r="FMS19" s="726"/>
      <c r="FMT19" s="726"/>
      <c r="FMU19" s="726"/>
      <c r="FMV19" s="727"/>
      <c r="FMW19" s="727"/>
      <c r="FMX19" s="727"/>
      <c r="FMZ19" s="729"/>
      <c r="FNA19" s="724"/>
      <c r="FNB19" s="725"/>
      <c r="FNC19" s="726"/>
      <c r="FND19" s="726"/>
      <c r="FNE19" s="726"/>
      <c r="FNF19" s="727"/>
      <c r="FNG19" s="727"/>
      <c r="FNH19" s="727"/>
      <c r="FNJ19" s="729"/>
      <c r="FNK19" s="724"/>
      <c r="FNL19" s="725"/>
      <c r="FNM19" s="726"/>
      <c r="FNN19" s="726"/>
      <c r="FNO19" s="726"/>
      <c r="FNP19" s="727"/>
      <c r="FNQ19" s="727"/>
      <c r="FNR19" s="727"/>
      <c r="FNT19" s="729"/>
      <c r="FNU19" s="724"/>
      <c r="FNV19" s="725"/>
      <c r="FNW19" s="726"/>
      <c r="FNX19" s="726"/>
      <c r="FNY19" s="726"/>
      <c r="FNZ19" s="727"/>
      <c r="FOA19" s="727"/>
      <c r="FOB19" s="727"/>
      <c r="FOD19" s="729"/>
      <c r="FOE19" s="724"/>
      <c r="FOF19" s="725"/>
      <c r="FOG19" s="726"/>
      <c r="FOH19" s="726"/>
      <c r="FOI19" s="726"/>
      <c r="FOJ19" s="727"/>
      <c r="FOK19" s="727"/>
      <c r="FOL19" s="727"/>
      <c r="FON19" s="729"/>
      <c r="FOO19" s="724"/>
      <c r="FOP19" s="725"/>
      <c r="FOQ19" s="726"/>
      <c r="FOR19" s="726"/>
      <c r="FOS19" s="726"/>
      <c r="FOT19" s="727"/>
      <c r="FOU19" s="727"/>
      <c r="FOV19" s="727"/>
      <c r="FOX19" s="729"/>
      <c r="FOY19" s="724"/>
      <c r="FOZ19" s="725"/>
      <c r="FPA19" s="726"/>
      <c r="FPB19" s="726"/>
      <c r="FPC19" s="726"/>
      <c r="FPD19" s="727"/>
      <c r="FPE19" s="727"/>
      <c r="FPF19" s="727"/>
      <c r="FPH19" s="729"/>
      <c r="FPI19" s="724"/>
      <c r="FPJ19" s="725"/>
      <c r="FPK19" s="726"/>
      <c r="FPL19" s="726"/>
      <c r="FPM19" s="726"/>
      <c r="FPN19" s="727"/>
      <c r="FPO19" s="727"/>
      <c r="FPP19" s="727"/>
      <c r="FPR19" s="729"/>
      <c r="FPS19" s="724"/>
      <c r="FPT19" s="725"/>
      <c r="FPU19" s="726"/>
      <c r="FPV19" s="726"/>
      <c r="FPW19" s="726"/>
      <c r="FPX19" s="727"/>
      <c r="FPY19" s="727"/>
      <c r="FPZ19" s="727"/>
      <c r="FQB19" s="729"/>
      <c r="FQC19" s="724"/>
      <c r="FQD19" s="725"/>
      <c r="FQE19" s="726"/>
      <c r="FQF19" s="726"/>
      <c r="FQG19" s="726"/>
      <c r="FQH19" s="727"/>
      <c r="FQI19" s="727"/>
      <c r="FQJ19" s="727"/>
      <c r="FQL19" s="729"/>
      <c r="FQM19" s="724"/>
      <c r="FQN19" s="725"/>
      <c r="FQO19" s="726"/>
      <c r="FQP19" s="726"/>
      <c r="FQQ19" s="726"/>
      <c r="FQR19" s="727"/>
      <c r="FQS19" s="727"/>
      <c r="FQT19" s="727"/>
      <c r="FQV19" s="729"/>
      <c r="FQW19" s="724"/>
      <c r="FQX19" s="725"/>
      <c r="FQY19" s="726"/>
      <c r="FQZ19" s="726"/>
      <c r="FRA19" s="726"/>
      <c r="FRB19" s="727"/>
      <c r="FRC19" s="727"/>
      <c r="FRD19" s="727"/>
      <c r="FRF19" s="729"/>
      <c r="FRG19" s="724"/>
      <c r="FRH19" s="725"/>
      <c r="FRI19" s="726"/>
      <c r="FRJ19" s="726"/>
      <c r="FRK19" s="726"/>
      <c r="FRL19" s="727"/>
      <c r="FRM19" s="727"/>
      <c r="FRN19" s="727"/>
      <c r="FRP19" s="729"/>
      <c r="FRQ19" s="724"/>
      <c r="FRR19" s="725"/>
      <c r="FRS19" s="726"/>
      <c r="FRT19" s="726"/>
      <c r="FRU19" s="726"/>
      <c r="FRV19" s="727"/>
      <c r="FRW19" s="727"/>
      <c r="FRX19" s="727"/>
      <c r="FRZ19" s="729"/>
      <c r="FSA19" s="724"/>
      <c r="FSB19" s="725"/>
      <c r="FSC19" s="726"/>
      <c r="FSD19" s="726"/>
      <c r="FSE19" s="726"/>
      <c r="FSF19" s="727"/>
      <c r="FSG19" s="727"/>
      <c r="FSH19" s="727"/>
      <c r="FSJ19" s="729"/>
      <c r="FSK19" s="724"/>
      <c r="FSL19" s="725"/>
      <c r="FSM19" s="726"/>
      <c r="FSN19" s="726"/>
      <c r="FSO19" s="726"/>
      <c r="FSP19" s="727"/>
      <c r="FSQ19" s="727"/>
      <c r="FSR19" s="727"/>
      <c r="FST19" s="729"/>
      <c r="FSU19" s="724"/>
      <c r="FSV19" s="725"/>
      <c r="FSW19" s="726"/>
      <c r="FSX19" s="726"/>
      <c r="FSY19" s="726"/>
      <c r="FSZ19" s="727"/>
      <c r="FTA19" s="727"/>
      <c r="FTB19" s="727"/>
      <c r="FTD19" s="729"/>
      <c r="FTE19" s="724"/>
      <c r="FTF19" s="725"/>
      <c r="FTG19" s="726"/>
      <c r="FTH19" s="726"/>
      <c r="FTI19" s="726"/>
      <c r="FTJ19" s="727"/>
      <c r="FTK19" s="727"/>
      <c r="FTL19" s="727"/>
      <c r="FTN19" s="729"/>
      <c r="FTO19" s="724"/>
      <c r="FTP19" s="725"/>
      <c r="FTQ19" s="726"/>
      <c r="FTR19" s="726"/>
      <c r="FTS19" s="726"/>
      <c r="FTT19" s="727"/>
      <c r="FTU19" s="727"/>
      <c r="FTV19" s="727"/>
      <c r="FTX19" s="729"/>
      <c r="FTY19" s="724"/>
      <c r="FTZ19" s="725"/>
      <c r="FUA19" s="726"/>
      <c r="FUB19" s="726"/>
      <c r="FUC19" s="726"/>
      <c r="FUD19" s="727"/>
      <c r="FUE19" s="727"/>
      <c r="FUF19" s="727"/>
      <c r="FUH19" s="729"/>
      <c r="FUI19" s="724"/>
      <c r="FUJ19" s="725"/>
      <c r="FUK19" s="726"/>
      <c r="FUL19" s="726"/>
      <c r="FUM19" s="726"/>
      <c r="FUN19" s="727"/>
      <c r="FUO19" s="727"/>
      <c r="FUP19" s="727"/>
      <c r="FUR19" s="729"/>
      <c r="FUS19" s="724"/>
      <c r="FUT19" s="725"/>
      <c r="FUU19" s="726"/>
      <c r="FUV19" s="726"/>
      <c r="FUW19" s="726"/>
      <c r="FUX19" s="727"/>
      <c r="FUY19" s="727"/>
      <c r="FUZ19" s="727"/>
      <c r="FVB19" s="729"/>
      <c r="FVC19" s="724"/>
      <c r="FVD19" s="725"/>
      <c r="FVE19" s="726"/>
      <c r="FVF19" s="726"/>
      <c r="FVG19" s="726"/>
      <c r="FVH19" s="727"/>
      <c r="FVI19" s="727"/>
      <c r="FVJ19" s="727"/>
      <c r="FVL19" s="729"/>
      <c r="FVM19" s="724"/>
      <c r="FVN19" s="725"/>
      <c r="FVO19" s="726"/>
      <c r="FVP19" s="726"/>
      <c r="FVQ19" s="726"/>
      <c r="FVR19" s="727"/>
      <c r="FVS19" s="727"/>
      <c r="FVT19" s="727"/>
      <c r="FVV19" s="729"/>
      <c r="FVW19" s="724"/>
      <c r="FVX19" s="725"/>
      <c r="FVY19" s="726"/>
      <c r="FVZ19" s="726"/>
      <c r="FWA19" s="726"/>
      <c r="FWB19" s="727"/>
      <c r="FWC19" s="727"/>
      <c r="FWD19" s="727"/>
      <c r="FWF19" s="729"/>
      <c r="FWG19" s="724"/>
      <c r="FWH19" s="725"/>
      <c r="FWI19" s="726"/>
      <c r="FWJ19" s="726"/>
      <c r="FWK19" s="726"/>
      <c r="FWL19" s="727"/>
      <c r="FWM19" s="727"/>
      <c r="FWN19" s="727"/>
      <c r="FWP19" s="729"/>
      <c r="FWQ19" s="724"/>
      <c r="FWR19" s="725"/>
      <c r="FWS19" s="726"/>
      <c r="FWT19" s="726"/>
      <c r="FWU19" s="726"/>
      <c r="FWV19" s="727"/>
      <c r="FWW19" s="727"/>
      <c r="FWX19" s="727"/>
      <c r="FWZ19" s="729"/>
      <c r="FXA19" s="724"/>
      <c r="FXB19" s="725"/>
      <c r="FXC19" s="726"/>
      <c r="FXD19" s="726"/>
      <c r="FXE19" s="726"/>
      <c r="FXF19" s="727"/>
      <c r="FXG19" s="727"/>
      <c r="FXH19" s="727"/>
      <c r="FXJ19" s="729"/>
      <c r="FXK19" s="724"/>
      <c r="FXL19" s="725"/>
      <c r="FXM19" s="726"/>
      <c r="FXN19" s="726"/>
      <c r="FXO19" s="726"/>
      <c r="FXP19" s="727"/>
      <c r="FXQ19" s="727"/>
      <c r="FXR19" s="727"/>
      <c r="FXT19" s="729"/>
      <c r="FXU19" s="724"/>
      <c r="FXV19" s="725"/>
      <c r="FXW19" s="726"/>
      <c r="FXX19" s="726"/>
      <c r="FXY19" s="726"/>
      <c r="FXZ19" s="727"/>
      <c r="FYA19" s="727"/>
      <c r="FYB19" s="727"/>
      <c r="FYD19" s="729"/>
      <c r="FYE19" s="724"/>
      <c r="FYF19" s="725"/>
      <c r="FYG19" s="726"/>
      <c r="FYH19" s="726"/>
      <c r="FYI19" s="726"/>
      <c r="FYJ19" s="727"/>
      <c r="FYK19" s="727"/>
      <c r="FYL19" s="727"/>
      <c r="FYN19" s="729"/>
      <c r="FYO19" s="724"/>
      <c r="FYP19" s="725"/>
      <c r="FYQ19" s="726"/>
      <c r="FYR19" s="726"/>
      <c r="FYS19" s="726"/>
      <c r="FYT19" s="727"/>
      <c r="FYU19" s="727"/>
      <c r="FYV19" s="727"/>
      <c r="FYX19" s="729"/>
      <c r="FYY19" s="724"/>
      <c r="FYZ19" s="725"/>
      <c r="FZA19" s="726"/>
      <c r="FZB19" s="726"/>
      <c r="FZC19" s="726"/>
      <c r="FZD19" s="727"/>
      <c r="FZE19" s="727"/>
      <c r="FZF19" s="727"/>
      <c r="FZH19" s="729"/>
      <c r="FZI19" s="724"/>
      <c r="FZJ19" s="725"/>
      <c r="FZK19" s="726"/>
      <c r="FZL19" s="726"/>
      <c r="FZM19" s="726"/>
      <c r="FZN19" s="727"/>
      <c r="FZO19" s="727"/>
      <c r="FZP19" s="727"/>
      <c r="FZR19" s="729"/>
      <c r="FZS19" s="724"/>
      <c r="FZT19" s="725"/>
      <c r="FZU19" s="726"/>
      <c r="FZV19" s="726"/>
      <c r="FZW19" s="726"/>
      <c r="FZX19" s="727"/>
      <c r="FZY19" s="727"/>
      <c r="FZZ19" s="727"/>
      <c r="GAB19" s="729"/>
      <c r="GAC19" s="724"/>
      <c r="GAD19" s="725"/>
      <c r="GAE19" s="726"/>
      <c r="GAF19" s="726"/>
      <c r="GAG19" s="726"/>
      <c r="GAH19" s="727"/>
      <c r="GAI19" s="727"/>
      <c r="GAJ19" s="727"/>
      <c r="GAL19" s="729"/>
      <c r="GAM19" s="724"/>
      <c r="GAN19" s="725"/>
      <c r="GAO19" s="726"/>
      <c r="GAP19" s="726"/>
      <c r="GAQ19" s="726"/>
      <c r="GAR19" s="727"/>
      <c r="GAS19" s="727"/>
      <c r="GAT19" s="727"/>
      <c r="GAV19" s="729"/>
      <c r="GAW19" s="724"/>
      <c r="GAX19" s="725"/>
      <c r="GAY19" s="726"/>
      <c r="GAZ19" s="726"/>
      <c r="GBA19" s="726"/>
      <c r="GBB19" s="727"/>
      <c r="GBC19" s="727"/>
      <c r="GBD19" s="727"/>
      <c r="GBF19" s="729"/>
      <c r="GBG19" s="724"/>
      <c r="GBH19" s="725"/>
      <c r="GBI19" s="726"/>
      <c r="GBJ19" s="726"/>
      <c r="GBK19" s="726"/>
      <c r="GBL19" s="727"/>
      <c r="GBM19" s="727"/>
      <c r="GBN19" s="727"/>
      <c r="GBP19" s="729"/>
      <c r="GBQ19" s="724"/>
      <c r="GBR19" s="725"/>
      <c r="GBS19" s="726"/>
      <c r="GBT19" s="726"/>
      <c r="GBU19" s="726"/>
      <c r="GBV19" s="727"/>
      <c r="GBW19" s="727"/>
      <c r="GBX19" s="727"/>
      <c r="GBZ19" s="729"/>
      <c r="GCA19" s="724"/>
      <c r="GCB19" s="725"/>
      <c r="GCC19" s="726"/>
      <c r="GCD19" s="726"/>
      <c r="GCE19" s="726"/>
      <c r="GCF19" s="727"/>
      <c r="GCG19" s="727"/>
      <c r="GCH19" s="727"/>
      <c r="GCJ19" s="729"/>
      <c r="GCK19" s="724"/>
      <c r="GCL19" s="725"/>
      <c r="GCM19" s="726"/>
      <c r="GCN19" s="726"/>
      <c r="GCO19" s="726"/>
      <c r="GCP19" s="727"/>
      <c r="GCQ19" s="727"/>
      <c r="GCR19" s="727"/>
      <c r="GCT19" s="729"/>
      <c r="GCU19" s="724"/>
      <c r="GCV19" s="725"/>
      <c r="GCW19" s="726"/>
      <c r="GCX19" s="726"/>
      <c r="GCY19" s="726"/>
      <c r="GCZ19" s="727"/>
      <c r="GDA19" s="727"/>
      <c r="GDB19" s="727"/>
      <c r="GDD19" s="729"/>
      <c r="GDE19" s="724"/>
      <c r="GDF19" s="725"/>
      <c r="GDG19" s="726"/>
      <c r="GDH19" s="726"/>
      <c r="GDI19" s="726"/>
      <c r="GDJ19" s="727"/>
      <c r="GDK19" s="727"/>
      <c r="GDL19" s="727"/>
      <c r="GDN19" s="729"/>
      <c r="GDO19" s="724"/>
      <c r="GDP19" s="725"/>
      <c r="GDQ19" s="726"/>
      <c r="GDR19" s="726"/>
      <c r="GDS19" s="726"/>
      <c r="GDT19" s="727"/>
      <c r="GDU19" s="727"/>
      <c r="GDV19" s="727"/>
      <c r="GDX19" s="729"/>
      <c r="GDY19" s="724"/>
      <c r="GDZ19" s="725"/>
      <c r="GEA19" s="726"/>
      <c r="GEB19" s="726"/>
      <c r="GEC19" s="726"/>
      <c r="GED19" s="727"/>
      <c r="GEE19" s="727"/>
      <c r="GEF19" s="727"/>
      <c r="GEH19" s="729"/>
      <c r="GEI19" s="724"/>
      <c r="GEJ19" s="725"/>
      <c r="GEK19" s="726"/>
      <c r="GEL19" s="726"/>
      <c r="GEM19" s="726"/>
      <c r="GEN19" s="727"/>
      <c r="GEO19" s="727"/>
      <c r="GEP19" s="727"/>
      <c r="GER19" s="729"/>
      <c r="GES19" s="724"/>
      <c r="GET19" s="725"/>
      <c r="GEU19" s="726"/>
      <c r="GEV19" s="726"/>
      <c r="GEW19" s="726"/>
      <c r="GEX19" s="727"/>
      <c r="GEY19" s="727"/>
      <c r="GEZ19" s="727"/>
      <c r="GFB19" s="729"/>
      <c r="GFC19" s="724"/>
      <c r="GFD19" s="725"/>
      <c r="GFE19" s="726"/>
      <c r="GFF19" s="726"/>
      <c r="GFG19" s="726"/>
      <c r="GFH19" s="727"/>
      <c r="GFI19" s="727"/>
      <c r="GFJ19" s="727"/>
      <c r="GFL19" s="729"/>
      <c r="GFM19" s="724"/>
      <c r="GFN19" s="725"/>
      <c r="GFO19" s="726"/>
      <c r="GFP19" s="726"/>
      <c r="GFQ19" s="726"/>
      <c r="GFR19" s="727"/>
      <c r="GFS19" s="727"/>
      <c r="GFT19" s="727"/>
      <c r="GFV19" s="729"/>
      <c r="GFW19" s="724"/>
      <c r="GFX19" s="725"/>
      <c r="GFY19" s="726"/>
      <c r="GFZ19" s="726"/>
      <c r="GGA19" s="726"/>
      <c r="GGB19" s="727"/>
      <c r="GGC19" s="727"/>
      <c r="GGD19" s="727"/>
      <c r="GGF19" s="729"/>
      <c r="GGG19" s="724"/>
      <c r="GGH19" s="725"/>
      <c r="GGI19" s="726"/>
      <c r="GGJ19" s="726"/>
      <c r="GGK19" s="726"/>
      <c r="GGL19" s="727"/>
      <c r="GGM19" s="727"/>
      <c r="GGN19" s="727"/>
      <c r="GGP19" s="729"/>
      <c r="GGQ19" s="724"/>
      <c r="GGR19" s="725"/>
      <c r="GGS19" s="726"/>
      <c r="GGT19" s="726"/>
      <c r="GGU19" s="726"/>
      <c r="GGV19" s="727"/>
      <c r="GGW19" s="727"/>
      <c r="GGX19" s="727"/>
      <c r="GGZ19" s="729"/>
      <c r="GHA19" s="724"/>
      <c r="GHB19" s="725"/>
      <c r="GHC19" s="726"/>
      <c r="GHD19" s="726"/>
      <c r="GHE19" s="726"/>
      <c r="GHF19" s="727"/>
      <c r="GHG19" s="727"/>
      <c r="GHH19" s="727"/>
      <c r="GHJ19" s="729"/>
      <c r="GHK19" s="724"/>
      <c r="GHL19" s="725"/>
      <c r="GHM19" s="726"/>
      <c r="GHN19" s="726"/>
      <c r="GHO19" s="726"/>
      <c r="GHP19" s="727"/>
      <c r="GHQ19" s="727"/>
      <c r="GHR19" s="727"/>
      <c r="GHT19" s="729"/>
      <c r="GHU19" s="724"/>
      <c r="GHV19" s="725"/>
      <c r="GHW19" s="726"/>
      <c r="GHX19" s="726"/>
      <c r="GHY19" s="726"/>
      <c r="GHZ19" s="727"/>
      <c r="GIA19" s="727"/>
      <c r="GIB19" s="727"/>
      <c r="GID19" s="729"/>
      <c r="GIE19" s="724"/>
      <c r="GIF19" s="725"/>
      <c r="GIG19" s="726"/>
      <c r="GIH19" s="726"/>
      <c r="GII19" s="726"/>
      <c r="GIJ19" s="727"/>
      <c r="GIK19" s="727"/>
      <c r="GIL19" s="727"/>
      <c r="GIN19" s="729"/>
      <c r="GIO19" s="724"/>
      <c r="GIP19" s="725"/>
      <c r="GIQ19" s="726"/>
      <c r="GIR19" s="726"/>
      <c r="GIS19" s="726"/>
      <c r="GIT19" s="727"/>
      <c r="GIU19" s="727"/>
      <c r="GIV19" s="727"/>
      <c r="GIX19" s="729"/>
      <c r="GIY19" s="724"/>
      <c r="GIZ19" s="725"/>
      <c r="GJA19" s="726"/>
      <c r="GJB19" s="726"/>
      <c r="GJC19" s="726"/>
      <c r="GJD19" s="727"/>
      <c r="GJE19" s="727"/>
      <c r="GJF19" s="727"/>
      <c r="GJH19" s="729"/>
      <c r="GJI19" s="724"/>
      <c r="GJJ19" s="725"/>
      <c r="GJK19" s="726"/>
      <c r="GJL19" s="726"/>
      <c r="GJM19" s="726"/>
      <c r="GJN19" s="727"/>
      <c r="GJO19" s="727"/>
      <c r="GJP19" s="727"/>
      <c r="GJR19" s="729"/>
      <c r="GJS19" s="724"/>
      <c r="GJT19" s="725"/>
      <c r="GJU19" s="726"/>
      <c r="GJV19" s="726"/>
      <c r="GJW19" s="726"/>
      <c r="GJX19" s="727"/>
      <c r="GJY19" s="727"/>
      <c r="GJZ19" s="727"/>
      <c r="GKB19" s="729"/>
      <c r="GKC19" s="724"/>
      <c r="GKD19" s="725"/>
      <c r="GKE19" s="726"/>
      <c r="GKF19" s="726"/>
      <c r="GKG19" s="726"/>
      <c r="GKH19" s="727"/>
      <c r="GKI19" s="727"/>
      <c r="GKJ19" s="727"/>
      <c r="GKL19" s="729"/>
      <c r="GKM19" s="724"/>
      <c r="GKN19" s="725"/>
      <c r="GKO19" s="726"/>
      <c r="GKP19" s="726"/>
      <c r="GKQ19" s="726"/>
      <c r="GKR19" s="727"/>
      <c r="GKS19" s="727"/>
      <c r="GKT19" s="727"/>
      <c r="GKV19" s="729"/>
      <c r="GKW19" s="724"/>
      <c r="GKX19" s="725"/>
      <c r="GKY19" s="726"/>
      <c r="GKZ19" s="726"/>
      <c r="GLA19" s="726"/>
      <c r="GLB19" s="727"/>
      <c r="GLC19" s="727"/>
      <c r="GLD19" s="727"/>
      <c r="GLF19" s="729"/>
      <c r="GLG19" s="724"/>
      <c r="GLH19" s="725"/>
      <c r="GLI19" s="726"/>
      <c r="GLJ19" s="726"/>
      <c r="GLK19" s="726"/>
      <c r="GLL19" s="727"/>
      <c r="GLM19" s="727"/>
      <c r="GLN19" s="727"/>
      <c r="GLP19" s="729"/>
      <c r="GLQ19" s="724"/>
      <c r="GLR19" s="725"/>
      <c r="GLS19" s="726"/>
      <c r="GLT19" s="726"/>
      <c r="GLU19" s="726"/>
      <c r="GLV19" s="727"/>
      <c r="GLW19" s="727"/>
      <c r="GLX19" s="727"/>
      <c r="GLZ19" s="729"/>
      <c r="GMA19" s="724"/>
      <c r="GMB19" s="725"/>
      <c r="GMC19" s="726"/>
      <c r="GMD19" s="726"/>
      <c r="GME19" s="726"/>
      <c r="GMF19" s="727"/>
      <c r="GMG19" s="727"/>
      <c r="GMH19" s="727"/>
      <c r="GMJ19" s="729"/>
      <c r="GMK19" s="724"/>
      <c r="GML19" s="725"/>
      <c r="GMM19" s="726"/>
      <c r="GMN19" s="726"/>
      <c r="GMO19" s="726"/>
      <c r="GMP19" s="727"/>
      <c r="GMQ19" s="727"/>
      <c r="GMR19" s="727"/>
      <c r="GMT19" s="729"/>
      <c r="GMU19" s="724"/>
      <c r="GMV19" s="725"/>
      <c r="GMW19" s="726"/>
      <c r="GMX19" s="726"/>
      <c r="GMY19" s="726"/>
      <c r="GMZ19" s="727"/>
      <c r="GNA19" s="727"/>
      <c r="GNB19" s="727"/>
      <c r="GND19" s="729"/>
      <c r="GNE19" s="724"/>
      <c r="GNF19" s="725"/>
      <c r="GNG19" s="726"/>
      <c r="GNH19" s="726"/>
      <c r="GNI19" s="726"/>
      <c r="GNJ19" s="727"/>
      <c r="GNK19" s="727"/>
      <c r="GNL19" s="727"/>
      <c r="GNN19" s="729"/>
      <c r="GNO19" s="724"/>
      <c r="GNP19" s="725"/>
      <c r="GNQ19" s="726"/>
      <c r="GNR19" s="726"/>
      <c r="GNS19" s="726"/>
      <c r="GNT19" s="727"/>
      <c r="GNU19" s="727"/>
      <c r="GNV19" s="727"/>
      <c r="GNX19" s="729"/>
      <c r="GNY19" s="724"/>
      <c r="GNZ19" s="725"/>
      <c r="GOA19" s="726"/>
      <c r="GOB19" s="726"/>
      <c r="GOC19" s="726"/>
      <c r="GOD19" s="727"/>
      <c r="GOE19" s="727"/>
      <c r="GOF19" s="727"/>
      <c r="GOH19" s="729"/>
      <c r="GOI19" s="724"/>
      <c r="GOJ19" s="725"/>
      <c r="GOK19" s="726"/>
      <c r="GOL19" s="726"/>
      <c r="GOM19" s="726"/>
      <c r="GON19" s="727"/>
      <c r="GOO19" s="727"/>
      <c r="GOP19" s="727"/>
      <c r="GOR19" s="729"/>
      <c r="GOS19" s="724"/>
      <c r="GOT19" s="725"/>
      <c r="GOU19" s="726"/>
      <c r="GOV19" s="726"/>
      <c r="GOW19" s="726"/>
      <c r="GOX19" s="727"/>
      <c r="GOY19" s="727"/>
      <c r="GOZ19" s="727"/>
      <c r="GPB19" s="729"/>
      <c r="GPC19" s="724"/>
      <c r="GPD19" s="725"/>
      <c r="GPE19" s="726"/>
      <c r="GPF19" s="726"/>
      <c r="GPG19" s="726"/>
      <c r="GPH19" s="727"/>
      <c r="GPI19" s="727"/>
      <c r="GPJ19" s="727"/>
      <c r="GPL19" s="729"/>
      <c r="GPM19" s="724"/>
      <c r="GPN19" s="725"/>
      <c r="GPO19" s="726"/>
      <c r="GPP19" s="726"/>
      <c r="GPQ19" s="726"/>
      <c r="GPR19" s="727"/>
      <c r="GPS19" s="727"/>
      <c r="GPT19" s="727"/>
      <c r="GPV19" s="729"/>
      <c r="GPW19" s="724"/>
      <c r="GPX19" s="725"/>
      <c r="GPY19" s="726"/>
      <c r="GPZ19" s="726"/>
      <c r="GQA19" s="726"/>
      <c r="GQB19" s="727"/>
      <c r="GQC19" s="727"/>
      <c r="GQD19" s="727"/>
      <c r="GQF19" s="729"/>
      <c r="GQG19" s="724"/>
      <c r="GQH19" s="725"/>
      <c r="GQI19" s="726"/>
      <c r="GQJ19" s="726"/>
      <c r="GQK19" s="726"/>
      <c r="GQL19" s="727"/>
      <c r="GQM19" s="727"/>
      <c r="GQN19" s="727"/>
      <c r="GQP19" s="729"/>
      <c r="GQQ19" s="724"/>
      <c r="GQR19" s="725"/>
      <c r="GQS19" s="726"/>
      <c r="GQT19" s="726"/>
      <c r="GQU19" s="726"/>
      <c r="GQV19" s="727"/>
      <c r="GQW19" s="727"/>
      <c r="GQX19" s="727"/>
      <c r="GQZ19" s="729"/>
      <c r="GRA19" s="724"/>
      <c r="GRB19" s="725"/>
      <c r="GRC19" s="726"/>
      <c r="GRD19" s="726"/>
      <c r="GRE19" s="726"/>
      <c r="GRF19" s="727"/>
      <c r="GRG19" s="727"/>
      <c r="GRH19" s="727"/>
      <c r="GRJ19" s="729"/>
      <c r="GRK19" s="724"/>
      <c r="GRL19" s="725"/>
      <c r="GRM19" s="726"/>
      <c r="GRN19" s="726"/>
      <c r="GRO19" s="726"/>
      <c r="GRP19" s="727"/>
      <c r="GRQ19" s="727"/>
      <c r="GRR19" s="727"/>
      <c r="GRT19" s="729"/>
      <c r="GRU19" s="724"/>
      <c r="GRV19" s="725"/>
      <c r="GRW19" s="726"/>
      <c r="GRX19" s="726"/>
      <c r="GRY19" s="726"/>
      <c r="GRZ19" s="727"/>
      <c r="GSA19" s="727"/>
      <c r="GSB19" s="727"/>
      <c r="GSD19" s="729"/>
      <c r="GSE19" s="724"/>
      <c r="GSF19" s="725"/>
      <c r="GSG19" s="726"/>
      <c r="GSH19" s="726"/>
      <c r="GSI19" s="726"/>
      <c r="GSJ19" s="727"/>
      <c r="GSK19" s="727"/>
      <c r="GSL19" s="727"/>
      <c r="GSN19" s="729"/>
      <c r="GSO19" s="724"/>
      <c r="GSP19" s="725"/>
      <c r="GSQ19" s="726"/>
      <c r="GSR19" s="726"/>
      <c r="GSS19" s="726"/>
      <c r="GST19" s="727"/>
      <c r="GSU19" s="727"/>
      <c r="GSV19" s="727"/>
      <c r="GSX19" s="729"/>
      <c r="GSY19" s="724"/>
      <c r="GSZ19" s="725"/>
      <c r="GTA19" s="726"/>
      <c r="GTB19" s="726"/>
      <c r="GTC19" s="726"/>
      <c r="GTD19" s="727"/>
      <c r="GTE19" s="727"/>
      <c r="GTF19" s="727"/>
      <c r="GTH19" s="729"/>
      <c r="GTI19" s="724"/>
      <c r="GTJ19" s="725"/>
      <c r="GTK19" s="726"/>
      <c r="GTL19" s="726"/>
      <c r="GTM19" s="726"/>
      <c r="GTN19" s="727"/>
      <c r="GTO19" s="727"/>
      <c r="GTP19" s="727"/>
      <c r="GTR19" s="729"/>
      <c r="GTS19" s="724"/>
      <c r="GTT19" s="725"/>
      <c r="GTU19" s="726"/>
      <c r="GTV19" s="726"/>
      <c r="GTW19" s="726"/>
      <c r="GTX19" s="727"/>
      <c r="GTY19" s="727"/>
      <c r="GTZ19" s="727"/>
      <c r="GUB19" s="729"/>
      <c r="GUC19" s="724"/>
      <c r="GUD19" s="725"/>
      <c r="GUE19" s="726"/>
      <c r="GUF19" s="726"/>
      <c r="GUG19" s="726"/>
      <c r="GUH19" s="727"/>
      <c r="GUI19" s="727"/>
      <c r="GUJ19" s="727"/>
      <c r="GUL19" s="729"/>
      <c r="GUM19" s="724"/>
      <c r="GUN19" s="725"/>
      <c r="GUO19" s="726"/>
      <c r="GUP19" s="726"/>
      <c r="GUQ19" s="726"/>
      <c r="GUR19" s="727"/>
      <c r="GUS19" s="727"/>
      <c r="GUT19" s="727"/>
      <c r="GUV19" s="729"/>
      <c r="GUW19" s="724"/>
      <c r="GUX19" s="725"/>
      <c r="GUY19" s="726"/>
      <c r="GUZ19" s="726"/>
      <c r="GVA19" s="726"/>
      <c r="GVB19" s="727"/>
      <c r="GVC19" s="727"/>
      <c r="GVD19" s="727"/>
      <c r="GVF19" s="729"/>
      <c r="GVG19" s="724"/>
      <c r="GVH19" s="725"/>
      <c r="GVI19" s="726"/>
      <c r="GVJ19" s="726"/>
      <c r="GVK19" s="726"/>
      <c r="GVL19" s="727"/>
      <c r="GVM19" s="727"/>
      <c r="GVN19" s="727"/>
      <c r="GVP19" s="729"/>
      <c r="GVQ19" s="724"/>
      <c r="GVR19" s="725"/>
      <c r="GVS19" s="726"/>
      <c r="GVT19" s="726"/>
      <c r="GVU19" s="726"/>
      <c r="GVV19" s="727"/>
      <c r="GVW19" s="727"/>
      <c r="GVX19" s="727"/>
      <c r="GVZ19" s="729"/>
      <c r="GWA19" s="724"/>
      <c r="GWB19" s="725"/>
      <c r="GWC19" s="726"/>
      <c r="GWD19" s="726"/>
      <c r="GWE19" s="726"/>
      <c r="GWF19" s="727"/>
      <c r="GWG19" s="727"/>
      <c r="GWH19" s="727"/>
      <c r="GWJ19" s="729"/>
      <c r="GWK19" s="724"/>
      <c r="GWL19" s="725"/>
      <c r="GWM19" s="726"/>
      <c r="GWN19" s="726"/>
      <c r="GWO19" s="726"/>
      <c r="GWP19" s="727"/>
      <c r="GWQ19" s="727"/>
      <c r="GWR19" s="727"/>
      <c r="GWT19" s="729"/>
      <c r="GWU19" s="724"/>
      <c r="GWV19" s="725"/>
      <c r="GWW19" s="726"/>
      <c r="GWX19" s="726"/>
      <c r="GWY19" s="726"/>
      <c r="GWZ19" s="727"/>
      <c r="GXA19" s="727"/>
      <c r="GXB19" s="727"/>
      <c r="GXD19" s="729"/>
      <c r="GXE19" s="724"/>
      <c r="GXF19" s="725"/>
      <c r="GXG19" s="726"/>
      <c r="GXH19" s="726"/>
      <c r="GXI19" s="726"/>
      <c r="GXJ19" s="727"/>
      <c r="GXK19" s="727"/>
      <c r="GXL19" s="727"/>
      <c r="GXN19" s="729"/>
      <c r="GXO19" s="724"/>
      <c r="GXP19" s="725"/>
      <c r="GXQ19" s="726"/>
      <c r="GXR19" s="726"/>
      <c r="GXS19" s="726"/>
      <c r="GXT19" s="727"/>
      <c r="GXU19" s="727"/>
      <c r="GXV19" s="727"/>
      <c r="GXX19" s="729"/>
      <c r="GXY19" s="724"/>
      <c r="GXZ19" s="725"/>
      <c r="GYA19" s="726"/>
      <c r="GYB19" s="726"/>
      <c r="GYC19" s="726"/>
      <c r="GYD19" s="727"/>
      <c r="GYE19" s="727"/>
      <c r="GYF19" s="727"/>
      <c r="GYH19" s="729"/>
      <c r="GYI19" s="724"/>
      <c r="GYJ19" s="725"/>
      <c r="GYK19" s="726"/>
      <c r="GYL19" s="726"/>
      <c r="GYM19" s="726"/>
      <c r="GYN19" s="727"/>
      <c r="GYO19" s="727"/>
      <c r="GYP19" s="727"/>
      <c r="GYR19" s="729"/>
      <c r="GYS19" s="724"/>
      <c r="GYT19" s="725"/>
      <c r="GYU19" s="726"/>
      <c r="GYV19" s="726"/>
      <c r="GYW19" s="726"/>
      <c r="GYX19" s="727"/>
      <c r="GYY19" s="727"/>
      <c r="GYZ19" s="727"/>
      <c r="GZB19" s="729"/>
      <c r="GZC19" s="724"/>
      <c r="GZD19" s="725"/>
      <c r="GZE19" s="726"/>
      <c r="GZF19" s="726"/>
      <c r="GZG19" s="726"/>
      <c r="GZH19" s="727"/>
      <c r="GZI19" s="727"/>
      <c r="GZJ19" s="727"/>
      <c r="GZL19" s="729"/>
      <c r="GZM19" s="724"/>
      <c r="GZN19" s="725"/>
      <c r="GZO19" s="726"/>
      <c r="GZP19" s="726"/>
      <c r="GZQ19" s="726"/>
      <c r="GZR19" s="727"/>
      <c r="GZS19" s="727"/>
      <c r="GZT19" s="727"/>
      <c r="GZV19" s="729"/>
      <c r="GZW19" s="724"/>
      <c r="GZX19" s="725"/>
      <c r="GZY19" s="726"/>
      <c r="GZZ19" s="726"/>
      <c r="HAA19" s="726"/>
      <c r="HAB19" s="727"/>
      <c r="HAC19" s="727"/>
      <c r="HAD19" s="727"/>
      <c r="HAF19" s="729"/>
      <c r="HAG19" s="724"/>
      <c r="HAH19" s="725"/>
      <c r="HAI19" s="726"/>
      <c r="HAJ19" s="726"/>
      <c r="HAK19" s="726"/>
      <c r="HAL19" s="727"/>
      <c r="HAM19" s="727"/>
      <c r="HAN19" s="727"/>
      <c r="HAP19" s="729"/>
      <c r="HAQ19" s="724"/>
      <c r="HAR19" s="725"/>
      <c r="HAS19" s="726"/>
      <c r="HAT19" s="726"/>
      <c r="HAU19" s="726"/>
      <c r="HAV19" s="727"/>
      <c r="HAW19" s="727"/>
      <c r="HAX19" s="727"/>
      <c r="HAZ19" s="729"/>
      <c r="HBA19" s="724"/>
      <c r="HBB19" s="725"/>
      <c r="HBC19" s="726"/>
      <c r="HBD19" s="726"/>
      <c r="HBE19" s="726"/>
      <c r="HBF19" s="727"/>
      <c r="HBG19" s="727"/>
      <c r="HBH19" s="727"/>
      <c r="HBJ19" s="729"/>
      <c r="HBK19" s="724"/>
      <c r="HBL19" s="725"/>
      <c r="HBM19" s="726"/>
      <c r="HBN19" s="726"/>
      <c r="HBO19" s="726"/>
      <c r="HBP19" s="727"/>
      <c r="HBQ19" s="727"/>
      <c r="HBR19" s="727"/>
      <c r="HBT19" s="729"/>
      <c r="HBU19" s="724"/>
      <c r="HBV19" s="725"/>
      <c r="HBW19" s="726"/>
      <c r="HBX19" s="726"/>
      <c r="HBY19" s="726"/>
      <c r="HBZ19" s="727"/>
      <c r="HCA19" s="727"/>
      <c r="HCB19" s="727"/>
      <c r="HCD19" s="729"/>
      <c r="HCE19" s="724"/>
      <c r="HCF19" s="725"/>
      <c r="HCG19" s="726"/>
      <c r="HCH19" s="726"/>
      <c r="HCI19" s="726"/>
      <c r="HCJ19" s="727"/>
      <c r="HCK19" s="727"/>
      <c r="HCL19" s="727"/>
      <c r="HCN19" s="729"/>
      <c r="HCO19" s="724"/>
      <c r="HCP19" s="725"/>
      <c r="HCQ19" s="726"/>
      <c r="HCR19" s="726"/>
      <c r="HCS19" s="726"/>
      <c r="HCT19" s="727"/>
      <c r="HCU19" s="727"/>
      <c r="HCV19" s="727"/>
      <c r="HCX19" s="729"/>
      <c r="HCY19" s="724"/>
      <c r="HCZ19" s="725"/>
      <c r="HDA19" s="726"/>
      <c r="HDB19" s="726"/>
      <c r="HDC19" s="726"/>
      <c r="HDD19" s="727"/>
      <c r="HDE19" s="727"/>
      <c r="HDF19" s="727"/>
      <c r="HDH19" s="729"/>
      <c r="HDI19" s="724"/>
      <c r="HDJ19" s="725"/>
      <c r="HDK19" s="726"/>
      <c r="HDL19" s="726"/>
      <c r="HDM19" s="726"/>
      <c r="HDN19" s="727"/>
      <c r="HDO19" s="727"/>
      <c r="HDP19" s="727"/>
      <c r="HDR19" s="729"/>
      <c r="HDS19" s="724"/>
      <c r="HDT19" s="725"/>
      <c r="HDU19" s="726"/>
      <c r="HDV19" s="726"/>
      <c r="HDW19" s="726"/>
      <c r="HDX19" s="727"/>
      <c r="HDY19" s="727"/>
      <c r="HDZ19" s="727"/>
      <c r="HEB19" s="729"/>
      <c r="HEC19" s="724"/>
      <c r="HED19" s="725"/>
      <c r="HEE19" s="726"/>
      <c r="HEF19" s="726"/>
      <c r="HEG19" s="726"/>
      <c r="HEH19" s="727"/>
      <c r="HEI19" s="727"/>
      <c r="HEJ19" s="727"/>
      <c r="HEL19" s="729"/>
      <c r="HEM19" s="724"/>
      <c r="HEN19" s="725"/>
      <c r="HEO19" s="726"/>
      <c r="HEP19" s="726"/>
      <c r="HEQ19" s="726"/>
      <c r="HER19" s="727"/>
      <c r="HES19" s="727"/>
      <c r="HET19" s="727"/>
      <c r="HEV19" s="729"/>
      <c r="HEW19" s="724"/>
      <c r="HEX19" s="725"/>
      <c r="HEY19" s="726"/>
      <c r="HEZ19" s="726"/>
      <c r="HFA19" s="726"/>
      <c r="HFB19" s="727"/>
      <c r="HFC19" s="727"/>
      <c r="HFD19" s="727"/>
      <c r="HFF19" s="729"/>
      <c r="HFG19" s="724"/>
      <c r="HFH19" s="725"/>
      <c r="HFI19" s="726"/>
      <c r="HFJ19" s="726"/>
      <c r="HFK19" s="726"/>
      <c r="HFL19" s="727"/>
      <c r="HFM19" s="727"/>
      <c r="HFN19" s="727"/>
      <c r="HFP19" s="729"/>
      <c r="HFQ19" s="724"/>
      <c r="HFR19" s="725"/>
      <c r="HFS19" s="726"/>
      <c r="HFT19" s="726"/>
      <c r="HFU19" s="726"/>
      <c r="HFV19" s="727"/>
      <c r="HFW19" s="727"/>
      <c r="HFX19" s="727"/>
      <c r="HFZ19" s="729"/>
      <c r="HGA19" s="724"/>
      <c r="HGB19" s="725"/>
      <c r="HGC19" s="726"/>
      <c r="HGD19" s="726"/>
      <c r="HGE19" s="726"/>
      <c r="HGF19" s="727"/>
      <c r="HGG19" s="727"/>
      <c r="HGH19" s="727"/>
      <c r="HGJ19" s="729"/>
      <c r="HGK19" s="724"/>
      <c r="HGL19" s="725"/>
      <c r="HGM19" s="726"/>
      <c r="HGN19" s="726"/>
      <c r="HGO19" s="726"/>
      <c r="HGP19" s="727"/>
      <c r="HGQ19" s="727"/>
      <c r="HGR19" s="727"/>
      <c r="HGT19" s="729"/>
      <c r="HGU19" s="724"/>
      <c r="HGV19" s="725"/>
      <c r="HGW19" s="726"/>
      <c r="HGX19" s="726"/>
      <c r="HGY19" s="726"/>
      <c r="HGZ19" s="727"/>
      <c r="HHA19" s="727"/>
      <c r="HHB19" s="727"/>
      <c r="HHD19" s="729"/>
      <c r="HHE19" s="724"/>
      <c r="HHF19" s="725"/>
      <c r="HHG19" s="726"/>
      <c r="HHH19" s="726"/>
      <c r="HHI19" s="726"/>
      <c r="HHJ19" s="727"/>
      <c r="HHK19" s="727"/>
      <c r="HHL19" s="727"/>
      <c r="HHN19" s="729"/>
      <c r="HHO19" s="724"/>
      <c r="HHP19" s="725"/>
      <c r="HHQ19" s="726"/>
      <c r="HHR19" s="726"/>
      <c r="HHS19" s="726"/>
      <c r="HHT19" s="727"/>
      <c r="HHU19" s="727"/>
      <c r="HHV19" s="727"/>
      <c r="HHX19" s="729"/>
      <c r="HHY19" s="724"/>
      <c r="HHZ19" s="725"/>
      <c r="HIA19" s="726"/>
      <c r="HIB19" s="726"/>
      <c r="HIC19" s="726"/>
      <c r="HID19" s="727"/>
      <c r="HIE19" s="727"/>
      <c r="HIF19" s="727"/>
      <c r="HIH19" s="729"/>
      <c r="HII19" s="724"/>
      <c r="HIJ19" s="725"/>
      <c r="HIK19" s="726"/>
      <c r="HIL19" s="726"/>
      <c r="HIM19" s="726"/>
      <c r="HIN19" s="727"/>
      <c r="HIO19" s="727"/>
      <c r="HIP19" s="727"/>
      <c r="HIR19" s="729"/>
      <c r="HIS19" s="724"/>
      <c r="HIT19" s="725"/>
      <c r="HIU19" s="726"/>
      <c r="HIV19" s="726"/>
      <c r="HIW19" s="726"/>
      <c r="HIX19" s="727"/>
      <c r="HIY19" s="727"/>
      <c r="HIZ19" s="727"/>
      <c r="HJB19" s="729"/>
      <c r="HJC19" s="724"/>
      <c r="HJD19" s="725"/>
      <c r="HJE19" s="726"/>
      <c r="HJF19" s="726"/>
      <c r="HJG19" s="726"/>
      <c r="HJH19" s="727"/>
      <c r="HJI19" s="727"/>
      <c r="HJJ19" s="727"/>
      <c r="HJL19" s="729"/>
      <c r="HJM19" s="724"/>
      <c r="HJN19" s="725"/>
      <c r="HJO19" s="726"/>
      <c r="HJP19" s="726"/>
      <c r="HJQ19" s="726"/>
      <c r="HJR19" s="727"/>
      <c r="HJS19" s="727"/>
      <c r="HJT19" s="727"/>
      <c r="HJV19" s="729"/>
      <c r="HJW19" s="724"/>
      <c r="HJX19" s="725"/>
      <c r="HJY19" s="726"/>
      <c r="HJZ19" s="726"/>
      <c r="HKA19" s="726"/>
      <c r="HKB19" s="727"/>
      <c r="HKC19" s="727"/>
      <c r="HKD19" s="727"/>
      <c r="HKF19" s="729"/>
      <c r="HKG19" s="724"/>
      <c r="HKH19" s="725"/>
      <c r="HKI19" s="726"/>
      <c r="HKJ19" s="726"/>
      <c r="HKK19" s="726"/>
      <c r="HKL19" s="727"/>
      <c r="HKM19" s="727"/>
      <c r="HKN19" s="727"/>
      <c r="HKP19" s="729"/>
      <c r="HKQ19" s="724"/>
      <c r="HKR19" s="725"/>
      <c r="HKS19" s="726"/>
      <c r="HKT19" s="726"/>
      <c r="HKU19" s="726"/>
      <c r="HKV19" s="727"/>
      <c r="HKW19" s="727"/>
      <c r="HKX19" s="727"/>
      <c r="HKZ19" s="729"/>
      <c r="HLA19" s="724"/>
      <c r="HLB19" s="725"/>
      <c r="HLC19" s="726"/>
      <c r="HLD19" s="726"/>
      <c r="HLE19" s="726"/>
      <c r="HLF19" s="727"/>
      <c r="HLG19" s="727"/>
      <c r="HLH19" s="727"/>
      <c r="HLJ19" s="729"/>
      <c r="HLK19" s="724"/>
      <c r="HLL19" s="725"/>
      <c r="HLM19" s="726"/>
      <c r="HLN19" s="726"/>
      <c r="HLO19" s="726"/>
      <c r="HLP19" s="727"/>
      <c r="HLQ19" s="727"/>
      <c r="HLR19" s="727"/>
      <c r="HLT19" s="729"/>
      <c r="HLU19" s="724"/>
      <c r="HLV19" s="725"/>
      <c r="HLW19" s="726"/>
      <c r="HLX19" s="726"/>
      <c r="HLY19" s="726"/>
      <c r="HLZ19" s="727"/>
      <c r="HMA19" s="727"/>
      <c r="HMB19" s="727"/>
      <c r="HMD19" s="729"/>
      <c r="HME19" s="724"/>
      <c r="HMF19" s="725"/>
      <c r="HMG19" s="726"/>
      <c r="HMH19" s="726"/>
      <c r="HMI19" s="726"/>
      <c r="HMJ19" s="727"/>
      <c r="HMK19" s="727"/>
      <c r="HML19" s="727"/>
      <c r="HMN19" s="729"/>
      <c r="HMO19" s="724"/>
      <c r="HMP19" s="725"/>
      <c r="HMQ19" s="726"/>
      <c r="HMR19" s="726"/>
      <c r="HMS19" s="726"/>
      <c r="HMT19" s="727"/>
      <c r="HMU19" s="727"/>
      <c r="HMV19" s="727"/>
      <c r="HMX19" s="729"/>
      <c r="HMY19" s="724"/>
      <c r="HMZ19" s="725"/>
      <c r="HNA19" s="726"/>
      <c r="HNB19" s="726"/>
      <c r="HNC19" s="726"/>
      <c r="HND19" s="727"/>
      <c r="HNE19" s="727"/>
      <c r="HNF19" s="727"/>
      <c r="HNH19" s="729"/>
      <c r="HNI19" s="724"/>
      <c r="HNJ19" s="725"/>
      <c r="HNK19" s="726"/>
      <c r="HNL19" s="726"/>
      <c r="HNM19" s="726"/>
      <c r="HNN19" s="727"/>
      <c r="HNO19" s="727"/>
      <c r="HNP19" s="727"/>
      <c r="HNR19" s="729"/>
      <c r="HNS19" s="724"/>
      <c r="HNT19" s="725"/>
      <c r="HNU19" s="726"/>
      <c r="HNV19" s="726"/>
      <c r="HNW19" s="726"/>
      <c r="HNX19" s="727"/>
      <c r="HNY19" s="727"/>
      <c r="HNZ19" s="727"/>
      <c r="HOB19" s="729"/>
      <c r="HOC19" s="724"/>
      <c r="HOD19" s="725"/>
      <c r="HOE19" s="726"/>
      <c r="HOF19" s="726"/>
      <c r="HOG19" s="726"/>
      <c r="HOH19" s="727"/>
      <c r="HOI19" s="727"/>
      <c r="HOJ19" s="727"/>
      <c r="HOL19" s="729"/>
      <c r="HOM19" s="724"/>
      <c r="HON19" s="725"/>
      <c r="HOO19" s="726"/>
      <c r="HOP19" s="726"/>
      <c r="HOQ19" s="726"/>
      <c r="HOR19" s="727"/>
      <c r="HOS19" s="727"/>
      <c r="HOT19" s="727"/>
      <c r="HOV19" s="729"/>
      <c r="HOW19" s="724"/>
      <c r="HOX19" s="725"/>
      <c r="HOY19" s="726"/>
      <c r="HOZ19" s="726"/>
      <c r="HPA19" s="726"/>
      <c r="HPB19" s="727"/>
      <c r="HPC19" s="727"/>
      <c r="HPD19" s="727"/>
      <c r="HPF19" s="729"/>
      <c r="HPG19" s="724"/>
      <c r="HPH19" s="725"/>
      <c r="HPI19" s="726"/>
      <c r="HPJ19" s="726"/>
      <c r="HPK19" s="726"/>
      <c r="HPL19" s="727"/>
      <c r="HPM19" s="727"/>
      <c r="HPN19" s="727"/>
      <c r="HPP19" s="729"/>
      <c r="HPQ19" s="724"/>
      <c r="HPR19" s="725"/>
      <c r="HPS19" s="726"/>
      <c r="HPT19" s="726"/>
      <c r="HPU19" s="726"/>
      <c r="HPV19" s="727"/>
      <c r="HPW19" s="727"/>
      <c r="HPX19" s="727"/>
      <c r="HPZ19" s="729"/>
      <c r="HQA19" s="724"/>
      <c r="HQB19" s="725"/>
      <c r="HQC19" s="726"/>
      <c r="HQD19" s="726"/>
      <c r="HQE19" s="726"/>
      <c r="HQF19" s="727"/>
      <c r="HQG19" s="727"/>
      <c r="HQH19" s="727"/>
      <c r="HQJ19" s="729"/>
      <c r="HQK19" s="724"/>
      <c r="HQL19" s="725"/>
      <c r="HQM19" s="726"/>
      <c r="HQN19" s="726"/>
      <c r="HQO19" s="726"/>
      <c r="HQP19" s="727"/>
      <c r="HQQ19" s="727"/>
      <c r="HQR19" s="727"/>
      <c r="HQT19" s="729"/>
      <c r="HQU19" s="724"/>
      <c r="HQV19" s="725"/>
      <c r="HQW19" s="726"/>
      <c r="HQX19" s="726"/>
      <c r="HQY19" s="726"/>
      <c r="HQZ19" s="727"/>
      <c r="HRA19" s="727"/>
      <c r="HRB19" s="727"/>
      <c r="HRD19" s="729"/>
      <c r="HRE19" s="724"/>
      <c r="HRF19" s="725"/>
      <c r="HRG19" s="726"/>
      <c r="HRH19" s="726"/>
      <c r="HRI19" s="726"/>
      <c r="HRJ19" s="727"/>
      <c r="HRK19" s="727"/>
      <c r="HRL19" s="727"/>
      <c r="HRN19" s="729"/>
      <c r="HRO19" s="724"/>
      <c r="HRP19" s="725"/>
      <c r="HRQ19" s="726"/>
      <c r="HRR19" s="726"/>
      <c r="HRS19" s="726"/>
      <c r="HRT19" s="727"/>
      <c r="HRU19" s="727"/>
      <c r="HRV19" s="727"/>
      <c r="HRX19" s="729"/>
      <c r="HRY19" s="724"/>
      <c r="HRZ19" s="725"/>
      <c r="HSA19" s="726"/>
      <c r="HSB19" s="726"/>
      <c r="HSC19" s="726"/>
      <c r="HSD19" s="727"/>
      <c r="HSE19" s="727"/>
      <c r="HSF19" s="727"/>
      <c r="HSH19" s="729"/>
      <c r="HSI19" s="724"/>
      <c r="HSJ19" s="725"/>
      <c r="HSK19" s="726"/>
      <c r="HSL19" s="726"/>
      <c r="HSM19" s="726"/>
      <c r="HSN19" s="727"/>
      <c r="HSO19" s="727"/>
      <c r="HSP19" s="727"/>
      <c r="HSR19" s="729"/>
      <c r="HSS19" s="724"/>
      <c r="HST19" s="725"/>
      <c r="HSU19" s="726"/>
      <c r="HSV19" s="726"/>
      <c r="HSW19" s="726"/>
      <c r="HSX19" s="727"/>
      <c r="HSY19" s="727"/>
      <c r="HSZ19" s="727"/>
      <c r="HTB19" s="729"/>
      <c r="HTC19" s="724"/>
      <c r="HTD19" s="725"/>
      <c r="HTE19" s="726"/>
      <c r="HTF19" s="726"/>
      <c r="HTG19" s="726"/>
      <c r="HTH19" s="727"/>
      <c r="HTI19" s="727"/>
      <c r="HTJ19" s="727"/>
      <c r="HTL19" s="729"/>
      <c r="HTM19" s="724"/>
      <c r="HTN19" s="725"/>
      <c r="HTO19" s="726"/>
      <c r="HTP19" s="726"/>
      <c r="HTQ19" s="726"/>
      <c r="HTR19" s="727"/>
      <c r="HTS19" s="727"/>
      <c r="HTT19" s="727"/>
      <c r="HTV19" s="729"/>
      <c r="HTW19" s="724"/>
      <c r="HTX19" s="725"/>
      <c r="HTY19" s="726"/>
      <c r="HTZ19" s="726"/>
      <c r="HUA19" s="726"/>
      <c r="HUB19" s="727"/>
      <c r="HUC19" s="727"/>
      <c r="HUD19" s="727"/>
      <c r="HUF19" s="729"/>
      <c r="HUG19" s="724"/>
      <c r="HUH19" s="725"/>
      <c r="HUI19" s="726"/>
      <c r="HUJ19" s="726"/>
      <c r="HUK19" s="726"/>
      <c r="HUL19" s="727"/>
      <c r="HUM19" s="727"/>
      <c r="HUN19" s="727"/>
      <c r="HUP19" s="729"/>
      <c r="HUQ19" s="724"/>
      <c r="HUR19" s="725"/>
      <c r="HUS19" s="726"/>
      <c r="HUT19" s="726"/>
      <c r="HUU19" s="726"/>
      <c r="HUV19" s="727"/>
      <c r="HUW19" s="727"/>
      <c r="HUX19" s="727"/>
      <c r="HUZ19" s="729"/>
      <c r="HVA19" s="724"/>
      <c r="HVB19" s="725"/>
      <c r="HVC19" s="726"/>
      <c r="HVD19" s="726"/>
      <c r="HVE19" s="726"/>
      <c r="HVF19" s="727"/>
      <c r="HVG19" s="727"/>
      <c r="HVH19" s="727"/>
      <c r="HVJ19" s="729"/>
      <c r="HVK19" s="724"/>
      <c r="HVL19" s="725"/>
      <c r="HVM19" s="726"/>
      <c r="HVN19" s="726"/>
      <c r="HVO19" s="726"/>
      <c r="HVP19" s="727"/>
      <c r="HVQ19" s="727"/>
      <c r="HVR19" s="727"/>
      <c r="HVT19" s="729"/>
      <c r="HVU19" s="724"/>
      <c r="HVV19" s="725"/>
      <c r="HVW19" s="726"/>
      <c r="HVX19" s="726"/>
      <c r="HVY19" s="726"/>
      <c r="HVZ19" s="727"/>
      <c r="HWA19" s="727"/>
      <c r="HWB19" s="727"/>
      <c r="HWD19" s="729"/>
      <c r="HWE19" s="724"/>
      <c r="HWF19" s="725"/>
      <c r="HWG19" s="726"/>
      <c r="HWH19" s="726"/>
      <c r="HWI19" s="726"/>
      <c r="HWJ19" s="727"/>
      <c r="HWK19" s="727"/>
      <c r="HWL19" s="727"/>
      <c r="HWN19" s="729"/>
      <c r="HWO19" s="724"/>
      <c r="HWP19" s="725"/>
      <c r="HWQ19" s="726"/>
      <c r="HWR19" s="726"/>
      <c r="HWS19" s="726"/>
      <c r="HWT19" s="727"/>
      <c r="HWU19" s="727"/>
      <c r="HWV19" s="727"/>
      <c r="HWX19" s="729"/>
      <c r="HWY19" s="724"/>
      <c r="HWZ19" s="725"/>
      <c r="HXA19" s="726"/>
      <c r="HXB19" s="726"/>
      <c r="HXC19" s="726"/>
      <c r="HXD19" s="727"/>
      <c r="HXE19" s="727"/>
      <c r="HXF19" s="727"/>
      <c r="HXH19" s="729"/>
      <c r="HXI19" s="724"/>
      <c r="HXJ19" s="725"/>
      <c r="HXK19" s="726"/>
      <c r="HXL19" s="726"/>
      <c r="HXM19" s="726"/>
      <c r="HXN19" s="727"/>
      <c r="HXO19" s="727"/>
      <c r="HXP19" s="727"/>
      <c r="HXR19" s="729"/>
      <c r="HXS19" s="724"/>
      <c r="HXT19" s="725"/>
      <c r="HXU19" s="726"/>
      <c r="HXV19" s="726"/>
      <c r="HXW19" s="726"/>
      <c r="HXX19" s="727"/>
      <c r="HXY19" s="727"/>
      <c r="HXZ19" s="727"/>
      <c r="HYB19" s="729"/>
      <c r="HYC19" s="724"/>
      <c r="HYD19" s="725"/>
      <c r="HYE19" s="726"/>
      <c r="HYF19" s="726"/>
      <c r="HYG19" s="726"/>
      <c r="HYH19" s="727"/>
      <c r="HYI19" s="727"/>
      <c r="HYJ19" s="727"/>
      <c r="HYL19" s="729"/>
      <c r="HYM19" s="724"/>
      <c r="HYN19" s="725"/>
      <c r="HYO19" s="726"/>
      <c r="HYP19" s="726"/>
      <c r="HYQ19" s="726"/>
      <c r="HYR19" s="727"/>
      <c r="HYS19" s="727"/>
      <c r="HYT19" s="727"/>
      <c r="HYV19" s="729"/>
      <c r="HYW19" s="724"/>
      <c r="HYX19" s="725"/>
      <c r="HYY19" s="726"/>
      <c r="HYZ19" s="726"/>
      <c r="HZA19" s="726"/>
      <c r="HZB19" s="727"/>
      <c r="HZC19" s="727"/>
      <c r="HZD19" s="727"/>
      <c r="HZF19" s="729"/>
      <c r="HZG19" s="724"/>
      <c r="HZH19" s="725"/>
      <c r="HZI19" s="726"/>
      <c r="HZJ19" s="726"/>
      <c r="HZK19" s="726"/>
      <c r="HZL19" s="727"/>
      <c r="HZM19" s="727"/>
      <c r="HZN19" s="727"/>
      <c r="HZP19" s="729"/>
      <c r="HZQ19" s="724"/>
      <c r="HZR19" s="725"/>
      <c r="HZS19" s="726"/>
      <c r="HZT19" s="726"/>
      <c r="HZU19" s="726"/>
      <c r="HZV19" s="727"/>
      <c r="HZW19" s="727"/>
      <c r="HZX19" s="727"/>
      <c r="HZZ19" s="729"/>
      <c r="IAA19" s="724"/>
      <c r="IAB19" s="725"/>
      <c r="IAC19" s="726"/>
      <c r="IAD19" s="726"/>
      <c r="IAE19" s="726"/>
      <c r="IAF19" s="727"/>
      <c r="IAG19" s="727"/>
      <c r="IAH19" s="727"/>
      <c r="IAJ19" s="729"/>
      <c r="IAK19" s="724"/>
      <c r="IAL19" s="725"/>
      <c r="IAM19" s="726"/>
      <c r="IAN19" s="726"/>
      <c r="IAO19" s="726"/>
      <c r="IAP19" s="727"/>
      <c r="IAQ19" s="727"/>
      <c r="IAR19" s="727"/>
      <c r="IAT19" s="729"/>
      <c r="IAU19" s="724"/>
      <c r="IAV19" s="725"/>
      <c r="IAW19" s="726"/>
      <c r="IAX19" s="726"/>
      <c r="IAY19" s="726"/>
      <c r="IAZ19" s="727"/>
      <c r="IBA19" s="727"/>
      <c r="IBB19" s="727"/>
      <c r="IBD19" s="729"/>
      <c r="IBE19" s="724"/>
      <c r="IBF19" s="725"/>
      <c r="IBG19" s="726"/>
      <c r="IBH19" s="726"/>
      <c r="IBI19" s="726"/>
      <c r="IBJ19" s="727"/>
      <c r="IBK19" s="727"/>
      <c r="IBL19" s="727"/>
      <c r="IBN19" s="729"/>
      <c r="IBO19" s="724"/>
      <c r="IBP19" s="725"/>
      <c r="IBQ19" s="726"/>
      <c r="IBR19" s="726"/>
      <c r="IBS19" s="726"/>
      <c r="IBT19" s="727"/>
      <c r="IBU19" s="727"/>
      <c r="IBV19" s="727"/>
      <c r="IBX19" s="729"/>
      <c r="IBY19" s="724"/>
      <c r="IBZ19" s="725"/>
      <c r="ICA19" s="726"/>
      <c r="ICB19" s="726"/>
      <c r="ICC19" s="726"/>
      <c r="ICD19" s="727"/>
      <c r="ICE19" s="727"/>
      <c r="ICF19" s="727"/>
      <c r="ICH19" s="729"/>
      <c r="ICI19" s="724"/>
      <c r="ICJ19" s="725"/>
      <c r="ICK19" s="726"/>
      <c r="ICL19" s="726"/>
      <c r="ICM19" s="726"/>
      <c r="ICN19" s="727"/>
      <c r="ICO19" s="727"/>
      <c r="ICP19" s="727"/>
      <c r="ICR19" s="729"/>
      <c r="ICS19" s="724"/>
      <c r="ICT19" s="725"/>
      <c r="ICU19" s="726"/>
      <c r="ICV19" s="726"/>
      <c r="ICW19" s="726"/>
      <c r="ICX19" s="727"/>
      <c r="ICY19" s="727"/>
      <c r="ICZ19" s="727"/>
      <c r="IDB19" s="729"/>
      <c r="IDC19" s="724"/>
      <c r="IDD19" s="725"/>
      <c r="IDE19" s="726"/>
      <c r="IDF19" s="726"/>
      <c r="IDG19" s="726"/>
      <c r="IDH19" s="727"/>
      <c r="IDI19" s="727"/>
      <c r="IDJ19" s="727"/>
      <c r="IDL19" s="729"/>
      <c r="IDM19" s="724"/>
      <c r="IDN19" s="725"/>
      <c r="IDO19" s="726"/>
      <c r="IDP19" s="726"/>
      <c r="IDQ19" s="726"/>
      <c r="IDR19" s="727"/>
      <c r="IDS19" s="727"/>
      <c r="IDT19" s="727"/>
      <c r="IDV19" s="729"/>
      <c r="IDW19" s="724"/>
      <c r="IDX19" s="725"/>
      <c r="IDY19" s="726"/>
      <c r="IDZ19" s="726"/>
      <c r="IEA19" s="726"/>
      <c r="IEB19" s="727"/>
      <c r="IEC19" s="727"/>
      <c r="IED19" s="727"/>
      <c r="IEF19" s="729"/>
      <c r="IEG19" s="724"/>
      <c r="IEH19" s="725"/>
      <c r="IEI19" s="726"/>
      <c r="IEJ19" s="726"/>
      <c r="IEK19" s="726"/>
      <c r="IEL19" s="727"/>
      <c r="IEM19" s="727"/>
      <c r="IEN19" s="727"/>
      <c r="IEP19" s="729"/>
      <c r="IEQ19" s="724"/>
      <c r="IER19" s="725"/>
      <c r="IES19" s="726"/>
      <c r="IET19" s="726"/>
      <c r="IEU19" s="726"/>
      <c r="IEV19" s="727"/>
      <c r="IEW19" s="727"/>
      <c r="IEX19" s="727"/>
      <c r="IEZ19" s="729"/>
      <c r="IFA19" s="724"/>
      <c r="IFB19" s="725"/>
      <c r="IFC19" s="726"/>
      <c r="IFD19" s="726"/>
      <c r="IFE19" s="726"/>
      <c r="IFF19" s="727"/>
      <c r="IFG19" s="727"/>
      <c r="IFH19" s="727"/>
      <c r="IFJ19" s="729"/>
      <c r="IFK19" s="724"/>
      <c r="IFL19" s="725"/>
      <c r="IFM19" s="726"/>
      <c r="IFN19" s="726"/>
      <c r="IFO19" s="726"/>
      <c r="IFP19" s="727"/>
      <c r="IFQ19" s="727"/>
      <c r="IFR19" s="727"/>
      <c r="IFT19" s="729"/>
      <c r="IFU19" s="724"/>
      <c r="IFV19" s="725"/>
      <c r="IFW19" s="726"/>
      <c r="IFX19" s="726"/>
      <c r="IFY19" s="726"/>
      <c r="IFZ19" s="727"/>
      <c r="IGA19" s="727"/>
      <c r="IGB19" s="727"/>
      <c r="IGD19" s="729"/>
      <c r="IGE19" s="724"/>
      <c r="IGF19" s="725"/>
      <c r="IGG19" s="726"/>
      <c r="IGH19" s="726"/>
      <c r="IGI19" s="726"/>
      <c r="IGJ19" s="727"/>
      <c r="IGK19" s="727"/>
      <c r="IGL19" s="727"/>
      <c r="IGN19" s="729"/>
      <c r="IGO19" s="724"/>
      <c r="IGP19" s="725"/>
      <c r="IGQ19" s="726"/>
      <c r="IGR19" s="726"/>
      <c r="IGS19" s="726"/>
      <c r="IGT19" s="727"/>
      <c r="IGU19" s="727"/>
      <c r="IGV19" s="727"/>
      <c r="IGX19" s="729"/>
      <c r="IGY19" s="724"/>
      <c r="IGZ19" s="725"/>
      <c r="IHA19" s="726"/>
      <c r="IHB19" s="726"/>
      <c r="IHC19" s="726"/>
      <c r="IHD19" s="727"/>
      <c r="IHE19" s="727"/>
      <c r="IHF19" s="727"/>
      <c r="IHH19" s="729"/>
      <c r="IHI19" s="724"/>
      <c r="IHJ19" s="725"/>
      <c r="IHK19" s="726"/>
      <c r="IHL19" s="726"/>
      <c r="IHM19" s="726"/>
      <c r="IHN19" s="727"/>
      <c r="IHO19" s="727"/>
      <c r="IHP19" s="727"/>
      <c r="IHR19" s="729"/>
      <c r="IHS19" s="724"/>
      <c r="IHT19" s="725"/>
      <c r="IHU19" s="726"/>
      <c r="IHV19" s="726"/>
      <c r="IHW19" s="726"/>
      <c r="IHX19" s="727"/>
      <c r="IHY19" s="727"/>
      <c r="IHZ19" s="727"/>
      <c r="IIB19" s="729"/>
      <c r="IIC19" s="724"/>
      <c r="IID19" s="725"/>
      <c r="IIE19" s="726"/>
      <c r="IIF19" s="726"/>
      <c r="IIG19" s="726"/>
      <c r="IIH19" s="727"/>
      <c r="III19" s="727"/>
      <c r="IIJ19" s="727"/>
      <c r="IIL19" s="729"/>
      <c r="IIM19" s="724"/>
      <c r="IIN19" s="725"/>
      <c r="IIO19" s="726"/>
      <c r="IIP19" s="726"/>
      <c r="IIQ19" s="726"/>
      <c r="IIR19" s="727"/>
      <c r="IIS19" s="727"/>
      <c r="IIT19" s="727"/>
      <c r="IIV19" s="729"/>
      <c r="IIW19" s="724"/>
      <c r="IIX19" s="725"/>
      <c r="IIY19" s="726"/>
      <c r="IIZ19" s="726"/>
      <c r="IJA19" s="726"/>
      <c r="IJB19" s="727"/>
      <c r="IJC19" s="727"/>
      <c r="IJD19" s="727"/>
      <c r="IJF19" s="729"/>
      <c r="IJG19" s="724"/>
      <c r="IJH19" s="725"/>
      <c r="IJI19" s="726"/>
      <c r="IJJ19" s="726"/>
      <c r="IJK19" s="726"/>
      <c r="IJL19" s="727"/>
      <c r="IJM19" s="727"/>
      <c r="IJN19" s="727"/>
      <c r="IJP19" s="729"/>
      <c r="IJQ19" s="724"/>
      <c r="IJR19" s="725"/>
      <c r="IJS19" s="726"/>
      <c r="IJT19" s="726"/>
      <c r="IJU19" s="726"/>
      <c r="IJV19" s="727"/>
      <c r="IJW19" s="727"/>
      <c r="IJX19" s="727"/>
      <c r="IJZ19" s="729"/>
      <c r="IKA19" s="724"/>
      <c r="IKB19" s="725"/>
      <c r="IKC19" s="726"/>
      <c r="IKD19" s="726"/>
      <c r="IKE19" s="726"/>
      <c r="IKF19" s="727"/>
      <c r="IKG19" s="727"/>
      <c r="IKH19" s="727"/>
      <c r="IKJ19" s="729"/>
      <c r="IKK19" s="724"/>
      <c r="IKL19" s="725"/>
      <c r="IKM19" s="726"/>
      <c r="IKN19" s="726"/>
      <c r="IKO19" s="726"/>
      <c r="IKP19" s="727"/>
      <c r="IKQ19" s="727"/>
      <c r="IKR19" s="727"/>
      <c r="IKT19" s="729"/>
      <c r="IKU19" s="724"/>
      <c r="IKV19" s="725"/>
      <c r="IKW19" s="726"/>
      <c r="IKX19" s="726"/>
      <c r="IKY19" s="726"/>
      <c r="IKZ19" s="727"/>
      <c r="ILA19" s="727"/>
      <c r="ILB19" s="727"/>
      <c r="ILD19" s="729"/>
      <c r="ILE19" s="724"/>
      <c r="ILF19" s="725"/>
      <c r="ILG19" s="726"/>
      <c r="ILH19" s="726"/>
      <c r="ILI19" s="726"/>
      <c r="ILJ19" s="727"/>
      <c r="ILK19" s="727"/>
      <c r="ILL19" s="727"/>
      <c r="ILN19" s="729"/>
      <c r="ILO19" s="724"/>
      <c r="ILP19" s="725"/>
      <c r="ILQ19" s="726"/>
      <c r="ILR19" s="726"/>
      <c r="ILS19" s="726"/>
      <c r="ILT19" s="727"/>
      <c r="ILU19" s="727"/>
      <c r="ILV19" s="727"/>
      <c r="ILX19" s="729"/>
      <c r="ILY19" s="724"/>
      <c r="ILZ19" s="725"/>
      <c r="IMA19" s="726"/>
      <c r="IMB19" s="726"/>
      <c r="IMC19" s="726"/>
      <c r="IMD19" s="727"/>
      <c r="IME19" s="727"/>
      <c r="IMF19" s="727"/>
      <c r="IMH19" s="729"/>
      <c r="IMI19" s="724"/>
      <c r="IMJ19" s="725"/>
      <c r="IMK19" s="726"/>
      <c r="IML19" s="726"/>
      <c r="IMM19" s="726"/>
      <c r="IMN19" s="727"/>
      <c r="IMO19" s="727"/>
      <c r="IMP19" s="727"/>
      <c r="IMR19" s="729"/>
      <c r="IMS19" s="724"/>
      <c r="IMT19" s="725"/>
      <c r="IMU19" s="726"/>
      <c r="IMV19" s="726"/>
      <c r="IMW19" s="726"/>
      <c r="IMX19" s="727"/>
      <c r="IMY19" s="727"/>
      <c r="IMZ19" s="727"/>
      <c r="INB19" s="729"/>
      <c r="INC19" s="724"/>
      <c r="IND19" s="725"/>
      <c r="INE19" s="726"/>
      <c r="INF19" s="726"/>
      <c r="ING19" s="726"/>
      <c r="INH19" s="727"/>
      <c r="INI19" s="727"/>
      <c r="INJ19" s="727"/>
      <c r="INL19" s="729"/>
      <c r="INM19" s="724"/>
      <c r="INN19" s="725"/>
      <c r="INO19" s="726"/>
      <c r="INP19" s="726"/>
      <c r="INQ19" s="726"/>
      <c r="INR19" s="727"/>
      <c r="INS19" s="727"/>
      <c r="INT19" s="727"/>
      <c r="INV19" s="729"/>
      <c r="INW19" s="724"/>
      <c r="INX19" s="725"/>
      <c r="INY19" s="726"/>
      <c r="INZ19" s="726"/>
      <c r="IOA19" s="726"/>
      <c r="IOB19" s="727"/>
      <c r="IOC19" s="727"/>
      <c r="IOD19" s="727"/>
      <c r="IOF19" s="729"/>
      <c r="IOG19" s="724"/>
      <c r="IOH19" s="725"/>
      <c r="IOI19" s="726"/>
      <c r="IOJ19" s="726"/>
      <c r="IOK19" s="726"/>
      <c r="IOL19" s="727"/>
      <c r="IOM19" s="727"/>
      <c r="ION19" s="727"/>
      <c r="IOP19" s="729"/>
      <c r="IOQ19" s="724"/>
      <c r="IOR19" s="725"/>
      <c r="IOS19" s="726"/>
      <c r="IOT19" s="726"/>
      <c r="IOU19" s="726"/>
      <c r="IOV19" s="727"/>
      <c r="IOW19" s="727"/>
      <c r="IOX19" s="727"/>
      <c r="IOZ19" s="729"/>
      <c r="IPA19" s="724"/>
      <c r="IPB19" s="725"/>
      <c r="IPC19" s="726"/>
      <c r="IPD19" s="726"/>
      <c r="IPE19" s="726"/>
      <c r="IPF19" s="727"/>
      <c r="IPG19" s="727"/>
      <c r="IPH19" s="727"/>
      <c r="IPJ19" s="729"/>
      <c r="IPK19" s="724"/>
      <c r="IPL19" s="725"/>
      <c r="IPM19" s="726"/>
      <c r="IPN19" s="726"/>
      <c r="IPO19" s="726"/>
      <c r="IPP19" s="727"/>
      <c r="IPQ19" s="727"/>
      <c r="IPR19" s="727"/>
      <c r="IPT19" s="729"/>
      <c r="IPU19" s="724"/>
      <c r="IPV19" s="725"/>
      <c r="IPW19" s="726"/>
      <c r="IPX19" s="726"/>
      <c r="IPY19" s="726"/>
      <c r="IPZ19" s="727"/>
      <c r="IQA19" s="727"/>
      <c r="IQB19" s="727"/>
      <c r="IQD19" s="729"/>
      <c r="IQE19" s="724"/>
      <c r="IQF19" s="725"/>
      <c r="IQG19" s="726"/>
      <c r="IQH19" s="726"/>
      <c r="IQI19" s="726"/>
      <c r="IQJ19" s="727"/>
      <c r="IQK19" s="727"/>
      <c r="IQL19" s="727"/>
      <c r="IQN19" s="729"/>
      <c r="IQO19" s="724"/>
      <c r="IQP19" s="725"/>
      <c r="IQQ19" s="726"/>
      <c r="IQR19" s="726"/>
      <c r="IQS19" s="726"/>
      <c r="IQT19" s="727"/>
      <c r="IQU19" s="727"/>
      <c r="IQV19" s="727"/>
      <c r="IQX19" s="729"/>
      <c r="IQY19" s="724"/>
      <c r="IQZ19" s="725"/>
      <c r="IRA19" s="726"/>
      <c r="IRB19" s="726"/>
      <c r="IRC19" s="726"/>
      <c r="IRD19" s="727"/>
      <c r="IRE19" s="727"/>
      <c r="IRF19" s="727"/>
      <c r="IRH19" s="729"/>
      <c r="IRI19" s="724"/>
      <c r="IRJ19" s="725"/>
      <c r="IRK19" s="726"/>
      <c r="IRL19" s="726"/>
      <c r="IRM19" s="726"/>
      <c r="IRN19" s="727"/>
      <c r="IRO19" s="727"/>
      <c r="IRP19" s="727"/>
      <c r="IRR19" s="729"/>
      <c r="IRS19" s="724"/>
      <c r="IRT19" s="725"/>
      <c r="IRU19" s="726"/>
      <c r="IRV19" s="726"/>
      <c r="IRW19" s="726"/>
      <c r="IRX19" s="727"/>
      <c r="IRY19" s="727"/>
      <c r="IRZ19" s="727"/>
      <c r="ISB19" s="729"/>
      <c r="ISC19" s="724"/>
      <c r="ISD19" s="725"/>
      <c r="ISE19" s="726"/>
      <c r="ISF19" s="726"/>
      <c r="ISG19" s="726"/>
      <c r="ISH19" s="727"/>
      <c r="ISI19" s="727"/>
      <c r="ISJ19" s="727"/>
      <c r="ISL19" s="729"/>
      <c r="ISM19" s="724"/>
      <c r="ISN19" s="725"/>
      <c r="ISO19" s="726"/>
      <c r="ISP19" s="726"/>
      <c r="ISQ19" s="726"/>
      <c r="ISR19" s="727"/>
      <c r="ISS19" s="727"/>
      <c r="IST19" s="727"/>
      <c r="ISV19" s="729"/>
      <c r="ISW19" s="724"/>
      <c r="ISX19" s="725"/>
      <c r="ISY19" s="726"/>
      <c r="ISZ19" s="726"/>
      <c r="ITA19" s="726"/>
      <c r="ITB19" s="727"/>
      <c r="ITC19" s="727"/>
      <c r="ITD19" s="727"/>
      <c r="ITF19" s="729"/>
      <c r="ITG19" s="724"/>
      <c r="ITH19" s="725"/>
      <c r="ITI19" s="726"/>
      <c r="ITJ19" s="726"/>
      <c r="ITK19" s="726"/>
      <c r="ITL19" s="727"/>
      <c r="ITM19" s="727"/>
      <c r="ITN19" s="727"/>
      <c r="ITP19" s="729"/>
      <c r="ITQ19" s="724"/>
      <c r="ITR19" s="725"/>
      <c r="ITS19" s="726"/>
      <c r="ITT19" s="726"/>
      <c r="ITU19" s="726"/>
      <c r="ITV19" s="727"/>
      <c r="ITW19" s="727"/>
      <c r="ITX19" s="727"/>
      <c r="ITZ19" s="729"/>
      <c r="IUA19" s="724"/>
      <c r="IUB19" s="725"/>
      <c r="IUC19" s="726"/>
      <c r="IUD19" s="726"/>
      <c r="IUE19" s="726"/>
      <c r="IUF19" s="727"/>
      <c r="IUG19" s="727"/>
      <c r="IUH19" s="727"/>
      <c r="IUJ19" s="729"/>
      <c r="IUK19" s="724"/>
      <c r="IUL19" s="725"/>
      <c r="IUM19" s="726"/>
      <c r="IUN19" s="726"/>
      <c r="IUO19" s="726"/>
      <c r="IUP19" s="727"/>
      <c r="IUQ19" s="727"/>
      <c r="IUR19" s="727"/>
      <c r="IUT19" s="729"/>
      <c r="IUU19" s="724"/>
      <c r="IUV19" s="725"/>
      <c r="IUW19" s="726"/>
      <c r="IUX19" s="726"/>
      <c r="IUY19" s="726"/>
      <c r="IUZ19" s="727"/>
      <c r="IVA19" s="727"/>
      <c r="IVB19" s="727"/>
      <c r="IVD19" s="729"/>
      <c r="IVE19" s="724"/>
      <c r="IVF19" s="725"/>
      <c r="IVG19" s="726"/>
      <c r="IVH19" s="726"/>
      <c r="IVI19" s="726"/>
      <c r="IVJ19" s="727"/>
      <c r="IVK19" s="727"/>
      <c r="IVL19" s="727"/>
      <c r="IVN19" s="729"/>
      <c r="IVO19" s="724"/>
      <c r="IVP19" s="725"/>
      <c r="IVQ19" s="726"/>
      <c r="IVR19" s="726"/>
      <c r="IVS19" s="726"/>
      <c r="IVT19" s="727"/>
      <c r="IVU19" s="727"/>
      <c r="IVV19" s="727"/>
      <c r="IVX19" s="729"/>
      <c r="IVY19" s="724"/>
      <c r="IVZ19" s="725"/>
      <c r="IWA19" s="726"/>
      <c r="IWB19" s="726"/>
      <c r="IWC19" s="726"/>
      <c r="IWD19" s="727"/>
      <c r="IWE19" s="727"/>
      <c r="IWF19" s="727"/>
      <c r="IWH19" s="729"/>
      <c r="IWI19" s="724"/>
      <c r="IWJ19" s="725"/>
      <c r="IWK19" s="726"/>
      <c r="IWL19" s="726"/>
      <c r="IWM19" s="726"/>
      <c r="IWN19" s="727"/>
      <c r="IWO19" s="727"/>
      <c r="IWP19" s="727"/>
      <c r="IWR19" s="729"/>
      <c r="IWS19" s="724"/>
      <c r="IWT19" s="725"/>
      <c r="IWU19" s="726"/>
      <c r="IWV19" s="726"/>
      <c r="IWW19" s="726"/>
      <c r="IWX19" s="727"/>
      <c r="IWY19" s="727"/>
      <c r="IWZ19" s="727"/>
      <c r="IXB19" s="729"/>
      <c r="IXC19" s="724"/>
      <c r="IXD19" s="725"/>
      <c r="IXE19" s="726"/>
      <c r="IXF19" s="726"/>
      <c r="IXG19" s="726"/>
      <c r="IXH19" s="727"/>
      <c r="IXI19" s="727"/>
      <c r="IXJ19" s="727"/>
      <c r="IXL19" s="729"/>
      <c r="IXM19" s="724"/>
      <c r="IXN19" s="725"/>
      <c r="IXO19" s="726"/>
      <c r="IXP19" s="726"/>
      <c r="IXQ19" s="726"/>
      <c r="IXR19" s="727"/>
      <c r="IXS19" s="727"/>
      <c r="IXT19" s="727"/>
      <c r="IXV19" s="729"/>
      <c r="IXW19" s="724"/>
      <c r="IXX19" s="725"/>
      <c r="IXY19" s="726"/>
      <c r="IXZ19" s="726"/>
      <c r="IYA19" s="726"/>
      <c r="IYB19" s="727"/>
      <c r="IYC19" s="727"/>
      <c r="IYD19" s="727"/>
      <c r="IYF19" s="729"/>
      <c r="IYG19" s="724"/>
      <c r="IYH19" s="725"/>
      <c r="IYI19" s="726"/>
      <c r="IYJ19" s="726"/>
      <c r="IYK19" s="726"/>
      <c r="IYL19" s="727"/>
      <c r="IYM19" s="727"/>
      <c r="IYN19" s="727"/>
      <c r="IYP19" s="729"/>
      <c r="IYQ19" s="724"/>
      <c r="IYR19" s="725"/>
      <c r="IYS19" s="726"/>
      <c r="IYT19" s="726"/>
      <c r="IYU19" s="726"/>
      <c r="IYV19" s="727"/>
      <c r="IYW19" s="727"/>
      <c r="IYX19" s="727"/>
      <c r="IYZ19" s="729"/>
      <c r="IZA19" s="724"/>
      <c r="IZB19" s="725"/>
      <c r="IZC19" s="726"/>
      <c r="IZD19" s="726"/>
      <c r="IZE19" s="726"/>
      <c r="IZF19" s="727"/>
      <c r="IZG19" s="727"/>
      <c r="IZH19" s="727"/>
      <c r="IZJ19" s="729"/>
      <c r="IZK19" s="724"/>
      <c r="IZL19" s="725"/>
      <c r="IZM19" s="726"/>
      <c r="IZN19" s="726"/>
      <c r="IZO19" s="726"/>
      <c r="IZP19" s="727"/>
      <c r="IZQ19" s="727"/>
      <c r="IZR19" s="727"/>
      <c r="IZT19" s="729"/>
      <c r="IZU19" s="724"/>
      <c r="IZV19" s="725"/>
      <c r="IZW19" s="726"/>
      <c r="IZX19" s="726"/>
      <c r="IZY19" s="726"/>
      <c r="IZZ19" s="727"/>
      <c r="JAA19" s="727"/>
      <c r="JAB19" s="727"/>
      <c r="JAD19" s="729"/>
      <c r="JAE19" s="724"/>
      <c r="JAF19" s="725"/>
      <c r="JAG19" s="726"/>
      <c r="JAH19" s="726"/>
      <c r="JAI19" s="726"/>
      <c r="JAJ19" s="727"/>
      <c r="JAK19" s="727"/>
      <c r="JAL19" s="727"/>
      <c r="JAN19" s="729"/>
      <c r="JAO19" s="724"/>
      <c r="JAP19" s="725"/>
      <c r="JAQ19" s="726"/>
      <c r="JAR19" s="726"/>
      <c r="JAS19" s="726"/>
      <c r="JAT19" s="727"/>
      <c r="JAU19" s="727"/>
      <c r="JAV19" s="727"/>
      <c r="JAX19" s="729"/>
      <c r="JAY19" s="724"/>
      <c r="JAZ19" s="725"/>
      <c r="JBA19" s="726"/>
      <c r="JBB19" s="726"/>
      <c r="JBC19" s="726"/>
      <c r="JBD19" s="727"/>
      <c r="JBE19" s="727"/>
      <c r="JBF19" s="727"/>
      <c r="JBH19" s="729"/>
      <c r="JBI19" s="724"/>
      <c r="JBJ19" s="725"/>
      <c r="JBK19" s="726"/>
      <c r="JBL19" s="726"/>
      <c r="JBM19" s="726"/>
      <c r="JBN19" s="727"/>
      <c r="JBO19" s="727"/>
      <c r="JBP19" s="727"/>
      <c r="JBR19" s="729"/>
      <c r="JBS19" s="724"/>
      <c r="JBT19" s="725"/>
      <c r="JBU19" s="726"/>
      <c r="JBV19" s="726"/>
      <c r="JBW19" s="726"/>
      <c r="JBX19" s="727"/>
      <c r="JBY19" s="727"/>
      <c r="JBZ19" s="727"/>
      <c r="JCB19" s="729"/>
      <c r="JCC19" s="724"/>
      <c r="JCD19" s="725"/>
      <c r="JCE19" s="726"/>
      <c r="JCF19" s="726"/>
      <c r="JCG19" s="726"/>
      <c r="JCH19" s="727"/>
      <c r="JCI19" s="727"/>
      <c r="JCJ19" s="727"/>
      <c r="JCL19" s="729"/>
      <c r="JCM19" s="724"/>
      <c r="JCN19" s="725"/>
      <c r="JCO19" s="726"/>
      <c r="JCP19" s="726"/>
      <c r="JCQ19" s="726"/>
      <c r="JCR19" s="727"/>
      <c r="JCS19" s="727"/>
      <c r="JCT19" s="727"/>
      <c r="JCV19" s="729"/>
      <c r="JCW19" s="724"/>
      <c r="JCX19" s="725"/>
      <c r="JCY19" s="726"/>
      <c r="JCZ19" s="726"/>
      <c r="JDA19" s="726"/>
      <c r="JDB19" s="727"/>
      <c r="JDC19" s="727"/>
      <c r="JDD19" s="727"/>
      <c r="JDF19" s="729"/>
      <c r="JDG19" s="724"/>
      <c r="JDH19" s="725"/>
      <c r="JDI19" s="726"/>
      <c r="JDJ19" s="726"/>
      <c r="JDK19" s="726"/>
      <c r="JDL19" s="727"/>
      <c r="JDM19" s="727"/>
      <c r="JDN19" s="727"/>
      <c r="JDP19" s="729"/>
      <c r="JDQ19" s="724"/>
      <c r="JDR19" s="725"/>
      <c r="JDS19" s="726"/>
      <c r="JDT19" s="726"/>
      <c r="JDU19" s="726"/>
      <c r="JDV19" s="727"/>
      <c r="JDW19" s="727"/>
      <c r="JDX19" s="727"/>
      <c r="JDZ19" s="729"/>
      <c r="JEA19" s="724"/>
      <c r="JEB19" s="725"/>
      <c r="JEC19" s="726"/>
      <c r="JED19" s="726"/>
      <c r="JEE19" s="726"/>
      <c r="JEF19" s="727"/>
      <c r="JEG19" s="727"/>
      <c r="JEH19" s="727"/>
      <c r="JEJ19" s="729"/>
      <c r="JEK19" s="724"/>
      <c r="JEL19" s="725"/>
      <c r="JEM19" s="726"/>
      <c r="JEN19" s="726"/>
      <c r="JEO19" s="726"/>
      <c r="JEP19" s="727"/>
      <c r="JEQ19" s="727"/>
      <c r="JER19" s="727"/>
      <c r="JET19" s="729"/>
      <c r="JEU19" s="724"/>
      <c r="JEV19" s="725"/>
      <c r="JEW19" s="726"/>
      <c r="JEX19" s="726"/>
      <c r="JEY19" s="726"/>
      <c r="JEZ19" s="727"/>
      <c r="JFA19" s="727"/>
      <c r="JFB19" s="727"/>
      <c r="JFD19" s="729"/>
      <c r="JFE19" s="724"/>
      <c r="JFF19" s="725"/>
      <c r="JFG19" s="726"/>
      <c r="JFH19" s="726"/>
      <c r="JFI19" s="726"/>
      <c r="JFJ19" s="727"/>
      <c r="JFK19" s="727"/>
      <c r="JFL19" s="727"/>
      <c r="JFN19" s="729"/>
      <c r="JFO19" s="724"/>
      <c r="JFP19" s="725"/>
      <c r="JFQ19" s="726"/>
      <c r="JFR19" s="726"/>
      <c r="JFS19" s="726"/>
      <c r="JFT19" s="727"/>
      <c r="JFU19" s="727"/>
      <c r="JFV19" s="727"/>
      <c r="JFX19" s="729"/>
      <c r="JFY19" s="724"/>
      <c r="JFZ19" s="725"/>
      <c r="JGA19" s="726"/>
      <c r="JGB19" s="726"/>
      <c r="JGC19" s="726"/>
      <c r="JGD19" s="727"/>
      <c r="JGE19" s="727"/>
      <c r="JGF19" s="727"/>
      <c r="JGH19" s="729"/>
      <c r="JGI19" s="724"/>
      <c r="JGJ19" s="725"/>
      <c r="JGK19" s="726"/>
      <c r="JGL19" s="726"/>
      <c r="JGM19" s="726"/>
      <c r="JGN19" s="727"/>
      <c r="JGO19" s="727"/>
      <c r="JGP19" s="727"/>
      <c r="JGR19" s="729"/>
      <c r="JGS19" s="724"/>
      <c r="JGT19" s="725"/>
      <c r="JGU19" s="726"/>
      <c r="JGV19" s="726"/>
      <c r="JGW19" s="726"/>
      <c r="JGX19" s="727"/>
      <c r="JGY19" s="727"/>
      <c r="JGZ19" s="727"/>
      <c r="JHB19" s="729"/>
      <c r="JHC19" s="724"/>
      <c r="JHD19" s="725"/>
      <c r="JHE19" s="726"/>
      <c r="JHF19" s="726"/>
      <c r="JHG19" s="726"/>
      <c r="JHH19" s="727"/>
      <c r="JHI19" s="727"/>
      <c r="JHJ19" s="727"/>
      <c r="JHL19" s="729"/>
      <c r="JHM19" s="724"/>
      <c r="JHN19" s="725"/>
      <c r="JHO19" s="726"/>
      <c r="JHP19" s="726"/>
      <c r="JHQ19" s="726"/>
      <c r="JHR19" s="727"/>
      <c r="JHS19" s="727"/>
      <c r="JHT19" s="727"/>
      <c r="JHV19" s="729"/>
      <c r="JHW19" s="724"/>
      <c r="JHX19" s="725"/>
      <c r="JHY19" s="726"/>
      <c r="JHZ19" s="726"/>
      <c r="JIA19" s="726"/>
      <c r="JIB19" s="727"/>
      <c r="JIC19" s="727"/>
      <c r="JID19" s="727"/>
      <c r="JIF19" s="729"/>
      <c r="JIG19" s="724"/>
      <c r="JIH19" s="725"/>
      <c r="JII19" s="726"/>
      <c r="JIJ19" s="726"/>
      <c r="JIK19" s="726"/>
      <c r="JIL19" s="727"/>
      <c r="JIM19" s="727"/>
      <c r="JIN19" s="727"/>
      <c r="JIP19" s="729"/>
      <c r="JIQ19" s="724"/>
      <c r="JIR19" s="725"/>
      <c r="JIS19" s="726"/>
      <c r="JIT19" s="726"/>
      <c r="JIU19" s="726"/>
      <c r="JIV19" s="727"/>
      <c r="JIW19" s="727"/>
      <c r="JIX19" s="727"/>
      <c r="JIZ19" s="729"/>
      <c r="JJA19" s="724"/>
      <c r="JJB19" s="725"/>
      <c r="JJC19" s="726"/>
      <c r="JJD19" s="726"/>
      <c r="JJE19" s="726"/>
      <c r="JJF19" s="727"/>
      <c r="JJG19" s="727"/>
      <c r="JJH19" s="727"/>
      <c r="JJJ19" s="729"/>
      <c r="JJK19" s="724"/>
      <c r="JJL19" s="725"/>
      <c r="JJM19" s="726"/>
      <c r="JJN19" s="726"/>
      <c r="JJO19" s="726"/>
      <c r="JJP19" s="727"/>
      <c r="JJQ19" s="727"/>
      <c r="JJR19" s="727"/>
      <c r="JJT19" s="729"/>
      <c r="JJU19" s="724"/>
      <c r="JJV19" s="725"/>
      <c r="JJW19" s="726"/>
      <c r="JJX19" s="726"/>
      <c r="JJY19" s="726"/>
      <c r="JJZ19" s="727"/>
      <c r="JKA19" s="727"/>
      <c r="JKB19" s="727"/>
      <c r="JKD19" s="729"/>
      <c r="JKE19" s="724"/>
      <c r="JKF19" s="725"/>
      <c r="JKG19" s="726"/>
      <c r="JKH19" s="726"/>
      <c r="JKI19" s="726"/>
      <c r="JKJ19" s="727"/>
      <c r="JKK19" s="727"/>
      <c r="JKL19" s="727"/>
      <c r="JKN19" s="729"/>
      <c r="JKO19" s="724"/>
      <c r="JKP19" s="725"/>
      <c r="JKQ19" s="726"/>
      <c r="JKR19" s="726"/>
      <c r="JKS19" s="726"/>
      <c r="JKT19" s="727"/>
      <c r="JKU19" s="727"/>
      <c r="JKV19" s="727"/>
      <c r="JKX19" s="729"/>
      <c r="JKY19" s="724"/>
      <c r="JKZ19" s="725"/>
      <c r="JLA19" s="726"/>
      <c r="JLB19" s="726"/>
      <c r="JLC19" s="726"/>
      <c r="JLD19" s="727"/>
      <c r="JLE19" s="727"/>
      <c r="JLF19" s="727"/>
      <c r="JLH19" s="729"/>
      <c r="JLI19" s="724"/>
      <c r="JLJ19" s="725"/>
      <c r="JLK19" s="726"/>
      <c r="JLL19" s="726"/>
      <c r="JLM19" s="726"/>
      <c r="JLN19" s="727"/>
      <c r="JLO19" s="727"/>
      <c r="JLP19" s="727"/>
      <c r="JLR19" s="729"/>
      <c r="JLS19" s="724"/>
      <c r="JLT19" s="725"/>
      <c r="JLU19" s="726"/>
      <c r="JLV19" s="726"/>
      <c r="JLW19" s="726"/>
      <c r="JLX19" s="727"/>
      <c r="JLY19" s="727"/>
      <c r="JLZ19" s="727"/>
      <c r="JMB19" s="729"/>
      <c r="JMC19" s="724"/>
      <c r="JMD19" s="725"/>
      <c r="JME19" s="726"/>
      <c r="JMF19" s="726"/>
      <c r="JMG19" s="726"/>
      <c r="JMH19" s="727"/>
      <c r="JMI19" s="727"/>
      <c r="JMJ19" s="727"/>
      <c r="JML19" s="729"/>
      <c r="JMM19" s="724"/>
      <c r="JMN19" s="725"/>
      <c r="JMO19" s="726"/>
      <c r="JMP19" s="726"/>
      <c r="JMQ19" s="726"/>
      <c r="JMR19" s="727"/>
      <c r="JMS19" s="727"/>
      <c r="JMT19" s="727"/>
      <c r="JMV19" s="729"/>
      <c r="JMW19" s="724"/>
      <c r="JMX19" s="725"/>
      <c r="JMY19" s="726"/>
      <c r="JMZ19" s="726"/>
      <c r="JNA19" s="726"/>
      <c r="JNB19" s="727"/>
      <c r="JNC19" s="727"/>
      <c r="JND19" s="727"/>
      <c r="JNF19" s="729"/>
      <c r="JNG19" s="724"/>
      <c r="JNH19" s="725"/>
      <c r="JNI19" s="726"/>
      <c r="JNJ19" s="726"/>
      <c r="JNK19" s="726"/>
      <c r="JNL19" s="727"/>
      <c r="JNM19" s="727"/>
      <c r="JNN19" s="727"/>
      <c r="JNP19" s="729"/>
      <c r="JNQ19" s="724"/>
      <c r="JNR19" s="725"/>
      <c r="JNS19" s="726"/>
      <c r="JNT19" s="726"/>
      <c r="JNU19" s="726"/>
      <c r="JNV19" s="727"/>
      <c r="JNW19" s="727"/>
      <c r="JNX19" s="727"/>
      <c r="JNZ19" s="729"/>
      <c r="JOA19" s="724"/>
      <c r="JOB19" s="725"/>
      <c r="JOC19" s="726"/>
      <c r="JOD19" s="726"/>
      <c r="JOE19" s="726"/>
      <c r="JOF19" s="727"/>
      <c r="JOG19" s="727"/>
      <c r="JOH19" s="727"/>
      <c r="JOJ19" s="729"/>
      <c r="JOK19" s="724"/>
      <c r="JOL19" s="725"/>
      <c r="JOM19" s="726"/>
      <c r="JON19" s="726"/>
      <c r="JOO19" s="726"/>
      <c r="JOP19" s="727"/>
      <c r="JOQ19" s="727"/>
      <c r="JOR19" s="727"/>
      <c r="JOT19" s="729"/>
      <c r="JOU19" s="724"/>
      <c r="JOV19" s="725"/>
      <c r="JOW19" s="726"/>
      <c r="JOX19" s="726"/>
      <c r="JOY19" s="726"/>
      <c r="JOZ19" s="727"/>
      <c r="JPA19" s="727"/>
      <c r="JPB19" s="727"/>
      <c r="JPD19" s="729"/>
      <c r="JPE19" s="724"/>
      <c r="JPF19" s="725"/>
      <c r="JPG19" s="726"/>
      <c r="JPH19" s="726"/>
      <c r="JPI19" s="726"/>
      <c r="JPJ19" s="727"/>
      <c r="JPK19" s="727"/>
      <c r="JPL19" s="727"/>
      <c r="JPN19" s="729"/>
      <c r="JPO19" s="724"/>
      <c r="JPP19" s="725"/>
      <c r="JPQ19" s="726"/>
      <c r="JPR19" s="726"/>
      <c r="JPS19" s="726"/>
      <c r="JPT19" s="727"/>
      <c r="JPU19" s="727"/>
      <c r="JPV19" s="727"/>
      <c r="JPX19" s="729"/>
      <c r="JPY19" s="724"/>
      <c r="JPZ19" s="725"/>
      <c r="JQA19" s="726"/>
      <c r="JQB19" s="726"/>
      <c r="JQC19" s="726"/>
      <c r="JQD19" s="727"/>
      <c r="JQE19" s="727"/>
      <c r="JQF19" s="727"/>
      <c r="JQH19" s="729"/>
      <c r="JQI19" s="724"/>
      <c r="JQJ19" s="725"/>
      <c r="JQK19" s="726"/>
      <c r="JQL19" s="726"/>
      <c r="JQM19" s="726"/>
      <c r="JQN19" s="727"/>
      <c r="JQO19" s="727"/>
      <c r="JQP19" s="727"/>
      <c r="JQR19" s="729"/>
      <c r="JQS19" s="724"/>
      <c r="JQT19" s="725"/>
      <c r="JQU19" s="726"/>
      <c r="JQV19" s="726"/>
      <c r="JQW19" s="726"/>
      <c r="JQX19" s="727"/>
      <c r="JQY19" s="727"/>
      <c r="JQZ19" s="727"/>
      <c r="JRB19" s="729"/>
      <c r="JRC19" s="724"/>
      <c r="JRD19" s="725"/>
      <c r="JRE19" s="726"/>
      <c r="JRF19" s="726"/>
      <c r="JRG19" s="726"/>
      <c r="JRH19" s="727"/>
      <c r="JRI19" s="727"/>
      <c r="JRJ19" s="727"/>
      <c r="JRL19" s="729"/>
      <c r="JRM19" s="724"/>
      <c r="JRN19" s="725"/>
      <c r="JRO19" s="726"/>
      <c r="JRP19" s="726"/>
      <c r="JRQ19" s="726"/>
      <c r="JRR19" s="727"/>
      <c r="JRS19" s="727"/>
      <c r="JRT19" s="727"/>
      <c r="JRV19" s="729"/>
      <c r="JRW19" s="724"/>
      <c r="JRX19" s="725"/>
      <c r="JRY19" s="726"/>
      <c r="JRZ19" s="726"/>
      <c r="JSA19" s="726"/>
      <c r="JSB19" s="727"/>
      <c r="JSC19" s="727"/>
      <c r="JSD19" s="727"/>
      <c r="JSF19" s="729"/>
      <c r="JSG19" s="724"/>
      <c r="JSH19" s="725"/>
      <c r="JSI19" s="726"/>
      <c r="JSJ19" s="726"/>
      <c r="JSK19" s="726"/>
      <c r="JSL19" s="727"/>
      <c r="JSM19" s="727"/>
      <c r="JSN19" s="727"/>
      <c r="JSP19" s="729"/>
      <c r="JSQ19" s="724"/>
      <c r="JSR19" s="725"/>
      <c r="JSS19" s="726"/>
      <c r="JST19" s="726"/>
      <c r="JSU19" s="726"/>
      <c r="JSV19" s="727"/>
      <c r="JSW19" s="727"/>
      <c r="JSX19" s="727"/>
      <c r="JSZ19" s="729"/>
      <c r="JTA19" s="724"/>
      <c r="JTB19" s="725"/>
      <c r="JTC19" s="726"/>
      <c r="JTD19" s="726"/>
      <c r="JTE19" s="726"/>
      <c r="JTF19" s="727"/>
      <c r="JTG19" s="727"/>
      <c r="JTH19" s="727"/>
      <c r="JTJ19" s="729"/>
      <c r="JTK19" s="724"/>
      <c r="JTL19" s="725"/>
      <c r="JTM19" s="726"/>
      <c r="JTN19" s="726"/>
      <c r="JTO19" s="726"/>
      <c r="JTP19" s="727"/>
      <c r="JTQ19" s="727"/>
      <c r="JTR19" s="727"/>
      <c r="JTT19" s="729"/>
      <c r="JTU19" s="724"/>
      <c r="JTV19" s="725"/>
      <c r="JTW19" s="726"/>
      <c r="JTX19" s="726"/>
      <c r="JTY19" s="726"/>
      <c r="JTZ19" s="727"/>
      <c r="JUA19" s="727"/>
      <c r="JUB19" s="727"/>
      <c r="JUD19" s="729"/>
      <c r="JUE19" s="724"/>
      <c r="JUF19" s="725"/>
      <c r="JUG19" s="726"/>
      <c r="JUH19" s="726"/>
      <c r="JUI19" s="726"/>
      <c r="JUJ19" s="727"/>
      <c r="JUK19" s="727"/>
      <c r="JUL19" s="727"/>
      <c r="JUN19" s="729"/>
      <c r="JUO19" s="724"/>
      <c r="JUP19" s="725"/>
      <c r="JUQ19" s="726"/>
      <c r="JUR19" s="726"/>
      <c r="JUS19" s="726"/>
      <c r="JUT19" s="727"/>
      <c r="JUU19" s="727"/>
      <c r="JUV19" s="727"/>
      <c r="JUX19" s="729"/>
      <c r="JUY19" s="724"/>
      <c r="JUZ19" s="725"/>
      <c r="JVA19" s="726"/>
      <c r="JVB19" s="726"/>
      <c r="JVC19" s="726"/>
      <c r="JVD19" s="727"/>
      <c r="JVE19" s="727"/>
      <c r="JVF19" s="727"/>
      <c r="JVH19" s="729"/>
      <c r="JVI19" s="724"/>
      <c r="JVJ19" s="725"/>
      <c r="JVK19" s="726"/>
      <c r="JVL19" s="726"/>
      <c r="JVM19" s="726"/>
      <c r="JVN19" s="727"/>
      <c r="JVO19" s="727"/>
      <c r="JVP19" s="727"/>
      <c r="JVR19" s="729"/>
      <c r="JVS19" s="724"/>
      <c r="JVT19" s="725"/>
      <c r="JVU19" s="726"/>
      <c r="JVV19" s="726"/>
      <c r="JVW19" s="726"/>
      <c r="JVX19" s="727"/>
      <c r="JVY19" s="727"/>
      <c r="JVZ19" s="727"/>
      <c r="JWB19" s="729"/>
      <c r="JWC19" s="724"/>
      <c r="JWD19" s="725"/>
      <c r="JWE19" s="726"/>
      <c r="JWF19" s="726"/>
      <c r="JWG19" s="726"/>
      <c r="JWH19" s="727"/>
      <c r="JWI19" s="727"/>
      <c r="JWJ19" s="727"/>
      <c r="JWL19" s="729"/>
      <c r="JWM19" s="724"/>
      <c r="JWN19" s="725"/>
      <c r="JWO19" s="726"/>
      <c r="JWP19" s="726"/>
      <c r="JWQ19" s="726"/>
      <c r="JWR19" s="727"/>
      <c r="JWS19" s="727"/>
      <c r="JWT19" s="727"/>
      <c r="JWV19" s="729"/>
      <c r="JWW19" s="724"/>
      <c r="JWX19" s="725"/>
      <c r="JWY19" s="726"/>
      <c r="JWZ19" s="726"/>
      <c r="JXA19" s="726"/>
      <c r="JXB19" s="727"/>
      <c r="JXC19" s="727"/>
      <c r="JXD19" s="727"/>
      <c r="JXF19" s="729"/>
      <c r="JXG19" s="724"/>
      <c r="JXH19" s="725"/>
      <c r="JXI19" s="726"/>
      <c r="JXJ19" s="726"/>
      <c r="JXK19" s="726"/>
      <c r="JXL19" s="727"/>
      <c r="JXM19" s="727"/>
      <c r="JXN19" s="727"/>
      <c r="JXP19" s="729"/>
      <c r="JXQ19" s="724"/>
      <c r="JXR19" s="725"/>
      <c r="JXS19" s="726"/>
      <c r="JXT19" s="726"/>
      <c r="JXU19" s="726"/>
      <c r="JXV19" s="727"/>
      <c r="JXW19" s="727"/>
      <c r="JXX19" s="727"/>
      <c r="JXZ19" s="729"/>
      <c r="JYA19" s="724"/>
      <c r="JYB19" s="725"/>
      <c r="JYC19" s="726"/>
      <c r="JYD19" s="726"/>
      <c r="JYE19" s="726"/>
      <c r="JYF19" s="727"/>
      <c r="JYG19" s="727"/>
      <c r="JYH19" s="727"/>
      <c r="JYJ19" s="729"/>
      <c r="JYK19" s="724"/>
      <c r="JYL19" s="725"/>
      <c r="JYM19" s="726"/>
      <c r="JYN19" s="726"/>
      <c r="JYO19" s="726"/>
      <c r="JYP19" s="727"/>
      <c r="JYQ19" s="727"/>
      <c r="JYR19" s="727"/>
      <c r="JYT19" s="729"/>
      <c r="JYU19" s="724"/>
      <c r="JYV19" s="725"/>
      <c r="JYW19" s="726"/>
      <c r="JYX19" s="726"/>
      <c r="JYY19" s="726"/>
      <c r="JYZ19" s="727"/>
      <c r="JZA19" s="727"/>
      <c r="JZB19" s="727"/>
      <c r="JZD19" s="729"/>
      <c r="JZE19" s="724"/>
      <c r="JZF19" s="725"/>
      <c r="JZG19" s="726"/>
      <c r="JZH19" s="726"/>
      <c r="JZI19" s="726"/>
      <c r="JZJ19" s="727"/>
      <c r="JZK19" s="727"/>
      <c r="JZL19" s="727"/>
      <c r="JZN19" s="729"/>
      <c r="JZO19" s="724"/>
      <c r="JZP19" s="725"/>
      <c r="JZQ19" s="726"/>
      <c r="JZR19" s="726"/>
      <c r="JZS19" s="726"/>
      <c r="JZT19" s="727"/>
      <c r="JZU19" s="727"/>
      <c r="JZV19" s="727"/>
      <c r="JZX19" s="729"/>
      <c r="JZY19" s="724"/>
      <c r="JZZ19" s="725"/>
      <c r="KAA19" s="726"/>
      <c r="KAB19" s="726"/>
      <c r="KAC19" s="726"/>
      <c r="KAD19" s="727"/>
      <c r="KAE19" s="727"/>
      <c r="KAF19" s="727"/>
      <c r="KAH19" s="729"/>
      <c r="KAI19" s="724"/>
      <c r="KAJ19" s="725"/>
      <c r="KAK19" s="726"/>
      <c r="KAL19" s="726"/>
      <c r="KAM19" s="726"/>
      <c r="KAN19" s="727"/>
      <c r="KAO19" s="727"/>
      <c r="KAP19" s="727"/>
      <c r="KAR19" s="729"/>
      <c r="KAS19" s="724"/>
      <c r="KAT19" s="725"/>
      <c r="KAU19" s="726"/>
      <c r="KAV19" s="726"/>
      <c r="KAW19" s="726"/>
      <c r="KAX19" s="727"/>
      <c r="KAY19" s="727"/>
      <c r="KAZ19" s="727"/>
      <c r="KBB19" s="729"/>
      <c r="KBC19" s="724"/>
      <c r="KBD19" s="725"/>
      <c r="KBE19" s="726"/>
      <c r="KBF19" s="726"/>
      <c r="KBG19" s="726"/>
      <c r="KBH19" s="727"/>
      <c r="KBI19" s="727"/>
      <c r="KBJ19" s="727"/>
      <c r="KBL19" s="729"/>
      <c r="KBM19" s="724"/>
      <c r="KBN19" s="725"/>
      <c r="KBO19" s="726"/>
      <c r="KBP19" s="726"/>
      <c r="KBQ19" s="726"/>
      <c r="KBR19" s="727"/>
      <c r="KBS19" s="727"/>
      <c r="KBT19" s="727"/>
      <c r="KBV19" s="729"/>
      <c r="KBW19" s="724"/>
      <c r="KBX19" s="725"/>
      <c r="KBY19" s="726"/>
      <c r="KBZ19" s="726"/>
      <c r="KCA19" s="726"/>
      <c r="KCB19" s="727"/>
      <c r="KCC19" s="727"/>
      <c r="KCD19" s="727"/>
      <c r="KCF19" s="729"/>
      <c r="KCG19" s="724"/>
      <c r="KCH19" s="725"/>
      <c r="KCI19" s="726"/>
      <c r="KCJ19" s="726"/>
      <c r="KCK19" s="726"/>
      <c r="KCL19" s="727"/>
      <c r="KCM19" s="727"/>
      <c r="KCN19" s="727"/>
      <c r="KCP19" s="729"/>
      <c r="KCQ19" s="724"/>
      <c r="KCR19" s="725"/>
      <c r="KCS19" s="726"/>
      <c r="KCT19" s="726"/>
      <c r="KCU19" s="726"/>
      <c r="KCV19" s="727"/>
      <c r="KCW19" s="727"/>
      <c r="KCX19" s="727"/>
      <c r="KCZ19" s="729"/>
      <c r="KDA19" s="724"/>
      <c r="KDB19" s="725"/>
      <c r="KDC19" s="726"/>
      <c r="KDD19" s="726"/>
      <c r="KDE19" s="726"/>
      <c r="KDF19" s="727"/>
      <c r="KDG19" s="727"/>
      <c r="KDH19" s="727"/>
      <c r="KDJ19" s="729"/>
      <c r="KDK19" s="724"/>
      <c r="KDL19" s="725"/>
      <c r="KDM19" s="726"/>
      <c r="KDN19" s="726"/>
      <c r="KDO19" s="726"/>
      <c r="KDP19" s="727"/>
      <c r="KDQ19" s="727"/>
      <c r="KDR19" s="727"/>
      <c r="KDT19" s="729"/>
      <c r="KDU19" s="724"/>
      <c r="KDV19" s="725"/>
      <c r="KDW19" s="726"/>
      <c r="KDX19" s="726"/>
      <c r="KDY19" s="726"/>
      <c r="KDZ19" s="727"/>
      <c r="KEA19" s="727"/>
      <c r="KEB19" s="727"/>
      <c r="KED19" s="729"/>
      <c r="KEE19" s="724"/>
      <c r="KEF19" s="725"/>
      <c r="KEG19" s="726"/>
      <c r="KEH19" s="726"/>
      <c r="KEI19" s="726"/>
      <c r="KEJ19" s="727"/>
      <c r="KEK19" s="727"/>
      <c r="KEL19" s="727"/>
      <c r="KEN19" s="729"/>
      <c r="KEO19" s="724"/>
      <c r="KEP19" s="725"/>
      <c r="KEQ19" s="726"/>
      <c r="KER19" s="726"/>
      <c r="KES19" s="726"/>
      <c r="KET19" s="727"/>
      <c r="KEU19" s="727"/>
      <c r="KEV19" s="727"/>
      <c r="KEX19" s="729"/>
      <c r="KEY19" s="724"/>
      <c r="KEZ19" s="725"/>
      <c r="KFA19" s="726"/>
      <c r="KFB19" s="726"/>
      <c r="KFC19" s="726"/>
      <c r="KFD19" s="727"/>
      <c r="KFE19" s="727"/>
      <c r="KFF19" s="727"/>
      <c r="KFH19" s="729"/>
      <c r="KFI19" s="724"/>
      <c r="KFJ19" s="725"/>
      <c r="KFK19" s="726"/>
      <c r="KFL19" s="726"/>
      <c r="KFM19" s="726"/>
      <c r="KFN19" s="727"/>
      <c r="KFO19" s="727"/>
      <c r="KFP19" s="727"/>
      <c r="KFR19" s="729"/>
      <c r="KFS19" s="724"/>
      <c r="KFT19" s="725"/>
      <c r="KFU19" s="726"/>
      <c r="KFV19" s="726"/>
      <c r="KFW19" s="726"/>
      <c r="KFX19" s="727"/>
      <c r="KFY19" s="727"/>
      <c r="KFZ19" s="727"/>
      <c r="KGB19" s="729"/>
      <c r="KGC19" s="724"/>
      <c r="KGD19" s="725"/>
      <c r="KGE19" s="726"/>
      <c r="KGF19" s="726"/>
      <c r="KGG19" s="726"/>
      <c r="KGH19" s="727"/>
      <c r="KGI19" s="727"/>
      <c r="KGJ19" s="727"/>
      <c r="KGL19" s="729"/>
      <c r="KGM19" s="724"/>
      <c r="KGN19" s="725"/>
      <c r="KGO19" s="726"/>
      <c r="KGP19" s="726"/>
      <c r="KGQ19" s="726"/>
      <c r="KGR19" s="727"/>
      <c r="KGS19" s="727"/>
      <c r="KGT19" s="727"/>
      <c r="KGV19" s="729"/>
      <c r="KGW19" s="724"/>
      <c r="KGX19" s="725"/>
      <c r="KGY19" s="726"/>
      <c r="KGZ19" s="726"/>
      <c r="KHA19" s="726"/>
      <c r="KHB19" s="727"/>
      <c r="KHC19" s="727"/>
      <c r="KHD19" s="727"/>
      <c r="KHF19" s="729"/>
      <c r="KHG19" s="724"/>
      <c r="KHH19" s="725"/>
      <c r="KHI19" s="726"/>
      <c r="KHJ19" s="726"/>
      <c r="KHK19" s="726"/>
      <c r="KHL19" s="727"/>
      <c r="KHM19" s="727"/>
      <c r="KHN19" s="727"/>
      <c r="KHP19" s="729"/>
      <c r="KHQ19" s="724"/>
      <c r="KHR19" s="725"/>
      <c r="KHS19" s="726"/>
      <c r="KHT19" s="726"/>
      <c r="KHU19" s="726"/>
      <c r="KHV19" s="727"/>
      <c r="KHW19" s="727"/>
      <c r="KHX19" s="727"/>
      <c r="KHZ19" s="729"/>
      <c r="KIA19" s="724"/>
      <c r="KIB19" s="725"/>
      <c r="KIC19" s="726"/>
      <c r="KID19" s="726"/>
      <c r="KIE19" s="726"/>
      <c r="KIF19" s="727"/>
      <c r="KIG19" s="727"/>
      <c r="KIH19" s="727"/>
      <c r="KIJ19" s="729"/>
      <c r="KIK19" s="724"/>
      <c r="KIL19" s="725"/>
      <c r="KIM19" s="726"/>
      <c r="KIN19" s="726"/>
      <c r="KIO19" s="726"/>
      <c r="KIP19" s="727"/>
      <c r="KIQ19" s="727"/>
      <c r="KIR19" s="727"/>
      <c r="KIT19" s="729"/>
      <c r="KIU19" s="724"/>
      <c r="KIV19" s="725"/>
      <c r="KIW19" s="726"/>
      <c r="KIX19" s="726"/>
      <c r="KIY19" s="726"/>
      <c r="KIZ19" s="727"/>
      <c r="KJA19" s="727"/>
      <c r="KJB19" s="727"/>
      <c r="KJD19" s="729"/>
      <c r="KJE19" s="724"/>
      <c r="KJF19" s="725"/>
      <c r="KJG19" s="726"/>
      <c r="KJH19" s="726"/>
      <c r="KJI19" s="726"/>
      <c r="KJJ19" s="727"/>
      <c r="KJK19" s="727"/>
      <c r="KJL19" s="727"/>
      <c r="KJN19" s="729"/>
      <c r="KJO19" s="724"/>
      <c r="KJP19" s="725"/>
      <c r="KJQ19" s="726"/>
      <c r="KJR19" s="726"/>
      <c r="KJS19" s="726"/>
      <c r="KJT19" s="727"/>
      <c r="KJU19" s="727"/>
      <c r="KJV19" s="727"/>
      <c r="KJX19" s="729"/>
      <c r="KJY19" s="724"/>
      <c r="KJZ19" s="725"/>
      <c r="KKA19" s="726"/>
      <c r="KKB19" s="726"/>
      <c r="KKC19" s="726"/>
      <c r="KKD19" s="727"/>
      <c r="KKE19" s="727"/>
      <c r="KKF19" s="727"/>
      <c r="KKH19" s="729"/>
      <c r="KKI19" s="724"/>
      <c r="KKJ19" s="725"/>
      <c r="KKK19" s="726"/>
      <c r="KKL19" s="726"/>
      <c r="KKM19" s="726"/>
      <c r="KKN19" s="727"/>
      <c r="KKO19" s="727"/>
      <c r="KKP19" s="727"/>
      <c r="KKR19" s="729"/>
      <c r="KKS19" s="724"/>
      <c r="KKT19" s="725"/>
      <c r="KKU19" s="726"/>
      <c r="KKV19" s="726"/>
      <c r="KKW19" s="726"/>
      <c r="KKX19" s="727"/>
      <c r="KKY19" s="727"/>
      <c r="KKZ19" s="727"/>
      <c r="KLB19" s="729"/>
      <c r="KLC19" s="724"/>
      <c r="KLD19" s="725"/>
      <c r="KLE19" s="726"/>
      <c r="KLF19" s="726"/>
      <c r="KLG19" s="726"/>
      <c r="KLH19" s="727"/>
      <c r="KLI19" s="727"/>
      <c r="KLJ19" s="727"/>
      <c r="KLL19" s="729"/>
      <c r="KLM19" s="724"/>
      <c r="KLN19" s="725"/>
      <c r="KLO19" s="726"/>
      <c r="KLP19" s="726"/>
      <c r="KLQ19" s="726"/>
      <c r="KLR19" s="727"/>
      <c r="KLS19" s="727"/>
      <c r="KLT19" s="727"/>
      <c r="KLV19" s="729"/>
      <c r="KLW19" s="724"/>
      <c r="KLX19" s="725"/>
      <c r="KLY19" s="726"/>
      <c r="KLZ19" s="726"/>
      <c r="KMA19" s="726"/>
      <c r="KMB19" s="727"/>
      <c r="KMC19" s="727"/>
      <c r="KMD19" s="727"/>
      <c r="KMF19" s="729"/>
      <c r="KMG19" s="724"/>
      <c r="KMH19" s="725"/>
      <c r="KMI19" s="726"/>
      <c r="KMJ19" s="726"/>
      <c r="KMK19" s="726"/>
      <c r="KML19" s="727"/>
      <c r="KMM19" s="727"/>
      <c r="KMN19" s="727"/>
      <c r="KMP19" s="729"/>
      <c r="KMQ19" s="724"/>
      <c r="KMR19" s="725"/>
      <c r="KMS19" s="726"/>
      <c r="KMT19" s="726"/>
      <c r="KMU19" s="726"/>
      <c r="KMV19" s="727"/>
      <c r="KMW19" s="727"/>
      <c r="KMX19" s="727"/>
      <c r="KMZ19" s="729"/>
      <c r="KNA19" s="724"/>
      <c r="KNB19" s="725"/>
      <c r="KNC19" s="726"/>
      <c r="KND19" s="726"/>
      <c r="KNE19" s="726"/>
      <c r="KNF19" s="727"/>
      <c r="KNG19" s="727"/>
      <c r="KNH19" s="727"/>
      <c r="KNJ19" s="729"/>
      <c r="KNK19" s="724"/>
      <c r="KNL19" s="725"/>
      <c r="KNM19" s="726"/>
      <c r="KNN19" s="726"/>
      <c r="KNO19" s="726"/>
      <c r="KNP19" s="727"/>
      <c r="KNQ19" s="727"/>
      <c r="KNR19" s="727"/>
      <c r="KNT19" s="729"/>
      <c r="KNU19" s="724"/>
      <c r="KNV19" s="725"/>
      <c r="KNW19" s="726"/>
      <c r="KNX19" s="726"/>
      <c r="KNY19" s="726"/>
      <c r="KNZ19" s="727"/>
      <c r="KOA19" s="727"/>
      <c r="KOB19" s="727"/>
      <c r="KOD19" s="729"/>
      <c r="KOE19" s="724"/>
      <c r="KOF19" s="725"/>
      <c r="KOG19" s="726"/>
      <c r="KOH19" s="726"/>
      <c r="KOI19" s="726"/>
      <c r="KOJ19" s="727"/>
      <c r="KOK19" s="727"/>
      <c r="KOL19" s="727"/>
      <c r="KON19" s="729"/>
      <c r="KOO19" s="724"/>
      <c r="KOP19" s="725"/>
      <c r="KOQ19" s="726"/>
      <c r="KOR19" s="726"/>
      <c r="KOS19" s="726"/>
      <c r="KOT19" s="727"/>
      <c r="KOU19" s="727"/>
      <c r="KOV19" s="727"/>
      <c r="KOX19" s="729"/>
      <c r="KOY19" s="724"/>
      <c r="KOZ19" s="725"/>
      <c r="KPA19" s="726"/>
      <c r="KPB19" s="726"/>
      <c r="KPC19" s="726"/>
      <c r="KPD19" s="727"/>
      <c r="KPE19" s="727"/>
      <c r="KPF19" s="727"/>
      <c r="KPH19" s="729"/>
      <c r="KPI19" s="724"/>
      <c r="KPJ19" s="725"/>
      <c r="KPK19" s="726"/>
      <c r="KPL19" s="726"/>
      <c r="KPM19" s="726"/>
      <c r="KPN19" s="727"/>
      <c r="KPO19" s="727"/>
      <c r="KPP19" s="727"/>
      <c r="KPR19" s="729"/>
      <c r="KPS19" s="724"/>
      <c r="KPT19" s="725"/>
      <c r="KPU19" s="726"/>
      <c r="KPV19" s="726"/>
      <c r="KPW19" s="726"/>
      <c r="KPX19" s="727"/>
      <c r="KPY19" s="727"/>
      <c r="KPZ19" s="727"/>
      <c r="KQB19" s="729"/>
      <c r="KQC19" s="724"/>
      <c r="KQD19" s="725"/>
      <c r="KQE19" s="726"/>
      <c r="KQF19" s="726"/>
      <c r="KQG19" s="726"/>
      <c r="KQH19" s="727"/>
      <c r="KQI19" s="727"/>
      <c r="KQJ19" s="727"/>
      <c r="KQL19" s="729"/>
      <c r="KQM19" s="724"/>
      <c r="KQN19" s="725"/>
      <c r="KQO19" s="726"/>
      <c r="KQP19" s="726"/>
      <c r="KQQ19" s="726"/>
      <c r="KQR19" s="727"/>
      <c r="KQS19" s="727"/>
      <c r="KQT19" s="727"/>
      <c r="KQV19" s="729"/>
      <c r="KQW19" s="724"/>
      <c r="KQX19" s="725"/>
      <c r="KQY19" s="726"/>
      <c r="KQZ19" s="726"/>
      <c r="KRA19" s="726"/>
      <c r="KRB19" s="727"/>
      <c r="KRC19" s="727"/>
      <c r="KRD19" s="727"/>
      <c r="KRF19" s="729"/>
      <c r="KRG19" s="724"/>
      <c r="KRH19" s="725"/>
      <c r="KRI19" s="726"/>
      <c r="KRJ19" s="726"/>
      <c r="KRK19" s="726"/>
      <c r="KRL19" s="727"/>
      <c r="KRM19" s="727"/>
      <c r="KRN19" s="727"/>
      <c r="KRP19" s="729"/>
      <c r="KRQ19" s="724"/>
      <c r="KRR19" s="725"/>
      <c r="KRS19" s="726"/>
      <c r="KRT19" s="726"/>
      <c r="KRU19" s="726"/>
      <c r="KRV19" s="727"/>
      <c r="KRW19" s="727"/>
      <c r="KRX19" s="727"/>
      <c r="KRZ19" s="729"/>
      <c r="KSA19" s="724"/>
      <c r="KSB19" s="725"/>
      <c r="KSC19" s="726"/>
      <c r="KSD19" s="726"/>
      <c r="KSE19" s="726"/>
      <c r="KSF19" s="727"/>
      <c r="KSG19" s="727"/>
      <c r="KSH19" s="727"/>
      <c r="KSJ19" s="729"/>
      <c r="KSK19" s="724"/>
      <c r="KSL19" s="725"/>
      <c r="KSM19" s="726"/>
      <c r="KSN19" s="726"/>
      <c r="KSO19" s="726"/>
      <c r="KSP19" s="727"/>
      <c r="KSQ19" s="727"/>
      <c r="KSR19" s="727"/>
      <c r="KST19" s="729"/>
      <c r="KSU19" s="724"/>
      <c r="KSV19" s="725"/>
      <c r="KSW19" s="726"/>
      <c r="KSX19" s="726"/>
      <c r="KSY19" s="726"/>
      <c r="KSZ19" s="727"/>
      <c r="KTA19" s="727"/>
      <c r="KTB19" s="727"/>
      <c r="KTD19" s="729"/>
      <c r="KTE19" s="724"/>
      <c r="KTF19" s="725"/>
      <c r="KTG19" s="726"/>
      <c r="KTH19" s="726"/>
      <c r="KTI19" s="726"/>
      <c r="KTJ19" s="727"/>
      <c r="KTK19" s="727"/>
      <c r="KTL19" s="727"/>
      <c r="KTN19" s="729"/>
      <c r="KTO19" s="724"/>
      <c r="KTP19" s="725"/>
      <c r="KTQ19" s="726"/>
      <c r="KTR19" s="726"/>
      <c r="KTS19" s="726"/>
      <c r="KTT19" s="727"/>
      <c r="KTU19" s="727"/>
      <c r="KTV19" s="727"/>
      <c r="KTX19" s="729"/>
      <c r="KTY19" s="724"/>
      <c r="KTZ19" s="725"/>
      <c r="KUA19" s="726"/>
      <c r="KUB19" s="726"/>
      <c r="KUC19" s="726"/>
      <c r="KUD19" s="727"/>
      <c r="KUE19" s="727"/>
      <c r="KUF19" s="727"/>
      <c r="KUH19" s="729"/>
      <c r="KUI19" s="724"/>
      <c r="KUJ19" s="725"/>
      <c r="KUK19" s="726"/>
      <c r="KUL19" s="726"/>
      <c r="KUM19" s="726"/>
      <c r="KUN19" s="727"/>
      <c r="KUO19" s="727"/>
      <c r="KUP19" s="727"/>
      <c r="KUR19" s="729"/>
      <c r="KUS19" s="724"/>
      <c r="KUT19" s="725"/>
      <c r="KUU19" s="726"/>
      <c r="KUV19" s="726"/>
      <c r="KUW19" s="726"/>
      <c r="KUX19" s="727"/>
      <c r="KUY19" s="727"/>
      <c r="KUZ19" s="727"/>
      <c r="KVB19" s="729"/>
      <c r="KVC19" s="724"/>
      <c r="KVD19" s="725"/>
      <c r="KVE19" s="726"/>
      <c r="KVF19" s="726"/>
      <c r="KVG19" s="726"/>
      <c r="KVH19" s="727"/>
      <c r="KVI19" s="727"/>
      <c r="KVJ19" s="727"/>
      <c r="KVL19" s="729"/>
      <c r="KVM19" s="724"/>
      <c r="KVN19" s="725"/>
      <c r="KVO19" s="726"/>
      <c r="KVP19" s="726"/>
      <c r="KVQ19" s="726"/>
      <c r="KVR19" s="727"/>
      <c r="KVS19" s="727"/>
      <c r="KVT19" s="727"/>
      <c r="KVV19" s="729"/>
      <c r="KVW19" s="724"/>
      <c r="KVX19" s="725"/>
      <c r="KVY19" s="726"/>
      <c r="KVZ19" s="726"/>
      <c r="KWA19" s="726"/>
      <c r="KWB19" s="727"/>
      <c r="KWC19" s="727"/>
      <c r="KWD19" s="727"/>
      <c r="KWF19" s="729"/>
      <c r="KWG19" s="724"/>
      <c r="KWH19" s="725"/>
      <c r="KWI19" s="726"/>
      <c r="KWJ19" s="726"/>
      <c r="KWK19" s="726"/>
      <c r="KWL19" s="727"/>
      <c r="KWM19" s="727"/>
      <c r="KWN19" s="727"/>
      <c r="KWP19" s="729"/>
      <c r="KWQ19" s="724"/>
      <c r="KWR19" s="725"/>
      <c r="KWS19" s="726"/>
      <c r="KWT19" s="726"/>
      <c r="KWU19" s="726"/>
      <c r="KWV19" s="727"/>
      <c r="KWW19" s="727"/>
      <c r="KWX19" s="727"/>
      <c r="KWZ19" s="729"/>
      <c r="KXA19" s="724"/>
      <c r="KXB19" s="725"/>
      <c r="KXC19" s="726"/>
      <c r="KXD19" s="726"/>
      <c r="KXE19" s="726"/>
      <c r="KXF19" s="727"/>
      <c r="KXG19" s="727"/>
      <c r="KXH19" s="727"/>
      <c r="KXJ19" s="729"/>
      <c r="KXK19" s="724"/>
      <c r="KXL19" s="725"/>
      <c r="KXM19" s="726"/>
      <c r="KXN19" s="726"/>
      <c r="KXO19" s="726"/>
      <c r="KXP19" s="727"/>
      <c r="KXQ19" s="727"/>
      <c r="KXR19" s="727"/>
      <c r="KXT19" s="729"/>
      <c r="KXU19" s="724"/>
      <c r="KXV19" s="725"/>
      <c r="KXW19" s="726"/>
      <c r="KXX19" s="726"/>
      <c r="KXY19" s="726"/>
      <c r="KXZ19" s="727"/>
      <c r="KYA19" s="727"/>
      <c r="KYB19" s="727"/>
      <c r="KYD19" s="729"/>
      <c r="KYE19" s="724"/>
      <c r="KYF19" s="725"/>
      <c r="KYG19" s="726"/>
      <c r="KYH19" s="726"/>
      <c r="KYI19" s="726"/>
      <c r="KYJ19" s="727"/>
      <c r="KYK19" s="727"/>
      <c r="KYL19" s="727"/>
      <c r="KYN19" s="729"/>
      <c r="KYO19" s="724"/>
      <c r="KYP19" s="725"/>
      <c r="KYQ19" s="726"/>
      <c r="KYR19" s="726"/>
      <c r="KYS19" s="726"/>
      <c r="KYT19" s="727"/>
      <c r="KYU19" s="727"/>
      <c r="KYV19" s="727"/>
      <c r="KYX19" s="729"/>
      <c r="KYY19" s="724"/>
      <c r="KYZ19" s="725"/>
      <c r="KZA19" s="726"/>
      <c r="KZB19" s="726"/>
      <c r="KZC19" s="726"/>
      <c r="KZD19" s="727"/>
      <c r="KZE19" s="727"/>
      <c r="KZF19" s="727"/>
      <c r="KZH19" s="729"/>
      <c r="KZI19" s="724"/>
      <c r="KZJ19" s="725"/>
      <c r="KZK19" s="726"/>
      <c r="KZL19" s="726"/>
      <c r="KZM19" s="726"/>
      <c r="KZN19" s="727"/>
      <c r="KZO19" s="727"/>
      <c r="KZP19" s="727"/>
      <c r="KZR19" s="729"/>
      <c r="KZS19" s="724"/>
      <c r="KZT19" s="725"/>
      <c r="KZU19" s="726"/>
      <c r="KZV19" s="726"/>
      <c r="KZW19" s="726"/>
      <c r="KZX19" s="727"/>
      <c r="KZY19" s="727"/>
      <c r="KZZ19" s="727"/>
      <c r="LAB19" s="729"/>
      <c r="LAC19" s="724"/>
      <c r="LAD19" s="725"/>
      <c r="LAE19" s="726"/>
      <c r="LAF19" s="726"/>
      <c r="LAG19" s="726"/>
      <c r="LAH19" s="727"/>
      <c r="LAI19" s="727"/>
      <c r="LAJ19" s="727"/>
      <c r="LAL19" s="729"/>
      <c r="LAM19" s="724"/>
      <c r="LAN19" s="725"/>
      <c r="LAO19" s="726"/>
      <c r="LAP19" s="726"/>
      <c r="LAQ19" s="726"/>
      <c r="LAR19" s="727"/>
      <c r="LAS19" s="727"/>
      <c r="LAT19" s="727"/>
      <c r="LAV19" s="729"/>
      <c r="LAW19" s="724"/>
      <c r="LAX19" s="725"/>
      <c r="LAY19" s="726"/>
      <c r="LAZ19" s="726"/>
      <c r="LBA19" s="726"/>
      <c r="LBB19" s="727"/>
      <c r="LBC19" s="727"/>
      <c r="LBD19" s="727"/>
      <c r="LBF19" s="729"/>
      <c r="LBG19" s="724"/>
      <c r="LBH19" s="725"/>
      <c r="LBI19" s="726"/>
      <c r="LBJ19" s="726"/>
      <c r="LBK19" s="726"/>
      <c r="LBL19" s="727"/>
      <c r="LBM19" s="727"/>
      <c r="LBN19" s="727"/>
      <c r="LBP19" s="729"/>
      <c r="LBQ19" s="724"/>
      <c r="LBR19" s="725"/>
      <c r="LBS19" s="726"/>
      <c r="LBT19" s="726"/>
      <c r="LBU19" s="726"/>
      <c r="LBV19" s="727"/>
      <c r="LBW19" s="727"/>
      <c r="LBX19" s="727"/>
      <c r="LBZ19" s="729"/>
      <c r="LCA19" s="724"/>
      <c r="LCB19" s="725"/>
      <c r="LCC19" s="726"/>
      <c r="LCD19" s="726"/>
      <c r="LCE19" s="726"/>
      <c r="LCF19" s="727"/>
      <c r="LCG19" s="727"/>
      <c r="LCH19" s="727"/>
      <c r="LCJ19" s="729"/>
      <c r="LCK19" s="724"/>
      <c r="LCL19" s="725"/>
      <c r="LCM19" s="726"/>
      <c r="LCN19" s="726"/>
      <c r="LCO19" s="726"/>
      <c r="LCP19" s="727"/>
      <c r="LCQ19" s="727"/>
      <c r="LCR19" s="727"/>
      <c r="LCT19" s="729"/>
      <c r="LCU19" s="724"/>
      <c r="LCV19" s="725"/>
      <c r="LCW19" s="726"/>
      <c r="LCX19" s="726"/>
      <c r="LCY19" s="726"/>
      <c r="LCZ19" s="727"/>
      <c r="LDA19" s="727"/>
      <c r="LDB19" s="727"/>
      <c r="LDD19" s="729"/>
      <c r="LDE19" s="724"/>
      <c r="LDF19" s="725"/>
      <c r="LDG19" s="726"/>
      <c r="LDH19" s="726"/>
      <c r="LDI19" s="726"/>
      <c r="LDJ19" s="727"/>
      <c r="LDK19" s="727"/>
      <c r="LDL19" s="727"/>
      <c r="LDN19" s="729"/>
      <c r="LDO19" s="724"/>
      <c r="LDP19" s="725"/>
      <c r="LDQ19" s="726"/>
      <c r="LDR19" s="726"/>
      <c r="LDS19" s="726"/>
      <c r="LDT19" s="727"/>
      <c r="LDU19" s="727"/>
      <c r="LDV19" s="727"/>
      <c r="LDX19" s="729"/>
      <c r="LDY19" s="724"/>
      <c r="LDZ19" s="725"/>
      <c r="LEA19" s="726"/>
      <c r="LEB19" s="726"/>
      <c r="LEC19" s="726"/>
      <c r="LED19" s="727"/>
      <c r="LEE19" s="727"/>
      <c r="LEF19" s="727"/>
      <c r="LEH19" s="729"/>
      <c r="LEI19" s="724"/>
      <c r="LEJ19" s="725"/>
      <c r="LEK19" s="726"/>
      <c r="LEL19" s="726"/>
      <c r="LEM19" s="726"/>
      <c r="LEN19" s="727"/>
      <c r="LEO19" s="727"/>
      <c r="LEP19" s="727"/>
      <c r="LER19" s="729"/>
      <c r="LES19" s="724"/>
      <c r="LET19" s="725"/>
      <c r="LEU19" s="726"/>
      <c r="LEV19" s="726"/>
      <c r="LEW19" s="726"/>
      <c r="LEX19" s="727"/>
      <c r="LEY19" s="727"/>
      <c r="LEZ19" s="727"/>
      <c r="LFB19" s="729"/>
      <c r="LFC19" s="724"/>
      <c r="LFD19" s="725"/>
      <c r="LFE19" s="726"/>
      <c r="LFF19" s="726"/>
      <c r="LFG19" s="726"/>
      <c r="LFH19" s="727"/>
      <c r="LFI19" s="727"/>
      <c r="LFJ19" s="727"/>
      <c r="LFL19" s="729"/>
      <c r="LFM19" s="724"/>
      <c r="LFN19" s="725"/>
      <c r="LFO19" s="726"/>
      <c r="LFP19" s="726"/>
      <c r="LFQ19" s="726"/>
      <c r="LFR19" s="727"/>
      <c r="LFS19" s="727"/>
      <c r="LFT19" s="727"/>
      <c r="LFV19" s="729"/>
      <c r="LFW19" s="724"/>
      <c r="LFX19" s="725"/>
      <c r="LFY19" s="726"/>
      <c r="LFZ19" s="726"/>
      <c r="LGA19" s="726"/>
      <c r="LGB19" s="727"/>
      <c r="LGC19" s="727"/>
      <c r="LGD19" s="727"/>
      <c r="LGF19" s="729"/>
      <c r="LGG19" s="724"/>
      <c r="LGH19" s="725"/>
      <c r="LGI19" s="726"/>
      <c r="LGJ19" s="726"/>
      <c r="LGK19" s="726"/>
      <c r="LGL19" s="727"/>
      <c r="LGM19" s="727"/>
      <c r="LGN19" s="727"/>
      <c r="LGP19" s="729"/>
      <c r="LGQ19" s="724"/>
      <c r="LGR19" s="725"/>
      <c r="LGS19" s="726"/>
      <c r="LGT19" s="726"/>
      <c r="LGU19" s="726"/>
      <c r="LGV19" s="727"/>
      <c r="LGW19" s="727"/>
      <c r="LGX19" s="727"/>
      <c r="LGZ19" s="729"/>
      <c r="LHA19" s="724"/>
      <c r="LHB19" s="725"/>
      <c r="LHC19" s="726"/>
      <c r="LHD19" s="726"/>
      <c r="LHE19" s="726"/>
      <c r="LHF19" s="727"/>
      <c r="LHG19" s="727"/>
      <c r="LHH19" s="727"/>
      <c r="LHJ19" s="729"/>
      <c r="LHK19" s="724"/>
      <c r="LHL19" s="725"/>
      <c r="LHM19" s="726"/>
      <c r="LHN19" s="726"/>
      <c r="LHO19" s="726"/>
      <c r="LHP19" s="727"/>
      <c r="LHQ19" s="727"/>
      <c r="LHR19" s="727"/>
      <c r="LHT19" s="729"/>
      <c r="LHU19" s="724"/>
      <c r="LHV19" s="725"/>
      <c r="LHW19" s="726"/>
      <c r="LHX19" s="726"/>
      <c r="LHY19" s="726"/>
      <c r="LHZ19" s="727"/>
      <c r="LIA19" s="727"/>
      <c r="LIB19" s="727"/>
      <c r="LID19" s="729"/>
      <c r="LIE19" s="724"/>
      <c r="LIF19" s="725"/>
      <c r="LIG19" s="726"/>
      <c r="LIH19" s="726"/>
      <c r="LII19" s="726"/>
      <c r="LIJ19" s="727"/>
      <c r="LIK19" s="727"/>
      <c r="LIL19" s="727"/>
      <c r="LIN19" s="729"/>
      <c r="LIO19" s="724"/>
      <c r="LIP19" s="725"/>
      <c r="LIQ19" s="726"/>
      <c r="LIR19" s="726"/>
      <c r="LIS19" s="726"/>
      <c r="LIT19" s="727"/>
      <c r="LIU19" s="727"/>
      <c r="LIV19" s="727"/>
      <c r="LIX19" s="729"/>
      <c r="LIY19" s="724"/>
      <c r="LIZ19" s="725"/>
      <c r="LJA19" s="726"/>
      <c r="LJB19" s="726"/>
      <c r="LJC19" s="726"/>
      <c r="LJD19" s="727"/>
      <c r="LJE19" s="727"/>
      <c r="LJF19" s="727"/>
      <c r="LJH19" s="729"/>
      <c r="LJI19" s="724"/>
      <c r="LJJ19" s="725"/>
      <c r="LJK19" s="726"/>
      <c r="LJL19" s="726"/>
      <c r="LJM19" s="726"/>
      <c r="LJN19" s="727"/>
      <c r="LJO19" s="727"/>
      <c r="LJP19" s="727"/>
      <c r="LJR19" s="729"/>
      <c r="LJS19" s="724"/>
      <c r="LJT19" s="725"/>
      <c r="LJU19" s="726"/>
      <c r="LJV19" s="726"/>
      <c r="LJW19" s="726"/>
      <c r="LJX19" s="727"/>
      <c r="LJY19" s="727"/>
      <c r="LJZ19" s="727"/>
      <c r="LKB19" s="729"/>
      <c r="LKC19" s="724"/>
      <c r="LKD19" s="725"/>
      <c r="LKE19" s="726"/>
      <c r="LKF19" s="726"/>
      <c r="LKG19" s="726"/>
      <c r="LKH19" s="727"/>
      <c r="LKI19" s="727"/>
      <c r="LKJ19" s="727"/>
      <c r="LKL19" s="729"/>
      <c r="LKM19" s="724"/>
      <c r="LKN19" s="725"/>
      <c r="LKO19" s="726"/>
      <c r="LKP19" s="726"/>
      <c r="LKQ19" s="726"/>
      <c r="LKR19" s="727"/>
      <c r="LKS19" s="727"/>
      <c r="LKT19" s="727"/>
      <c r="LKV19" s="729"/>
      <c r="LKW19" s="724"/>
      <c r="LKX19" s="725"/>
      <c r="LKY19" s="726"/>
      <c r="LKZ19" s="726"/>
      <c r="LLA19" s="726"/>
      <c r="LLB19" s="727"/>
      <c r="LLC19" s="727"/>
      <c r="LLD19" s="727"/>
      <c r="LLF19" s="729"/>
      <c r="LLG19" s="724"/>
      <c r="LLH19" s="725"/>
      <c r="LLI19" s="726"/>
      <c r="LLJ19" s="726"/>
      <c r="LLK19" s="726"/>
      <c r="LLL19" s="727"/>
      <c r="LLM19" s="727"/>
      <c r="LLN19" s="727"/>
      <c r="LLP19" s="729"/>
      <c r="LLQ19" s="724"/>
      <c r="LLR19" s="725"/>
      <c r="LLS19" s="726"/>
      <c r="LLT19" s="726"/>
      <c r="LLU19" s="726"/>
      <c r="LLV19" s="727"/>
      <c r="LLW19" s="727"/>
      <c r="LLX19" s="727"/>
      <c r="LLZ19" s="729"/>
      <c r="LMA19" s="724"/>
      <c r="LMB19" s="725"/>
      <c r="LMC19" s="726"/>
      <c r="LMD19" s="726"/>
      <c r="LME19" s="726"/>
      <c r="LMF19" s="727"/>
      <c r="LMG19" s="727"/>
      <c r="LMH19" s="727"/>
      <c r="LMJ19" s="729"/>
      <c r="LMK19" s="724"/>
      <c r="LML19" s="725"/>
      <c r="LMM19" s="726"/>
      <c r="LMN19" s="726"/>
      <c r="LMO19" s="726"/>
      <c r="LMP19" s="727"/>
      <c r="LMQ19" s="727"/>
      <c r="LMR19" s="727"/>
      <c r="LMT19" s="729"/>
      <c r="LMU19" s="724"/>
      <c r="LMV19" s="725"/>
      <c r="LMW19" s="726"/>
      <c r="LMX19" s="726"/>
      <c r="LMY19" s="726"/>
      <c r="LMZ19" s="727"/>
      <c r="LNA19" s="727"/>
      <c r="LNB19" s="727"/>
      <c r="LND19" s="729"/>
      <c r="LNE19" s="724"/>
      <c r="LNF19" s="725"/>
      <c r="LNG19" s="726"/>
      <c r="LNH19" s="726"/>
      <c r="LNI19" s="726"/>
      <c r="LNJ19" s="727"/>
      <c r="LNK19" s="727"/>
      <c r="LNL19" s="727"/>
      <c r="LNN19" s="729"/>
      <c r="LNO19" s="724"/>
      <c r="LNP19" s="725"/>
      <c r="LNQ19" s="726"/>
      <c r="LNR19" s="726"/>
      <c r="LNS19" s="726"/>
      <c r="LNT19" s="727"/>
      <c r="LNU19" s="727"/>
      <c r="LNV19" s="727"/>
      <c r="LNX19" s="729"/>
      <c r="LNY19" s="724"/>
      <c r="LNZ19" s="725"/>
      <c r="LOA19" s="726"/>
      <c r="LOB19" s="726"/>
      <c r="LOC19" s="726"/>
      <c r="LOD19" s="727"/>
      <c r="LOE19" s="727"/>
      <c r="LOF19" s="727"/>
      <c r="LOH19" s="729"/>
      <c r="LOI19" s="724"/>
      <c r="LOJ19" s="725"/>
      <c r="LOK19" s="726"/>
      <c r="LOL19" s="726"/>
      <c r="LOM19" s="726"/>
      <c r="LON19" s="727"/>
      <c r="LOO19" s="727"/>
      <c r="LOP19" s="727"/>
      <c r="LOR19" s="729"/>
      <c r="LOS19" s="724"/>
      <c r="LOT19" s="725"/>
      <c r="LOU19" s="726"/>
      <c r="LOV19" s="726"/>
      <c r="LOW19" s="726"/>
      <c r="LOX19" s="727"/>
      <c r="LOY19" s="727"/>
      <c r="LOZ19" s="727"/>
      <c r="LPB19" s="729"/>
      <c r="LPC19" s="724"/>
      <c r="LPD19" s="725"/>
      <c r="LPE19" s="726"/>
      <c r="LPF19" s="726"/>
      <c r="LPG19" s="726"/>
      <c r="LPH19" s="727"/>
      <c r="LPI19" s="727"/>
      <c r="LPJ19" s="727"/>
      <c r="LPL19" s="729"/>
      <c r="LPM19" s="724"/>
      <c r="LPN19" s="725"/>
      <c r="LPO19" s="726"/>
      <c r="LPP19" s="726"/>
      <c r="LPQ19" s="726"/>
      <c r="LPR19" s="727"/>
      <c r="LPS19" s="727"/>
      <c r="LPT19" s="727"/>
      <c r="LPV19" s="729"/>
      <c r="LPW19" s="724"/>
      <c r="LPX19" s="725"/>
      <c r="LPY19" s="726"/>
      <c r="LPZ19" s="726"/>
      <c r="LQA19" s="726"/>
      <c r="LQB19" s="727"/>
      <c r="LQC19" s="727"/>
      <c r="LQD19" s="727"/>
      <c r="LQF19" s="729"/>
      <c r="LQG19" s="724"/>
      <c r="LQH19" s="725"/>
      <c r="LQI19" s="726"/>
      <c r="LQJ19" s="726"/>
      <c r="LQK19" s="726"/>
      <c r="LQL19" s="727"/>
      <c r="LQM19" s="727"/>
      <c r="LQN19" s="727"/>
      <c r="LQP19" s="729"/>
      <c r="LQQ19" s="724"/>
      <c r="LQR19" s="725"/>
      <c r="LQS19" s="726"/>
      <c r="LQT19" s="726"/>
      <c r="LQU19" s="726"/>
      <c r="LQV19" s="727"/>
      <c r="LQW19" s="727"/>
      <c r="LQX19" s="727"/>
      <c r="LQZ19" s="729"/>
      <c r="LRA19" s="724"/>
      <c r="LRB19" s="725"/>
      <c r="LRC19" s="726"/>
      <c r="LRD19" s="726"/>
      <c r="LRE19" s="726"/>
      <c r="LRF19" s="727"/>
      <c r="LRG19" s="727"/>
      <c r="LRH19" s="727"/>
      <c r="LRJ19" s="729"/>
      <c r="LRK19" s="724"/>
      <c r="LRL19" s="725"/>
      <c r="LRM19" s="726"/>
      <c r="LRN19" s="726"/>
      <c r="LRO19" s="726"/>
      <c r="LRP19" s="727"/>
      <c r="LRQ19" s="727"/>
      <c r="LRR19" s="727"/>
      <c r="LRT19" s="729"/>
      <c r="LRU19" s="724"/>
      <c r="LRV19" s="725"/>
      <c r="LRW19" s="726"/>
      <c r="LRX19" s="726"/>
      <c r="LRY19" s="726"/>
      <c r="LRZ19" s="727"/>
      <c r="LSA19" s="727"/>
      <c r="LSB19" s="727"/>
      <c r="LSD19" s="729"/>
      <c r="LSE19" s="724"/>
      <c r="LSF19" s="725"/>
      <c r="LSG19" s="726"/>
      <c r="LSH19" s="726"/>
      <c r="LSI19" s="726"/>
      <c r="LSJ19" s="727"/>
      <c r="LSK19" s="727"/>
      <c r="LSL19" s="727"/>
      <c r="LSN19" s="729"/>
      <c r="LSO19" s="724"/>
      <c r="LSP19" s="725"/>
      <c r="LSQ19" s="726"/>
      <c r="LSR19" s="726"/>
      <c r="LSS19" s="726"/>
      <c r="LST19" s="727"/>
      <c r="LSU19" s="727"/>
      <c r="LSV19" s="727"/>
      <c r="LSX19" s="729"/>
      <c r="LSY19" s="724"/>
      <c r="LSZ19" s="725"/>
      <c r="LTA19" s="726"/>
      <c r="LTB19" s="726"/>
      <c r="LTC19" s="726"/>
      <c r="LTD19" s="727"/>
      <c r="LTE19" s="727"/>
      <c r="LTF19" s="727"/>
      <c r="LTH19" s="729"/>
      <c r="LTI19" s="724"/>
      <c r="LTJ19" s="725"/>
      <c r="LTK19" s="726"/>
      <c r="LTL19" s="726"/>
      <c r="LTM19" s="726"/>
      <c r="LTN19" s="727"/>
      <c r="LTO19" s="727"/>
      <c r="LTP19" s="727"/>
      <c r="LTR19" s="729"/>
      <c r="LTS19" s="724"/>
      <c r="LTT19" s="725"/>
      <c r="LTU19" s="726"/>
      <c r="LTV19" s="726"/>
      <c r="LTW19" s="726"/>
      <c r="LTX19" s="727"/>
      <c r="LTY19" s="727"/>
      <c r="LTZ19" s="727"/>
      <c r="LUB19" s="729"/>
      <c r="LUC19" s="724"/>
      <c r="LUD19" s="725"/>
      <c r="LUE19" s="726"/>
      <c r="LUF19" s="726"/>
      <c r="LUG19" s="726"/>
      <c r="LUH19" s="727"/>
      <c r="LUI19" s="727"/>
      <c r="LUJ19" s="727"/>
      <c r="LUL19" s="729"/>
      <c r="LUM19" s="724"/>
      <c r="LUN19" s="725"/>
      <c r="LUO19" s="726"/>
      <c r="LUP19" s="726"/>
      <c r="LUQ19" s="726"/>
      <c r="LUR19" s="727"/>
      <c r="LUS19" s="727"/>
      <c r="LUT19" s="727"/>
      <c r="LUV19" s="729"/>
      <c r="LUW19" s="724"/>
      <c r="LUX19" s="725"/>
      <c r="LUY19" s="726"/>
      <c r="LUZ19" s="726"/>
      <c r="LVA19" s="726"/>
      <c r="LVB19" s="727"/>
      <c r="LVC19" s="727"/>
      <c r="LVD19" s="727"/>
      <c r="LVF19" s="729"/>
      <c r="LVG19" s="724"/>
      <c r="LVH19" s="725"/>
      <c r="LVI19" s="726"/>
      <c r="LVJ19" s="726"/>
      <c r="LVK19" s="726"/>
      <c r="LVL19" s="727"/>
      <c r="LVM19" s="727"/>
      <c r="LVN19" s="727"/>
      <c r="LVP19" s="729"/>
      <c r="LVQ19" s="724"/>
      <c r="LVR19" s="725"/>
      <c r="LVS19" s="726"/>
      <c r="LVT19" s="726"/>
      <c r="LVU19" s="726"/>
      <c r="LVV19" s="727"/>
      <c r="LVW19" s="727"/>
      <c r="LVX19" s="727"/>
      <c r="LVZ19" s="729"/>
      <c r="LWA19" s="724"/>
      <c r="LWB19" s="725"/>
      <c r="LWC19" s="726"/>
      <c r="LWD19" s="726"/>
      <c r="LWE19" s="726"/>
      <c r="LWF19" s="727"/>
      <c r="LWG19" s="727"/>
      <c r="LWH19" s="727"/>
      <c r="LWJ19" s="729"/>
      <c r="LWK19" s="724"/>
      <c r="LWL19" s="725"/>
      <c r="LWM19" s="726"/>
      <c r="LWN19" s="726"/>
      <c r="LWO19" s="726"/>
      <c r="LWP19" s="727"/>
      <c r="LWQ19" s="727"/>
      <c r="LWR19" s="727"/>
      <c r="LWT19" s="729"/>
      <c r="LWU19" s="724"/>
      <c r="LWV19" s="725"/>
      <c r="LWW19" s="726"/>
      <c r="LWX19" s="726"/>
      <c r="LWY19" s="726"/>
      <c r="LWZ19" s="727"/>
      <c r="LXA19" s="727"/>
      <c r="LXB19" s="727"/>
      <c r="LXD19" s="729"/>
      <c r="LXE19" s="724"/>
      <c r="LXF19" s="725"/>
      <c r="LXG19" s="726"/>
      <c r="LXH19" s="726"/>
      <c r="LXI19" s="726"/>
      <c r="LXJ19" s="727"/>
      <c r="LXK19" s="727"/>
      <c r="LXL19" s="727"/>
      <c r="LXN19" s="729"/>
      <c r="LXO19" s="724"/>
      <c r="LXP19" s="725"/>
      <c r="LXQ19" s="726"/>
      <c r="LXR19" s="726"/>
      <c r="LXS19" s="726"/>
      <c r="LXT19" s="727"/>
      <c r="LXU19" s="727"/>
      <c r="LXV19" s="727"/>
      <c r="LXX19" s="729"/>
      <c r="LXY19" s="724"/>
      <c r="LXZ19" s="725"/>
      <c r="LYA19" s="726"/>
      <c r="LYB19" s="726"/>
      <c r="LYC19" s="726"/>
      <c r="LYD19" s="727"/>
      <c r="LYE19" s="727"/>
      <c r="LYF19" s="727"/>
      <c r="LYH19" s="729"/>
      <c r="LYI19" s="724"/>
      <c r="LYJ19" s="725"/>
      <c r="LYK19" s="726"/>
      <c r="LYL19" s="726"/>
      <c r="LYM19" s="726"/>
      <c r="LYN19" s="727"/>
      <c r="LYO19" s="727"/>
      <c r="LYP19" s="727"/>
      <c r="LYR19" s="729"/>
      <c r="LYS19" s="724"/>
      <c r="LYT19" s="725"/>
      <c r="LYU19" s="726"/>
      <c r="LYV19" s="726"/>
      <c r="LYW19" s="726"/>
      <c r="LYX19" s="727"/>
      <c r="LYY19" s="727"/>
      <c r="LYZ19" s="727"/>
      <c r="LZB19" s="729"/>
      <c r="LZC19" s="724"/>
      <c r="LZD19" s="725"/>
      <c r="LZE19" s="726"/>
      <c r="LZF19" s="726"/>
      <c r="LZG19" s="726"/>
      <c r="LZH19" s="727"/>
      <c r="LZI19" s="727"/>
      <c r="LZJ19" s="727"/>
      <c r="LZL19" s="729"/>
      <c r="LZM19" s="724"/>
      <c r="LZN19" s="725"/>
      <c r="LZO19" s="726"/>
      <c r="LZP19" s="726"/>
      <c r="LZQ19" s="726"/>
      <c r="LZR19" s="727"/>
      <c r="LZS19" s="727"/>
      <c r="LZT19" s="727"/>
      <c r="LZV19" s="729"/>
      <c r="LZW19" s="724"/>
      <c r="LZX19" s="725"/>
      <c r="LZY19" s="726"/>
      <c r="LZZ19" s="726"/>
      <c r="MAA19" s="726"/>
      <c r="MAB19" s="727"/>
      <c r="MAC19" s="727"/>
      <c r="MAD19" s="727"/>
      <c r="MAF19" s="729"/>
      <c r="MAG19" s="724"/>
      <c r="MAH19" s="725"/>
      <c r="MAI19" s="726"/>
      <c r="MAJ19" s="726"/>
      <c r="MAK19" s="726"/>
      <c r="MAL19" s="727"/>
      <c r="MAM19" s="727"/>
      <c r="MAN19" s="727"/>
      <c r="MAP19" s="729"/>
      <c r="MAQ19" s="724"/>
      <c r="MAR19" s="725"/>
      <c r="MAS19" s="726"/>
      <c r="MAT19" s="726"/>
      <c r="MAU19" s="726"/>
      <c r="MAV19" s="727"/>
      <c r="MAW19" s="727"/>
      <c r="MAX19" s="727"/>
      <c r="MAZ19" s="729"/>
      <c r="MBA19" s="724"/>
      <c r="MBB19" s="725"/>
      <c r="MBC19" s="726"/>
      <c r="MBD19" s="726"/>
      <c r="MBE19" s="726"/>
      <c r="MBF19" s="727"/>
      <c r="MBG19" s="727"/>
      <c r="MBH19" s="727"/>
      <c r="MBJ19" s="729"/>
      <c r="MBK19" s="724"/>
      <c r="MBL19" s="725"/>
      <c r="MBM19" s="726"/>
      <c r="MBN19" s="726"/>
      <c r="MBO19" s="726"/>
      <c r="MBP19" s="727"/>
      <c r="MBQ19" s="727"/>
      <c r="MBR19" s="727"/>
      <c r="MBT19" s="729"/>
      <c r="MBU19" s="724"/>
      <c r="MBV19" s="725"/>
      <c r="MBW19" s="726"/>
      <c r="MBX19" s="726"/>
      <c r="MBY19" s="726"/>
      <c r="MBZ19" s="727"/>
      <c r="MCA19" s="727"/>
      <c r="MCB19" s="727"/>
      <c r="MCD19" s="729"/>
      <c r="MCE19" s="724"/>
      <c r="MCF19" s="725"/>
      <c r="MCG19" s="726"/>
      <c r="MCH19" s="726"/>
      <c r="MCI19" s="726"/>
      <c r="MCJ19" s="727"/>
      <c r="MCK19" s="727"/>
      <c r="MCL19" s="727"/>
      <c r="MCN19" s="729"/>
      <c r="MCO19" s="724"/>
      <c r="MCP19" s="725"/>
      <c r="MCQ19" s="726"/>
      <c r="MCR19" s="726"/>
      <c r="MCS19" s="726"/>
      <c r="MCT19" s="727"/>
      <c r="MCU19" s="727"/>
      <c r="MCV19" s="727"/>
      <c r="MCX19" s="729"/>
      <c r="MCY19" s="724"/>
      <c r="MCZ19" s="725"/>
      <c r="MDA19" s="726"/>
      <c r="MDB19" s="726"/>
      <c r="MDC19" s="726"/>
      <c r="MDD19" s="727"/>
      <c r="MDE19" s="727"/>
      <c r="MDF19" s="727"/>
      <c r="MDH19" s="729"/>
      <c r="MDI19" s="724"/>
      <c r="MDJ19" s="725"/>
      <c r="MDK19" s="726"/>
      <c r="MDL19" s="726"/>
      <c r="MDM19" s="726"/>
      <c r="MDN19" s="727"/>
      <c r="MDO19" s="727"/>
      <c r="MDP19" s="727"/>
      <c r="MDR19" s="729"/>
      <c r="MDS19" s="724"/>
      <c r="MDT19" s="725"/>
      <c r="MDU19" s="726"/>
      <c r="MDV19" s="726"/>
      <c r="MDW19" s="726"/>
      <c r="MDX19" s="727"/>
      <c r="MDY19" s="727"/>
      <c r="MDZ19" s="727"/>
      <c r="MEB19" s="729"/>
      <c r="MEC19" s="724"/>
      <c r="MED19" s="725"/>
      <c r="MEE19" s="726"/>
      <c r="MEF19" s="726"/>
      <c r="MEG19" s="726"/>
      <c r="MEH19" s="727"/>
      <c r="MEI19" s="727"/>
      <c r="MEJ19" s="727"/>
      <c r="MEL19" s="729"/>
      <c r="MEM19" s="724"/>
      <c r="MEN19" s="725"/>
      <c r="MEO19" s="726"/>
      <c r="MEP19" s="726"/>
      <c r="MEQ19" s="726"/>
      <c r="MER19" s="727"/>
      <c r="MES19" s="727"/>
      <c r="MET19" s="727"/>
      <c r="MEV19" s="729"/>
      <c r="MEW19" s="724"/>
      <c r="MEX19" s="725"/>
      <c r="MEY19" s="726"/>
      <c r="MEZ19" s="726"/>
      <c r="MFA19" s="726"/>
      <c r="MFB19" s="727"/>
      <c r="MFC19" s="727"/>
      <c r="MFD19" s="727"/>
      <c r="MFF19" s="729"/>
      <c r="MFG19" s="724"/>
      <c r="MFH19" s="725"/>
      <c r="MFI19" s="726"/>
      <c r="MFJ19" s="726"/>
      <c r="MFK19" s="726"/>
      <c r="MFL19" s="727"/>
      <c r="MFM19" s="727"/>
      <c r="MFN19" s="727"/>
      <c r="MFP19" s="729"/>
      <c r="MFQ19" s="724"/>
      <c r="MFR19" s="725"/>
      <c r="MFS19" s="726"/>
      <c r="MFT19" s="726"/>
      <c r="MFU19" s="726"/>
      <c r="MFV19" s="727"/>
      <c r="MFW19" s="727"/>
      <c r="MFX19" s="727"/>
      <c r="MFZ19" s="729"/>
      <c r="MGA19" s="724"/>
      <c r="MGB19" s="725"/>
      <c r="MGC19" s="726"/>
      <c r="MGD19" s="726"/>
      <c r="MGE19" s="726"/>
      <c r="MGF19" s="727"/>
      <c r="MGG19" s="727"/>
      <c r="MGH19" s="727"/>
      <c r="MGJ19" s="729"/>
      <c r="MGK19" s="724"/>
      <c r="MGL19" s="725"/>
      <c r="MGM19" s="726"/>
      <c r="MGN19" s="726"/>
      <c r="MGO19" s="726"/>
      <c r="MGP19" s="727"/>
      <c r="MGQ19" s="727"/>
      <c r="MGR19" s="727"/>
      <c r="MGT19" s="729"/>
      <c r="MGU19" s="724"/>
      <c r="MGV19" s="725"/>
      <c r="MGW19" s="726"/>
      <c r="MGX19" s="726"/>
      <c r="MGY19" s="726"/>
      <c r="MGZ19" s="727"/>
      <c r="MHA19" s="727"/>
      <c r="MHB19" s="727"/>
      <c r="MHD19" s="729"/>
      <c r="MHE19" s="724"/>
      <c r="MHF19" s="725"/>
      <c r="MHG19" s="726"/>
      <c r="MHH19" s="726"/>
      <c r="MHI19" s="726"/>
      <c r="MHJ19" s="727"/>
      <c r="MHK19" s="727"/>
      <c r="MHL19" s="727"/>
      <c r="MHN19" s="729"/>
      <c r="MHO19" s="724"/>
      <c r="MHP19" s="725"/>
      <c r="MHQ19" s="726"/>
      <c r="MHR19" s="726"/>
      <c r="MHS19" s="726"/>
      <c r="MHT19" s="727"/>
      <c r="MHU19" s="727"/>
      <c r="MHV19" s="727"/>
      <c r="MHX19" s="729"/>
      <c r="MHY19" s="724"/>
      <c r="MHZ19" s="725"/>
      <c r="MIA19" s="726"/>
      <c r="MIB19" s="726"/>
      <c r="MIC19" s="726"/>
      <c r="MID19" s="727"/>
      <c r="MIE19" s="727"/>
      <c r="MIF19" s="727"/>
      <c r="MIH19" s="729"/>
      <c r="MII19" s="724"/>
      <c r="MIJ19" s="725"/>
      <c r="MIK19" s="726"/>
      <c r="MIL19" s="726"/>
      <c r="MIM19" s="726"/>
      <c r="MIN19" s="727"/>
      <c r="MIO19" s="727"/>
      <c r="MIP19" s="727"/>
      <c r="MIR19" s="729"/>
      <c r="MIS19" s="724"/>
      <c r="MIT19" s="725"/>
      <c r="MIU19" s="726"/>
      <c r="MIV19" s="726"/>
      <c r="MIW19" s="726"/>
      <c r="MIX19" s="727"/>
      <c r="MIY19" s="727"/>
      <c r="MIZ19" s="727"/>
      <c r="MJB19" s="729"/>
      <c r="MJC19" s="724"/>
      <c r="MJD19" s="725"/>
      <c r="MJE19" s="726"/>
      <c r="MJF19" s="726"/>
      <c r="MJG19" s="726"/>
      <c r="MJH19" s="727"/>
      <c r="MJI19" s="727"/>
      <c r="MJJ19" s="727"/>
      <c r="MJL19" s="729"/>
      <c r="MJM19" s="724"/>
      <c r="MJN19" s="725"/>
      <c r="MJO19" s="726"/>
      <c r="MJP19" s="726"/>
      <c r="MJQ19" s="726"/>
      <c r="MJR19" s="727"/>
      <c r="MJS19" s="727"/>
      <c r="MJT19" s="727"/>
      <c r="MJV19" s="729"/>
      <c r="MJW19" s="724"/>
      <c r="MJX19" s="725"/>
      <c r="MJY19" s="726"/>
      <c r="MJZ19" s="726"/>
      <c r="MKA19" s="726"/>
      <c r="MKB19" s="727"/>
      <c r="MKC19" s="727"/>
      <c r="MKD19" s="727"/>
      <c r="MKF19" s="729"/>
      <c r="MKG19" s="724"/>
      <c r="MKH19" s="725"/>
      <c r="MKI19" s="726"/>
      <c r="MKJ19" s="726"/>
      <c r="MKK19" s="726"/>
      <c r="MKL19" s="727"/>
      <c r="MKM19" s="727"/>
      <c r="MKN19" s="727"/>
      <c r="MKP19" s="729"/>
      <c r="MKQ19" s="724"/>
      <c r="MKR19" s="725"/>
      <c r="MKS19" s="726"/>
      <c r="MKT19" s="726"/>
      <c r="MKU19" s="726"/>
      <c r="MKV19" s="727"/>
      <c r="MKW19" s="727"/>
      <c r="MKX19" s="727"/>
      <c r="MKZ19" s="729"/>
      <c r="MLA19" s="724"/>
      <c r="MLB19" s="725"/>
      <c r="MLC19" s="726"/>
      <c r="MLD19" s="726"/>
      <c r="MLE19" s="726"/>
      <c r="MLF19" s="727"/>
      <c r="MLG19" s="727"/>
      <c r="MLH19" s="727"/>
      <c r="MLJ19" s="729"/>
      <c r="MLK19" s="724"/>
      <c r="MLL19" s="725"/>
      <c r="MLM19" s="726"/>
      <c r="MLN19" s="726"/>
      <c r="MLO19" s="726"/>
      <c r="MLP19" s="727"/>
      <c r="MLQ19" s="727"/>
      <c r="MLR19" s="727"/>
      <c r="MLT19" s="729"/>
      <c r="MLU19" s="724"/>
      <c r="MLV19" s="725"/>
      <c r="MLW19" s="726"/>
      <c r="MLX19" s="726"/>
      <c r="MLY19" s="726"/>
      <c r="MLZ19" s="727"/>
      <c r="MMA19" s="727"/>
      <c r="MMB19" s="727"/>
      <c r="MMD19" s="729"/>
      <c r="MME19" s="724"/>
      <c r="MMF19" s="725"/>
      <c r="MMG19" s="726"/>
      <c r="MMH19" s="726"/>
      <c r="MMI19" s="726"/>
      <c r="MMJ19" s="727"/>
      <c r="MMK19" s="727"/>
      <c r="MML19" s="727"/>
      <c r="MMN19" s="729"/>
      <c r="MMO19" s="724"/>
      <c r="MMP19" s="725"/>
      <c r="MMQ19" s="726"/>
      <c r="MMR19" s="726"/>
      <c r="MMS19" s="726"/>
      <c r="MMT19" s="727"/>
      <c r="MMU19" s="727"/>
      <c r="MMV19" s="727"/>
      <c r="MMX19" s="729"/>
      <c r="MMY19" s="724"/>
      <c r="MMZ19" s="725"/>
      <c r="MNA19" s="726"/>
      <c r="MNB19" s="726"/>
      <c r="MNC19" s="726"/>
      <c r="MND19" s="727"/>
      <c r="MNE19" s="727"/>
      <c r="MNF19" s="727"/>
      <c r="MNH19" s="729"/>
      <c r="MNI19" s="724"/>
      <c r="MNJ19" s="725"/>
      <c r="MNK19" s="726"/>
      <c r="MNL19" s="726"/>
      <c r="MNM19" s="726"/>
      <c r="MNN19" s="727"/>
      <c r="MNO19" s="727"/>
      <c r="MNP19" s="727"/>
      <c r="MNR19" s="729"/>
      <c r="MNS19" s="724"/>
      <c r="MNT19" s="725"/>
      <c r="MNU19" s="726"/>
      <c r="MNV19" s="726"/>
      <c r="MNW19" s="726"/>
      <c r="MNX19" s="727"/>
      <c r="MNY19" s="727"/>
      <c r="MNZ19" s="727"/>
      <c r="MOB19" s="729"/>
      <c r="MOC19" s="724"/>
      <c r="MOD19" s="725"/>
      <c r="MOE19" s="726"/>
      <c r="MOF19" s="726"/>
      <c r="MOG19" s="726"/>
      <c r="MOH19" s="727"/>
      <c r="MOI19" s="727"/>
      <c r="MOJ19" s="727"/>
      <c r="MOL19" s="729"/>
      <c r="MOM19" s="724"/>
      <c r="MON19" s="725"/>
      <c r="MOO19" s="726"/>
      <c r="MOP19" s="726"/>
      <c r="MOQ19" s="726"/>
      <c r="MOR19" s="727"/>
      <c r="MOS19" s="727"/>
      <c r="MOT19" s="727"/>
      <c r="MOV19" s="729"/>
      <c r="MOW19" s="724"/>
      <c r="MOX19" s="725"/>
      <c r="MOY19" s="726"/>
      <c r="MOZ19" s="726"/>
      <c r="MPA19" s="726"/>
      <c r="MPB19" s="727"/>
      <c r="MPC19" s="727"/>
      <c r="MPD19" s="727"/>
      <c r="MPF19" s="729"/>
      <c r="MPG19" s="724"/>
      <c r="MPH19" s="725"/>
      <c r="MPI19" s="726"/>
      <c r="MPJ19" s="726"/>
      <c r="MPK19" s="726"/>
      <c r="MPL19" s="727"/>
      <c r="MPM19" s="727"/>
      <c r="MPN19" s="727"/>
      <c r="MPP19" s="729"/>
      <c r="MPQ19" s="724"/>
      <c r="MPR19" s="725"/>
      <c r="MPS19" s="726"/>
      <c r="MPT19" s="726"/>
      <c r="MPU19" s="726"/>
      <c r="MPV19" s="727"/>
      <c r="MPW19" s="727"/>
      <c r="MPX19" s="727"/>
      <c r="MPZ19" s="729"/>
      <c r="MQA19" s="724"/>
      <c r="MQB19" s="725"/>
      <c r="MQC19" s="726"/>
      <c r="MQD19" s="726"/>
      <c r="MQE19" s="726"/>
      <c r="MQF19" s="727"/>
      <c r="MQG19" s="727"/>
      <c r="MQH19" s="727"/>
      <c r="MQJ19" s="729"/>
      <c r="MQK19" s="724"/>
      <c r="MQL19" s="725"/>
      <c r="MQM19" s="726"/>
      <c r="MQN19" s="726"/>
      <c r="MQO19" s="726"/>
      <c r="MQP19" s="727"/>
      <c r="MQQ19" s="727"/>
      <c r="MQR19" s="727"/>
      <c r="MQT19" s="729"/>
      <c r="MQU19" s="724"/>
      <c r="MQV19" s="725"/>
      <c r="MQW19" s="726"/>
      <c r="MQX19" s="726"/>
      <c r="MQY19" s="726"/>
      <c r="MQZ19" s="727"/>
      <c r="MRA19" s="727"/>
      <c r="MRB19" s="727"/>
      <c r="MRD19" s="729"/>
      <c r="MRE19" s="724"/>
      <c r="MRF19" s="725"/>
      <c r="MRG19" s="726"/>
      <c r="MRH19" s="726"/>
      <c r="MRI19" s="726"/>
      <c r="MRJ19" s="727"/>
      <c r="MRK19" s="727"/>
      <c r="MRL19" s="727"/>
      <c r="MRN19" s="729"/>
      <c r="MRO19" s="724"/>
      <c r="MRP19" s="725"/>
      <c r="MRQ19" s="726"/>
      <c r="MRR19" s="726"/>
      <c r="MRS19" s="726"/>
      <c r="MRT19" s="727"/>
      <c r="MRU19" s="727"/>
      <c r="MRV19" s="727"/>
      <c r="MRX19" s="729"/>
      <c r="MRY19" s="724"/>
      <c r="MRZ19" s="725"/>
      <c r="MSA19" s="726"/>
      <c r="MSB19" s="726"/>
      <c r="MSC19" s="726"/>
      <c r="MSD19" s="727"/>
      <c r="MSE19" s="727"/>
      <c r="MSF19" s="727"/>
      <c r="MSH19" s="729"/>
      <c r="MSI19" s="724"/>
      <c r="MSJ19" s="725"/>
      <c r="MSK19" s="726"/>
      <c r="MSL19" s="726"/>
      <c r="MSM19" s="726"/>
      <c r="MSN19" s="727"/>
      <c r="MSO19" s="727"/>
      <c r="MSP19" s="727"/>
      <c r="MSR19" s="729"/>
      <c r="MSS19" s="724"/>
      <c r="MST19" s="725"/>
      <c r="MSU19" s="726"/>
      <c r="MSV19" s="726"/>
      <c r="MSW19" s="726"/>
      <c r="MSX19" s="727"/>
      <c r="MSY19" s="727"/>
      <c r="MSZ19" s="727"/>
      <c r="MTB19" s="729"/>
      <c r="MTC19" s="724"/>
      <c r="MTD19" s="725"/>
      <c r="MTE19" s="726"/>
      <c r="MTF19" s="726"/>
      <c r="MTG19" s="726"/>
      <c r="MTH19" s="727"/>
      <c r="MTI19" s="727"/>
      <c r="MTJ19" s="727"/>
      <c r="MTL19" s="729"/>
      <c r="MTM19" s="724"/>
      <c r="MTN19" s="725"/>
      <c r="MTO19" s="726"/>
      <c r="MTP19" s="726"/>
      <c r="MTQ19" s="726"/>
      <c r="MTR19" s="727"/>
      <c r="MTS19" s="727"/>
      <c r="MTT19" s="727"/>
      <c r="MTV19" s="729"/>
      <c r="MTW19" s="724"/>
      <c r="MTX19" s="725"/>
      <c r="MTY19" s="726"/>
      <c r="MTZ19" s="726"/>
      <c r="MUA19" s="726"/>
      <c r="MUB19" s="727"/>
      <c r="MUC19" s="727"/>
      <c r="MUD19" s="727"/>
      <c r="MUF19" s="729"/>
      <c r="MUG19" s="724"/>
      <c r="MUH19" s="725"/>
      <c r="MUI19" s="726"/>
      <c r="MUJ19" s="726"/>
      <c r="MUK19" s="726"/>
      <c r="MUL19" s="727"/>
      <c r="MUM19" s="727"/>
      <c r="MUN19" s="727"/>
      <c r="MUP19" s="729"/>
      <c r="MUQ19" s="724"/>
      <c r="MUR19" s="725"/>
      <c r="MUS19" s="726"/>
      <c r="MUT19" s="726"/>
      <c r="MUU19" s="726"/>
      <c r="MUV19" s="727"/>
      <c r="MUW19" s="727"/>
      <c r="MUX19" s="727"/>
      <c r="MUZ19" s="729"/>
      <c r="MVA19" s="724"/>
      <c r="MVB19" s="725"/>
      <c r="MVC19" s="726"/>
      <c r="MVD19" s="726"/>
      <c r="MVE19" s="726"/>
      <c r="MVF19" s="727"/>
      <c r="MVG19" s="727"/>
      <c r="MVH19" s="727"/>
      <c r="MVJ19" s="729"/>
      <c r="MVK19" s="724"/>
      <c r="MVL19" s="725"/>
      <c r="MVM19" s="726"/>
      <c r="MVN19" s="726"/>
      <c r="MVO19" s="726"/>
      <c r="MVP19" s="727"/>
      <c r="MVQ19" s="727"/>
      <c r="MVR19" s="727"/>
      <c r="MVT19" s="729"/>
      <c r="MVU19" s="724"/>
      <c r="MVV19" s="725"/>
      <c r="MVW19" s="726"/>
      <c r="MVX19" s="726"/>
      <c r="MVY19" s="726"/>
      <c r="MVZ19" s="727"/>
      <c r="MWA19" s="727"/>
      <c r="MWB19" s="727"/>
      <c r="MWD19" s="729"/>
      <c r="MWE19" s="724"/>
      <c r="MWF19" s="725"/>
      <c r="MWG19" s="726"/>
      <c r="MWH19" s="726"/>
      <c r="MWI19" s="726"/>
      <c r="MWJ19" s="727"/>
      <c r="MWK19" s="727"/>
      <c r="MWL19" s="727"/>
      <c r="MWN19" s="729"/>
      <c r="MWO19" s="724"/>
      <c r="MWP19" s="725"/>
      <c r="MWQ19" s="726"/>
      <c r="MWR19" s="726"/>
      <c r="MWS19" s="726"/>
      <c r="MWT19" s="727"/>
      <c r="MWU19" s="727"/>
      <c r="MWV19" s="727"/>
      <c r="MWX19" s="729"/>
      <c r="MWY19" s="724"/>
      <c r="MWZ19" s="725"/>
      <c r="MXA19" s="726"/>
      <c r="MXB19" s="726"/>
      <c r="MXC19" s="726"/>
      <c r="MXD19" s="727"/>
      <c r="MXE19" s="727"/>
      <c r="MXF19" s="727"/>
      <c r="MXH19" s="729"/>
      <c r="MXI19" s="724"/>
      <c r="MXJ19" s="725"/>
      <c r="MXK19" s="726"/>
      <c r="MXL19" s="726"/>
      <c r="MXM19" s="726"/>
      <c r="MXN19" s="727"/>
      <c r="MXO19" s="727"/>
      <c r="MXP19" s="727"/>
      <c r="MXR19" s="729"/>
      <c r="MXS19" s="724"/>
      <c r="MXT19" s="725"/>
      <c r="MXU19" s="726"/>
      <c r="MXV19" s="726"/>
      <c r="MXW19" s="726"/>
      <c r="MXX19" s="727"/>
      <c r="MXY19" s="727"/>
      <c r="MXZ19" s="727"/>
      <c r="MYB19" s="729"/>
      <c r="MYC19" s="724"/>
      <c r="MYD19" s="725"/>
      <c r="MYE19" s="726"/>
      <c r="MYF19" s="726"/>
      <c r="MYG19" s="726"/>
      <c r="MYH19" s="727"/>
      <c r="MYI19" s="727"/>
      <c r="MYJ19" s="727"/>
      <c r="MYL19" s="729"/>
      <c r="MYM19" s="724"/>
      <c r="MYN19" s="725"/>
      <c r="MYO19" s="726"/>
      <c r="MYP19" s="726"/>
      <c r="MYQ19" s="726"/>
      <c r="MYR19" s="727"/>
      <c r="MYS19" s="727"/>
      <c r="MYT19" s="727"/>
      <c r="MYV19" s="729"/>
      <c r="MYW19" s="724"/>
      <c r="MYX19" s="725"/>
      <c r="MYY19" s="726"/>
      <c r="MYZ19" s="726"/>
      <c r="MZA19" s="726"/>
      <c r="MZB19" s="727"/>
      <c r="MZC19" s="727"/>
      <c r="MZD19" s="727"/>
      <c r="MZF19" s="729"/>
      <c r="MZG19" s="724"/>
      <c r="MZH19" s="725"/>
      <c r="MZI19" s="726"/>
      <c r="MZJ19" s="726"/>
      <c r="MZK19" s="726"/>
      <c r="MZL19" s="727"/>
      <c r="MZM19" s="727"/>
      <c r="MZN19" s="727"/>
      <c r="MZP19" s="729"/>
      <c r="MZQ19" s="724"/>
      <c r="MZR19" s="725"/>
      <c r="MZS19" s="726"/>
      <c r="MZT19" s="726"/>
      <c r="MZU19" s="726"/>
      <c r="MZV19" s="727"/>
      <c r="MZW19" s="727"/>
      <c r="MZX19" s="727"/>
      <c r="MZZ19" s="729"/>
      <c r="NAA19" s="724"/>
      <c r="NAB19" s="725"/>
      <c r="NAC19" s="726"/>
      <c r="NAD19" s="726"/>
      <c r="NAE19" s="726"/>
      <c r="NAF19" s="727"/>
      <c r="NAG19" s="727"/>
      <c r="NAH19" s="727"/>
      <c r="NAJ19" s="729"/>
      <c r="NAK19" s="724"/>
      <c r="NAL19" s="725"/>
      <c r="NAM19" s="726"/>
      <c r="NAN19" s="726"/>
      <c r="NAO19" s="726"/>
      <c r="NAP19" s="727"/>
      <c r="NAQ19" s="727"/>
      <c r="NAR19" s="727"/>
      <c r="NAT19" s="729"/>
      <c r="NAU19" s="724"/>
      <c r="NAV19" s="725"/>
      <c r="NAW19" s="726"/>
      <c r="NAX19" s="726"/>
      <c r="NAY19" s="726"/>
      <c r="NAZ19" s="727"/>
      <c r="NBA19" s="727"/>
      <c r="NBB19" s="727"/>
      <c r="NBD19" s="729"/>
      <c r="NBE19" s="724"/>
      <c r="NBF19" s="725"/>
      <c r="NBG19" s="726"/>
      <c r="NBH19" s="726"/>
      <c r="NBI19" s="726"/>
      <c r="NBJ19" s="727"/>
      <c r="NBK19" s="727"/>
      <c r="NBL19" s="727"/>
      <c r="NBN19" s="729"/>
      <c r="NBO19" s="724"/>
      <c r="NBP19" s="725"/>
      <c r="NBQ19" s="726"/>
      <c r="NBR19" s="726"/>
      <c r="NBS19" s="726"/>
      <c r="NBT19" s="727"/>
      <c r="NBU19" s="727"/>
      <c r="NBV19" s="727"/>
      <c r="NBX19" s="729"/>
      <c r="NBY19" s="724"/>
      <c r="NBZ19" s="725"/>
      <c r="NCA19" s="726"/>
      <c r="NCB19" s="726"/>
      <c r="NCC19" s="726"/>
      <c r="NCD19" s="727"/>
      <c r="NCE19" s="727"/>
      <c r="NCF19" s="727"/>
      <c r="NCH19" s="729"/>
      <c r="NCI19" s="724"/>
      <c r="NCJ19" s="725"/>
      <c r="NCK19" s="726"/>
      <c r="NCL19" s="726"/>
      <c r="NCM19" s="726"/>
      <c r="NCN19" s="727"/>
      <c r="NCO19" s="727"/>
      <c r="NCP19" s="727"/>
      <c r="NCR19" s="729"/>
      <c r="NCS19" s="724"/>
      <c r="NCT19" s="725"/>
      <c r="NCU19" s="726"/>
      <c r="NCV19" s="726"/>
      <c r="NCW19" s="726"/>
      <c r="NCX19" s="727"/>
      <c r="NCY19" s="727"/>
      <c r="NCZ19" s="727"/>
      <c r="NDB19" s="729"/>
      <c r="NDC19" s="724"/>
      <c r="NDD19" s="725"/>
      <c r="NDE19" s="726"/>
      <c r="NDF19" s="726"/>
      <c r="NDG19" s="726"/>
      <c r="NDH19" s="727"/>
      <c r="NDI19" s="727"/>
      <c r="NDJ19" s="727"/>
      <c r="NDL19" s="729"/>
      <c r="NDM19" s="724"/>
      <c r="NDN19" s="725"/>
      <c r="NDO19" s="726"/>
      <c r="NDP19" s="726"/>
      <c r="NDQ19" s="726"/>
      <c r="NDR19" s="727"/>
      <c r="NDS19" s="727"/>
      <c r="NDT19" s="727"/>
      <c r="NDV19" s="729"/>
      <c r="NDW19" s="724"/>
      <c r="NDX19" s="725"/>
      <c r="NDY19" s="726"/>
      <c r="NDZ19" s="726"/>
      <c r="NEA19" s="726"/>
      <c r="NEB19" s="727"/>
      <c r="NEC19" s="727"/>
      <c r="NED19" s="727"/>
      <c r="NEF19" s="729"/>
      <c r="NEG19" s="724"/>
      <c r="NEH19" s="725"/>
      <c r="NEI19" s="726"/>
      <c r="NEJ19" s="726"/>
      <c r="NEK19" s="726"/>
      <c r="NEL19" s="727"/>
      <c r="NEM19" s="727"/>
      <c r="NEN19" s="727"/>
      <c r="NEP19" s="729"/>
      <c r="NEQ19" s="724"/>
      <c r="NER19" s="725"/>
      <c r="NES19" s="726"/>
      <c r="NET19" s="726"/>
      <c r="NEU19" s="726"/>
      <c r="NEV19" s="727"/>
      <c r="NEW19" s="727"/>
      <c r="NEX19" s="727"/>
      <c r="NEZ19" s="729"/>
      <c r="NFA19" s="724"/>
      <c r="NFB19" s="725"/>
      <c r="NFC19" s="726"/>
      <c r="NFD19" s="726"/>
      <c r="NFE19" s="726"/>
      <c r="NFF19" s="727"/>
      <c r="NFG19" s="727"/>
      <c r="NFH19" s="727"/>
      <c r="NFJ19" s="729"/>
      <c r="NFK19" s="724"/>
      <c r="NFL19" s="725"/>
      <c r="NFM19" s="726"/>
      <c r="NFN19" s="726"/>
      <c r="NFO19" s="726"/>
      <c r="NFP19" s="727"/>
      <c r="NFQ19" s="727"/>
      <c r="NFR19" s="727"/>
      <c r="NFT19" s="729"/>
      <c r="NFU19" s="724"/>
      <c r="NFV19" s="725"/>
      <c r="NFW19" s="726"/>
      <c r="NFX19" s="726"/>
      <c r="NFY19" s="726"/>
      <c r="NFZ19" s="727"/>
      <c r="NGA19" s="727"/>
      <c r="NGB19" s="727"/>
      <c r="NGD19" s="729"/>
      <c r="NGE19" s="724"/>
      <c r="NGF19" s="725"/>
      <c r="NGG19" s="726"/>
      <c r="NGH19" s="726"/>
      <c r="NGI19" s="726"/>
      <c r="NGJ19" s="727"/>
      <c r="NGK19" s="727"/>
      <c r="NGL19" s="727"/>
      <c r="NGN19" s="729"/>
      <c r="NGO19" s="724"/>
      <c r="NGP19" s="725"/>
      <c r="NGQ19" s="726"/>
      <c r="NGR19" s="726"/>
      <c r="NGS19" s="726"/>
      <c r="NGT19" s="727"/>
      <c r="NGU19" s="727"/>
      <c r="NGV19" s="727"/>
      <c r="NGX19" s="729"/>
      <c r="NGY19" s="724"/>
      <c r="NGZ19" s="725"/>
      <c r="NHA19" s="726"/>
      <c r="NHB19" s="726"/>
      <c r="NHC19" s="726"/>
      <c r="NHD19" s="727"/>
      <c r="NHE19" s="727"/>
      <c r="NHF19" s="727"/>
      <c r="NHH19" s="729"/>
      <c r="NHI19" s="724"/>
      <c r="NHJ19" s="725"/>
      <c r="NHK19" s="726"/>
      <c r="NHL19" s="726"/>
      <c r="NHM19" s="726"/>
      <c r="NHN19" s="727"/>
      <c r="NHO19" s="727"/>
      <c r="NHP19" s="727"/>
      <c r="NHR19" s="729"/>
      <c r="NHS19" s="724"/>
      <c r="NHT19" s="725"/>
      <c r="NHU19" s="726"/>
      <c r="NHV19" s="726"/>
      <c r="NHW19" s="726"/>
      <c r="NHX19" s="727"/>
      <c r="NHY19" s="727"/>
      <c r="NHZ19" s="727"/>
      <c r="NIB19" s="729"/>
      <c r="NIC19" s="724"/>
      <c r="NID19" s="725"/>
      <c r="NIE19" s="726"/>
      <c r="NIF19" s="726"/>
      <c r="NIG19" s="726"/>
      <c r="NIH19" s="727"/>
      <c r="NII19" s="727"/>
      <c r="NIJ19" s="727"/>
      <c r="NIL19" s="729"/>
      <c r="NIM19" s="724"/>
      <c r="NIN19" s="725"/>
      <c r="NIO19" s="726"/>
      <c r="NIP19" s="726"/>
      <c r="NIQ19" s="726"/>
      <c r="NIR19" s="727"/>
      <c r="NIS19" s="727"/>
      <c r="NIT19" s="727"/>
      <c r="NIV19" s="729"/>
      <c r="NIW19" s="724"/>
      <c r="NIX19" s="725"/>
      <c r="NIY19" s="726"/>
      <c r="NIZ19" s="726"/>
      <c r="NJA19" s="726"/>
      <c r="NJB19" s="727"/>
      <c r="NJC19" s="727"/>
      <c r="NJD19" s="727"/>
      <c r="NJF19" s="729"/>
      <c r="NJG19" s="724"/>
      <c r="NJH19" s="725"/>
      <c r="NJI19" s="726"/>
      <c r="NJJ19" s="726"/>
      <c r="NJK19" s="726"/>
      <c r="NJL19" s="727"/>
      <c r="NJM19" s="727"/>
      <c r="NJN19" s="727"/>
      <c r="NJP19" s="729"/>
      <c r="NJQ19" s="724"/>
      <c r="NJR19" s="725"/>
      <c r="NJS19" s="726"/>
      <c r="NJT19" s="726"/>
      <c r="NJU19" s="726"/>
      <c r="NJV19" s="727"/>
      <c r="NJW19" s="727"/>
      <c r="NJX19" s="727"/>
      <c r="NJZ19" s="729"/>
      <c r="NKA19" s="724"/>
      <c r="NKB19" s="725"/>
      <c r="NKC19" s="726"/>
      <c r="NKD19" s="726"/>
      <c r="NKE19" s="726"/>
      <c r="NKF19" s="727"/>
      <c r="NKG19" s="727"/>
      <c r="NKH19" s="727"/>
      <c r="NKJ19" s="729"/>
      <c r="NKK19" s="724"/>
      <c r="NKL19" s="725"/>
      <c r="NKM19" s="726"/>
      <c r="NKN19" s="726"/>
      <c r="NKO19" s="726"/>
      <c r="NKP19" s="727"/>
      <c r="NKQ19" s="727"/>
      <c r="NKR19" s="727"/>
      <c r="NKT19" s="729"/>
      <c r="NKU19" s="724"/>
      <c r="NKV19" s="725"/>
      <c r="NKW19" s="726"/>
      <c r="NKX19" s="726"/>
      <c r="NKY19" s="726"/>
      <c r="NKZ19" s="727"/>
      <c r="NLA19" s="727"/>
      <c r="NLB19" s="727"/>
      <c r="NLD19" s="729"/>
      <c r="NLE19" s="724"/>
      <c r="NLF19" s="725"/>
      <c r="NLG19" s="726"/>
      <c r="NLH19" s="726"/>
      <c r="NLI19" s="726"/>
      <c r="NLJ19" s="727"/>
      <c r="NLK19" s="727"/>
      <c r="NLL19" s="727"/>
      <c r="NLN19" s="729"/>
      <c r="NLO19" s="724"/>
      <c r="NLP19" s="725"/>
      <c r="NLQ19" s="726"/>
      <c r="NLR19" s="726"/>
      <c r="NLS19" s="726"/>
      <c r="NLT19" s="727"/>
      <c r="NLU19" s="727"/>
      <c r="NLV19" s="727"/>
      <c r="NLX19" s="729"/>
      <c r="NLY19" s="724"/>
      <c r="NLZ19" s="725"/>
      <c r="NMA19" s="726"/>
      <c r="NMB19" s="726"/>
      <c r="NMC19" s="726"/>
      <c r="NMD19" s="727"/>
      <c r="NME19" s="727"/>
      <c r="NMF19" s="727"/>
      <c r="NMH19" s="729"/>
      <c r="NMI19" s="724"/>
      <c r="NMJ19" s="725"/>
      <c r="NMK19" s="726"/>
      <c r="NML19" s="726"/>
      <c r="NMM19" s="726"/>
      <c r="NMN19" s="727"/>
      <c r="NMO19" s="727"/>
      <c r="NMP19" s="727"/>
      <c r="NMR19" s="729"/>
      <c r="NMS19" s="724"/>
      <c r="NMT19" s="725"/>
      <c r="NMU19" s="726"/>
      <c r="NMV19" s="726"/>
      <c r="NMW19" s="726"/>
      <c r="NMX19" s="727"/>
      <c r="NMY19" s="727"/>
      <c r="NMZ19" s="727"/>
      <c r="NNB19" s="729"/>
      <c r="NNC19" s="724"/>
      <c r="NND19" s="725"/>
      <c r="NNE19" s="726"/>
      <c r="NNF19" s="726"/>
      <c r="NNG19" s="726"/>
      <c r="NNH19" s="727"/>
      <c r="NNI19" s="727"/>
      <c r="NNJ19" s="727"/>
      <c r="NNL19" s="729"/>
      <c r="NNM19" s="724"/>
      <c r="NNN19" s="725"/>
      <c r="NNO19" s="726"/>
      <c r="NNP19" s="726"/>
      <c r="NNQ19" s="726"/>
      <c r="NNR19" s="727"/>
      <c r="NNS19" s="727"/>
      <c r="NNT19" s="727"/>
      <c r="NNV19" s="729"/>
      <c r="NNW19" s="724"/>
      <c r="NNX19" s="725"/>
      <c r="NNY19" s="726"/>
      <c r="NNZ19" s="726"/>
      <c r="NOA19" s="726"/>
      <c r="NOB19" s="727"/>
      <c r="NOC19" s="727"/>
      <c r="NOD19" s="727"/>
      <c r="NOF19" s="729"/>
      <c r="NOG19" s="724"/>
      <c r="NOH19" s="725"/>
      <c r="NOI19" s="726"/>
      <c r="NOJ19" s="726"/>
      <c r="NOK19" s="726"/>
      <c r="NOL19" s="727"/>
      <c r="NOM19" s="727"/>
      <c r="NON19" s="727"/>
      <c r="NOP19" s="729"/>
      <c r="NOQ19" s="724"/>
      <c r="NOR19" s="725"/>
      <c r="NOS19" s="726"/>
      <c r="NOT19" s="726"/>
      <c r="NOU19" s="726"/>
      <c r="NOV19" s="727"/>
      <c r="NOW19" s="727"/>
      <c r="NOX19" s="727"/>
      <c r="NOZ19" s="729"/>
      <c r="NPA19" s="724"/>
      <c r="NPB19" s="725"/>
      <c r="NPC19" s="726"/>
      <c r="NPD19" s="726"/>
      <c r="NPE19" s="726"/>
      <c r="NPF19" s="727"/>
      <c r="NPG19" s="727"/>
      <c r="NPH19" s="727"/>
      <c r="NPJ19" s="729"/>
      <c r="NPK19" s="724"/>
      <c r="NPL19" s="725"/>
      <c r="NPM19" s="726"/>
      <c r="NPN19" s="726"/>
      <c r="NPO19" s="726"/>
      <c r="NPP19" s="727"/>
      <c r="NPQ19" s="727"/>
      <c r="NPR19" s="727"/>
      <c r="NPT19" s="729"/>
      <c r="NPU19" s="724"/>
      <c r="NPV19" s="725"/>
      <c r="NPW19" s="726"/>
      <c r="NPX19" s="726"/>
      <c r="NPY19" s="726"/>
      <c r="NPZ19" s="727"/>
      <c r="NQA19" s="727"/>
      <c r="NQB19" s="727"/>
      <c r="NQD19" s="729"/>
      <c r="NQE19" s="724"/>
      <c r="NQF19" s="725"/>
      <c r="NQG19" s="726"/>
      <c r="NQH19" s="726"/>
      <c r="NQI19" s="726"/>
      <c r="NQJ19" s="727"/>
      <c r="NQK19" s="727"/>
      <c r="NQL19" s="727"/>
      <c r="NQN19" s="729"/>
      <c r="NQO19" s="724"/>
      <c r="NQP19" s="725"/>
      <c r="NQQ19" s="726"/>
      <c r="NQR19" s="726"/>
      <c r="NQS19" s="726"/>
      <c r="NQT19" s="727"/>
      <c r="NQU19" s="727"/>
      <c r="NQV19" s="727"/>
      <c r="NQX19" s="729"/>
      <c r="NQY19" s="724"/>
      <c r="NQZ19" s="725"/>
      <c r="NRA19" s="726"/>
      <c r="NRB19" s="726"/>
      <c r="NRC19" s="726"/>
      <c r="NRD19" s="727"/>
      <c r="NRE19" s="727"/>
      <c r="NRF19" s="727"/>
      <c r="NRH19" s="729"/>
      <c r="NRI19" s="724"/>
      <c r="NRJ19" s="725"/>
      <c r="NRK19" s="726"/>
      <c r="NRL19" s="726"/>
      <c r="NRM19" s="726"/>
      <c r="NRN19" s="727"/>
      <c r="NRO19" s="727"/>
      <c r="NRP19" s="727"/>
      <c r="NRR19" s="729"/>
      <c r="NRS19" s="724"/>
      <c r="NRT19" s="725"/>
      <c r="NRU19" s="726"/>
      <c r="NRV19" s="726"/>
      <c r="NRW19" s="726"/>
      <c r="NRX19" s="727"/>
      <c r="NRY19" s="727"/>
      <c r="NRZ19" s="727"/>
      <c r="NSB19" s="729"/>
      <c r="NSC19" s="724"/>
      <c r="NSD19" s="725"/>
      <c r="NSE19" s="726"/>
      <c r="NSF19" s="726"/>
      <c r="NSG19" s="726"/>
      <c r="NSH19" s="727"/>
      <c r="NSI19" s="727"/>
      <c r="NSJ19" s="727"/>
      <c r="NSL19" s="729"/>
      <c r="NSM19" s="724"/>
      <c r="NSN19" s="725"/>
      <c r="NSO19" s="726"/>
      <c r="NSP19" s="726"/>
      <c r="NSQ19" s="726"/>
      <c r="NSR19" s="727"/>
      <c r="NSS19" s="727"/>
      <c r="NST19" s="727"/>
      <c r="NSV19" s="729"/>
      <c r="NSW19" s="724"/>
      <c r="NSX19" s="725"/>
      <c r="NSY19" s="726"/>
      <c r="NSZ19" s="726"/>
      <c r="NTA19" s="726"/>
      <c r="NTB19" s="727"/>
      <c r="NTC19" s="727"/>
      <c r="NTD19" s="727"/>
      <c r="NTF19" s="729"/>
      <c r="NTG19" s="724"/>
      <c r="NTH19" s="725"/>
      <c r="NTI19" s="726"/>
      <c r="NTJ19" s="726"/>
      <c r="NTK19" s="726"/>
      <c r="NTL19" s="727"/>
      <c r="NTM19" s="727"/>
      <c r="NTN19" s="727"/>
      <c r="NTP19" s="729"/>
      <c r="NTQ19" s="724"/>
      <c r="NTR19" s="725"/>
      <c r="NTS19" s="726"/>
      <c r="NTT19" s="726"/>
      <c r="NTU19" s="726"/>
      <c r="NTV19" s="727"/>
      <c r="NTW19" s="727"/>
      <c r="NTX19" s="727"/>
      <c r="NTZ19" s="729"/>
      <c r="NUA19" s="724"/>
      <c r="NUB19" s="725"/>
      <c r="NUC19" s="726"/>
      <c r="NUD19" s="726"/>
      <c r="NUE19" s="726"/>
      <c r="NUF19" s="727"/>
      <c r="NUG19" s="727"/>
      <c r="NUH19" s="727"/>
      <c r="NUJ19" s="729"/>
      <c r="NUK19" s="724"/>
      <c r="NUL19" s="725"/>
      <c r="NUM19" s="726"/>
      <c r="NUN19" s="726"/>
      <c r="NUO19" s="726"/>
      <c r="NUP19" s="727"/>
      <c r="NUQ19" s="727"/>
      <c r="NUR19" s="727"/>
      <c r="NUT19" s="729"/>
      <c r="NUU19" s="724"/>
      <c r="NUV19" s="725"/>
      <c r="NUW19" s="726"/>
      <c r="NUX19" s="726"/>
      <c r="NUY19" s="726"/>
      <c r="NUZ19" s="727"/>
      <c r="NVA19" s="727"/>
      <c r="NVB19" s="727"/>
      <c r="NVD19" s="729"/>
      <c r="NVE19" s="724"/>
      <c r="NVF19" s="725"/>
      <c r="NVG19" s="726"/>
      <c r="NVH19" s="726"/>
      <c r="NVI19" s="726"/>
      <c r="NVJ19" s="727"/>
      <c r="NVK19" s="727"/>
      <c r="NVL19" s="727"/>
      <c r="NVN19" s="729"/>
      <c r="NVO19" s="724"/>
      <c r="NVP19" s="725"/>
      <c r="NVQ19" s="726"/>
      <c r="NVR19" s="726"/>
      <c r="NVS19" s="726"/>
      <c r="NVT19" s="727"/>
      <c r="NVU19" s="727"/>
      <c r="NVV19" s="727"/>
      <c r="NVX19" s="729"/>
      <c r="NVY19" s="724"/>
      <c r="NVZ19" s="725"/>
      <c r="NWA19" s="726"/>
      <c r="NWB19" s="726"/>
      <c r="NWC19" s="726"/>
      <c r="NWD19" s="727"/>
      <c r="NWE19" s="727"/>
      <c r="NWF19" s="727"/>
      <c r="NWH19" s="729"/>
      <c r="NWI19" s="724"/>
      <c r="NWJ19" s="725"/>
      <c r="NWK19" s="726"/>
      <c r="NWL19" s="726"/>
      <c r="NWM19" s="726"/>
      <c r="NWN19" s="727"/>
      <c r="NWO19" s="727"/>
      <c r="NWP19" s="727"/>
      <c r="NWR19" s="729"/>
      <c r="NWS19" s="724"/>
      <c r="NWT19" s="725"/>
      <c r="NWU19" s="726"/>
      <c r="NWV19" s="726"/>
      <c r="NWW19" s="726"/>
      <c r="NWX19" s="727"/>
      <c r="NWY19" s="727"/>
      <c r="NWZ19" s="727"/>
      <c r="NXB19" s="729"/>
      <c r="NXC19" s="724"/>
      <c r="NXD19" s="725"/>
      <c r="NXE19" s="726"/>
      <c r="NXF19" s="726"/>
      <c r="NXG19" s="726"/>
      <c r="NXH19" s="727"/>
      <c r="NXI19" s="727"/>
      <c r="NXJ19" s="727"/>
      <c r="NXL19" s="729"/>
      <c r="NXM19" s="724"/>
      <c r="NXN19" s="725"/>
      <c r="NXO19" s="726"/>
      <c r="NXP19" s="726"/>
      <c r="NXQ19" s="726"/>
      <c r="NXR19" s="727"/>
      <c r="NXS19" s="727"/>
      <c r="NXT19" s="727"/>
      <c r="NXV19" s="729"/>
      <c r="NXW19" s="724"/>
      <c r="NXX19" s="725"/>
      <c r="NXY19" s="726"/>
      <c r="NXZ19" s="726"/>
      <c r="NYA19" s="726"/>
      <c r="NYB19" s="727"/>
      <c r="NYC19" s="727"/>
      <c r="NYD19" s="727"/>
      <c r="NYF19" s="729"/>
      <c r="NYG19" s="724"/>
      <c r="NYH19" s="725"/>
      <c r="NYI19" s="726"/>
      <c r="NYJ19" s="726"/>
      <c r="NYK19" s="726"/>
      <c r="NYL19" s="727"/>
      <c r="NYM19" s="727"/>
      <c r="NYN19" s="727"/>
      <c r="NYP19" s="729"/>
      <c r="NYQ19" s="724"/>
      <c r="NYR19" s="725"/>
      <c r="NYS19" s="726"/>
      <c r="NYT19" s="726"/>
      <c r="NYU19" s="726"/>
      <c r="NYV19" s="727"/>
      <c r="NYW19" s="727"/>
      <c r="NYX19" s="727"/>
      <c r="NYZ19" s="729"/>
      <c r="NZA19" s="724"/>
      <c r="NZB19" s="725"/>
      <c r="NZC19" s="726"/>
      <c r="NZD19" s="726"/>
      <c r="NZE19" s="726"/>
      <c r="NZF19" s="727"/>
      <c r="NZG19" s="727"/>
      <c r="NZH19" s="727"/>
      <c r="NZJ19" s="729"/>
      <c r="NZK19" s="724"/>
      <c r="NZL19" s="725"/>
      <c r="NZM19" s="726"/>
      <c r="NZN19" s="726"/>
      <c r="NZO19" s="726"/>
      <c r="NZP19" s="727"/>
      <c r="NZQ19" s="727"/>
      <c r="NZR19" s="727"/>
      <c r="NZT19" s="729"/>
      <c r="NZU19" s="724"/>
      <c r="NZV19" s="725"/>
      <c r="NZW19" s="726"/>
      <c r="NZX19" s="726"/>
      <c r="NZY19" s="726"/>
      <c r="NZZ19" s="727"/>
      <c r="OAA19" s="727"/>
      <c r="OAB19" s="727"/>
      <c r="OAD19" s="729"/>
      <c r="OAE19" s="724"/>
      <c r="OAF19" s="725"/>
      <c r="OAG19" s="726"/>
      <c r="OAH19" s="726"/>
      <c r="OAI19" s="726"/>
      <c r="OAJ19" s="727"/>
      <c r="OAK19" s="727"/>
      <c r="OAL19" s="727"/>
      <c r="OAN19" s="729"/>
      <c r="OAO19" s="724"/>
      <c r="OAP19" s="725"/>
      <c r="OAQ19" s="726"/>
      <c r="OAR19" s="726"/>
      <c r="OAS19" s="726"/>
      <c r="OAT19" s="727"/>
      <c r="OAU19" s="727"/>
      <c r="OAV19" s="727"/>
      <c r="OAX19" s="729"/>
      <c r="OAY19" s="724"/>
      <c r="OAZ19" s="725"/>
      <c r="OBA19" s="726"/>
      <c r="OBB19" s="726"/>
      <c r="OBC19" s="726"/>
      <c r="OBD19" s="727"/>
      <c r="OBE19" s="727"/>
      <c r="OBF19" s="727"/>
      <c r="OBH19" s="729"/>
      <c r="OBI19" s="724"/>
      <c r="OBJ19" s="725"/>
      <c r="OBK19" s="726"/>
      <c r="OBL19" s="726"/>
      <c r="OBM19" s="726"/>
      <c r="OBN19" s="727"/>
      <c r="OBO19" s="727"/>
      <c r="OBP19" s="727"/>
      <c r="OBR19" s="729"/>
      <c r="OBS19" s="724"/>
      <c r="OBT19" s="725"/>
      <c r="OBU19" s="726"/>
      <c r="OBV19" s="726"/>
      <c r="OBW19" s="726"/>
      <c r="OBX19" s="727"/>
      <c r="OBY19" s="727"/>
      <c r="OBZ19" s="727"/>
      <c r="OCB19" s="729"/>
      <c r="OCC19" s="724"/>
      <c r="OCD19" s="725"/>
      <c r="OCE19" s="726"/>
      <c r="OCF19" s="726"/>
      <c r="OCG19" s="726"/>
      <c r="OCH19" s="727"/>
      <c r="OCI19" s="727"/>
      <c r="OCJ19" s="727"/>
      <c r="OCL19" s="729"/>
      <c r="OCM19" s="724"/>
      <c r="OCN19" s="725"/>
      <c r="OCO19" s="726"/>
      <c r="OCP19" s="726"/>
      <c r="OCQ19" s="726"/>
      <c r="OCR19" s="727"/>
      <c r="OCS19" s="727"/>
      <c r="OCT19" s="727"/>
      <c r="OCV19" s="729"/>
      <c r="OCW19" s="724"/>
      <c r="OCX19" s="725"/>
      <c r="OCY19" s="726"/>
      <c r="OCZ19" s="726"/>
      <c r="ODA19" s="726"/>
      <c r="ODB19" s="727"/>
      <c r="ODC19" s="727"/>
      <c r="ODD19" s="727"/>
      <c r="ODF19" s="729"/>
      <c r="ODG19" s="724"/>
      <c r="ODH19" s="725"/>
      <c r="ODI19" s="726"/>
      <c r="ODJ19" s="726"/>
      <c r="ODK19" s="726"/>
      <c r="ODL19" s="727"/>
      <c r="ODM19" s="727"/>
      <c r="ODN19" s="727"/>
      <c r="ODP19" s="729"/>
      <c r="ODQ19" s="724"/>
      <c r="ODR19" s="725"/>
      <c r="ODS19" s="726"/>
      <c r="ODT19" s="726"/>
      <c r="ODU19" s="726"/>
      <c r="ODV19" s="727"/>
      <c r="ODW19" s="727"/>
      <c r="ODX19" s="727"/>
      <c r="ODZ19" s="729"/>
      <c r="OEA19" s="724"/>
      <c r="OEB19" s="725"/>
      <c r="OEC19" s="726"/>
      <c r="OED19" s="726"/>
      <c r="OEE19" s="726"/>
      <c r="OEF19" s="727"/>
      <c r="OEG19" s="727"/>
      <c r="OEH19" s="727"/>
      <c r="OEJ19" s="729"/>
      <c r="OEK19" s="724"/>
      <c r="OEL19" s="725"/>
      <c r="OEM19" s="726"/>
      <c r="OEN19" s="726"/>
      <c r="OEO19" s="726"/>
      <c r="OEP19" s="727"/>
      <c r="OEQ19" s="727"/>
      <c r="OER19" s="727"/>
      <c r="OET19" s="729"/>
      <c r="OEU19" s="724"/>
      <c r="OEV19" s="725"/>
      <c r="OEW19" s="726"/>
      <c r="OEX19" s="726"/>
      <c r="OEY19" s="726"/>
      <c r="OEZ19" s="727"/>
      <c r="OFA19" s="727"/>
      <c r="OFB19" s="727"/>
      <c r="OFD19" s="729"/>
      <c r="OFE19" s="724"/>
      <c r="OFF19" s="725"/>
      <c r="OFG19" s="726"/>
      <c r="OFH19" s="726"/>
      <c r="OFI19" s="726"/>
      <c r="OFJ19" s="727"/>
      <c r="OFK19" s="727"/>
      <c r="OFL19" s="727"/>
      <c r="OFN19" s="729"/>
      <c r="OFO19" s="724"/>
      <c r="OFP19" s="725"/>
      <c r="OFQ19" s="726"/>
      <c r="OFR19" s="726"/>
      <c r="OFS19" s="726"/>
      <c r="OFT19" s="727"/>
      <c r="OFU19" s="727"/>
      <c r="OFV19" s="727"/>
      <c r="OFX19" s="729"/>
      <c r="OFY19" s="724"/>
      <c r="OFZ19" s="725"/>
      <c r="OGA19" s="726"/>
      <c r="OGB19" s="726"/>
      <c r="OGC19" s="726"/>
      <c r="OGD19" s="727"/>
      <c r="OGE19" s="727"/>
      <c r="OGF19" s="727"/>
      <c r="OGH19" s="729"/>
      <c r="OGI19" s="724"/>
      <c r="OGJ19" s="725"/>
      <c r="OGK19" s="726"/>
      <c r="OGL19" s="726"/>
      <c r="OGM19" s="726"/>
      <c r="OGN19" s="727"/>
      <c r="OGO19" s="727"/>
      <c r="OGP19" s="727"/>
      <c r="OGR19" s="729"/>
      <c r="OGS19" s="724"/>
      <c r="OGT19" s="725"/>
      <c r="OGU19" s="726"/>
      <c r="OGV19" s="726"/>
      <c r="OGW19" s="726"/>
      <c r="OGX19" s="727"/>
      <c r="OGY19" s="727"/>
      <c r="OGZ19" s="727"/>
      <c r="OHB19" s="729"/>
      <c r="OHC19" s="724"/>
      <c r="OHD19" s="725"/>
      <c r="OHE19" s="726"/>
      <c r="OHF19" s="726"/>
      <c r="OHG19" s="726"/>
      <c r="OHH19" s="727"/>
      <c r="OHI19" s="727"/>
      <c r="OHJ19" s="727"/>
      <c r="OHL19" s="729"/>
      <c r="OHM19" s="724"/>
      <c r="OHN19" s="725"/>
      <c r="OHO19" s="726"/>
      <c r="OHP19" s="726"/>
      <c r="OHQ19" s="726"/>
      <c r="OHR19" s="727"/>
      <c r="OHS19" s="727"/>
      <c r="OHT19" s="727"/>
      <c r="OHV19" s="729"/>
      <c r="OHW19" s="724"/>
      <c r="OHX19" s="725"/>
      <c r="OHY19" s="726"/>
      <c r="OHZ19" s="726"/>
      <c r="OIA19" s="726"/>
      <c r="OIB19" s="727"/>
      <c r="OIC19" s="727"/>
      <c r="OID19" s="727"/>
      <c r="OIF19" s="729"/>
      <c r="OIG19" s="724"/>
      <c r="OIH19" s="725"/>
      <c r="OII19" s="726"/>
      <c r="OIJ19" s="726"/>
      <c r="OIK19" s="726"/>
      <c r="OIL19" s="727"/>
      <c r="OIM19" s="727"/>
      <c r="OIN19" s="727"/>
      <c r="OIP19" s="729"/>
      <c r="OIQ19" s="724"/>
      <c r="OIR19" s="725"/>
      <c r="OIS19" s="726"/>
      <c r="OIT19" s="726"/>
      <c r="OIU19" s="726"/>
      <c r="OIV19" s="727"/>
      <c r="OIW19" s="727"/>
      <c r="OIX19" s="727"/>
      <c r="OIZ19" s="729"/>
      <c r="OJA19" s="724"/>
      <c r="OJB19" s="725"/>
      <c r="OJC19" s="726"/>
      <c r="OJD19" s="726"/>
      <c r="OJE19" s="726"/>
      <c r="OJF19" s="727"/>
      <c r="OJG19" s="727"/>
      <c r="OJH19" s="727"/>
      <c r="OJJ19" s="729"/>
      <c r="OJK19" s="724"/>
      <c r="OJL19" s="725"/>
      <c r="OJM19" s="726"/>
      <c r="OJN19" s="726"/>
      <c r="OJO19" s="726"/>
      <c r="OJP19" s="727"/>
      <c r="OJQ19" s="727"/>
      <c r="OJR19" s="727"/>
      <c r="OJT19" s="729"/>
      <c r="OJU19" s="724"/>
      <c r="OJV19" s="725"/>
      <c r="OJW19" s="726"/>
      <c r="OJX19" s="726"/>
      <c r="OJY19" s="726"/>
      <c r="OJZ19" s="727"/>
      <c r="OKA19" s="727"/>
      <c r="OKB19" s="727"/>
      <c r="OKD19" s="729"/>
      <c r="OKE19" s="724"/>
      <c r="OKF19" s="725"/>
      <c r="OKG19" s="726"/>
      <c r="OKH19" s="726"/>
      <c r="OKI19" s="726"/>
      <c r="OKJ19" s="727"/>
      <c r="OKK19" s="727"/>
      <c r="OKL19" s="727"/>
      <c r="OKN19" s="729"/>
      <c r="OKO19" s="724"/>
      <c r="OKP19" s="725"/>
      <c r="OKQ19" s="726"/>
      <c r="OKR19" s="726"/>
      <c r="OKS19" s="726"/>
      <c r="OKT19" s="727"/>
      <c r="OKU19" s="727"/>
      <c r="OKV19" s="727"/>
      <c r="OKX19" s="729"/>
      <c r="OKY19" s="724"/>
      <c r="OKZ19" s="725"/>
      <c r="OLA19" s="726"/>
      <c r="OLB19" s="726"/>
      <c r="OLC19" s="726"/>
      <c r="OLD19" s="727"/>
      <c r="OLE19" s="727"/>
      <c r="OLF19" s="727"/>
      <c r="OLH19" s="729"/>
      <c r="OLI19" s="724"/>
      <c r="OLJ19" s="725"/>
      <c r="OLK19" s="726"/>
      <c r="OLL19" s="726"/>
      <c r="OLM19" s="726"/>
      <c r="OLN19" s="727"/>
      <c r="OLO19" s="727"/>
      <c r="OLP19" s="727"/>
      <c r="OLR19" s="729"/>
      <c r="OLS19" s="724"/>
      <c r="OLT19" s="725"/>
      <c r="OLU19" s="726"/>
      <c r="OLV19" s="726"/>
      <c r="OLW19" s="726"/>
      <c r="OLX19" s="727"/>
      <c r="OLY19" s="727"/>
      <c r="OLZ19" s="727"/>
      <c r="OMB19" s="729"/>
      <c r="OMC19" s="724"/>
      <c r="OMD19" s="725"/>
      <c r="OME19" s="726"/>
      <c r="OMF19" s="726"/>
      <c r="OMG19" s="726"/>
      <c r="OMH19" s="727"/>
      <c r="OMI19" s="727"/>
      <c r="OMJ19" s="727"/>
      <c r="OML19" s="729"/>
      <c r="OMM19" s="724"/>
      <c r="OMN19" s="725"/>
      <c r="OMO19" s="726"/>
      <c r="OMP19" s="726"/>
      <c r="OMQ19" s="726"/>
      <c r="OMR19" s="727"/>
      <c r="OMS19" s="727"/>
      <c r="OMT19" s="727"/>
      <c r="OMV19" s="729"/>
      <c r="OMW19" s="724"/>
      <c r="OMX19" s="725"/>
      <c r="OMY19" s="726"/>
      <c r="OMZ19" s="726"/>
      <c r="ONA19" s="726"/>
      <c r="ONB19" s="727"/>
      <c r="ONC19" s="727"/>
      <c r="OND19" s="727"/>
      <c r="ONF19" s="729"/>
      <c r="ONG19" s="724"/>
      <c r="ONH19" s="725"/>
      <c r="ONI19" s="726"/>
      <c r="ONJ19" s="726"/>
      <c r="ONK19" s="726"/>
      <c r="ONL19" s="727"/>
      <c r="ONM19" s="727"/>
      <c r="ONN19" s="727"/>
      <c r="ONP19" s="729"/>
      <c r="ONQ19" s="724"/>
      <c r="ONR19" s="725"/>
      <c r="ONS19" s="726"/>
      <c r="ONT19" s="726"/>
      <c r="ONU19" s="726"/>
      <c r="ONV19" s="727"/>
      <c r="ONW19" s="727"/>
      <c r="ONX19" s="727"/>
      <c r="ONZ19" s="729"/>
      <c r="OOA19" s="724"/>
      <c r="OOB19" s="725"/>
      <c r="OOC19" s="726"/>
      <c r="OOD19" s="726"/>
      <c r="OOE19" s="726"/>
      <c r="OOF19" s="727"/>
      <c r="OOG19" s="727"/>
      <c r="OOH19" s="727"/>
      <c r="OOJ19" s="729"/>
      <c r="OOK19" s="724"/>
      <c r="OOL19" s="725"/>
      <c r="OOM19" s="726"/>
      <c r="OON19" s="726"/>
      <c r="OOO19" s="726"/>
      <c r="OOP19" s="727"/>
      <c r="OOQ19" s="727"/>
      <c r="OOR19" s="727"/>
      <c r="OOT19" s="729"/>
      <c r="OOU19" s="724"/>
      <c r="OOV19" s="725"/>
      <c r="OOW19" s="726"/>
      <c r="OOX19" s="726"/>
      <c r="OOY19" s="726"/>
      <c r="OOZ19" s="727"/>
      <c r="OPA19" s="727"/>
      <c r="OPB19" s="727"/>
      <c r="OPD19" s="729"/>
      <c r="OPE19" s="724"/>
      <c r="OPF19" s="725"/>
      <c r="OPG19" s="726"/>
      <c r="OPH19" s="726"/>
      <c r="OPI19" s="726"/>
      <c r="OPJ19" s="727"/>
      <c r="OPK19" s="727"/>
      <c r="OPL19" s="727"/>
      <c r="OPN19" s="729"/>
      <c r="OPO19" s="724"/>
      <c r="OPP19" s="725"/>
      <c r="OPQ19" s="726"/>
      <c r="OPR19" s="726"/>
      <c r="OPS19" s="726"/>
      <c r="OPT19" s="727"/>
      <c r="OPU19" s="727"/>
      <c r="OPV19" s="727"/>
      <c r="OPX19" s="729"/>
      <c r="OPY19" s="724"/>
      <c r="OPZ19" s="725"/>
      <c r="OQA19" s="726"/>
      <c r="OQB19" s="726"/>
      <c r="OQC19" s="726"/>
      <c r="OQD19" s="727"/>
      <c r="OQE19" s="727"/>
      <c r="OQF19" s="727"/>
      <c r="OQH19" s="729"/>
      <c r="OQI19" s="724"/>
      <c r="OQJ19" s="725"/>
      <c r="OQK19" s="726"/>
      <c r="OQL19" s="726"/>
      <c r="OQM19" s="726"/>
      <c r="OQN19" s="727"/>
      <c r="OQO19" s="727"/>
      <c r="OQP19" s="727"/>
      <c r="OQR19" s="729"/>
      <c r="OQS19" s="724"/>
      <c r="OQT19" s="725"/>
      <c r="OQU19" s="726"/>
      <c r="OQV19" s="726"/>
      <c r="OQW19" s="726"/>
      <c r="OQX19" s="727"/>
      <c r="OQY19" s="727"/>
      <c r="OQZ19" s="727"/>
      <c r="ORB19" s="729"/>
      <c r="ORC19" s="724"/>
      <c r="ORD19" s="725"/>
      <c r="ORE19" s="726"/>
      <c r="ORF19" s="726"/>
      <c r="ORG19" s="726"/>
      <c r="ORH19" s="727"/>
      <c r="ORI19" s="727"/>
      <c r="ORJ19" s="727"/>
      <c r="ORL19" s="729"/>
      <c r="ORM19" s="724"/>
      <c r="ORN19" s="725"/>
      <c r="ORO19" s="726"/>
      <c r="ORP19" s="726"/>
      <c r="ORQ19" s="726"/>
      <c r="ORR19" s="727"/>
      <c r="ORS19" s="727"/>
      <c r="ORT19" s="727"/>
      <c r="ORV19" s="729"/>
      <c r="ORW19" s="724"/>
      <c r="ORX19" s="725"/>
      <c r="ORY19" s="726"/>
      <c r="ORZ19" s="726"/>
      <c r="OSA19" s="726"/>
      <c r="OSB19" s="727"/>
      <c r="OSC19" s="727"/>
      <c r="OSD19" s="727"/>
      <c r="OSF19" s="729"/>
      <c r="OSG19" s="724"/>
      <c r="OSH19" s="725"/>
      <c r="OSI19" s="726"/>
      <c r="OSJ19" s="726"/>
      <c r="OSK19" s="726"/>
      <c r="OSL19" s="727"/>
      <c r="OSM19" s="727"/>
      <c r="OSN19" s="727"/>
      <c r="OSP19" s="729"/>
      <c r="OSQ19" s="724"/>
      <c r="OSR19" s="725"/>
      <c r="OSS19" s="726"/>
      <c r="OST19" s="726"/>
      <c r="OSU19" s="726"/>
      <c r="OSV19" s="727"/>
      <c r="OSW19" s="727"/>
      <c r="OSX19" s="727"/>
      <c r="OSZ19" s="729"/>
      <c r="OTA19" s="724"/>
      <c r="OTB19" s="725"/>
      <c r="OTC19" s="726"/>
      <c r="OTD19" s="726"/>
      <c r="OTE19" s="726"/>
      <c r="OTF19" s="727"/>
      <c r="OTG19" s="727"/>
      <c r="OTH19" s="727"/>
      <c r="OTJ19" s="729"/>
      <c r="OTK19" s="724"/>
      <c r="OTL19" s="725"/>
      <c r="OTM19" s="726"/>
      <c r="OTN19" s="726"/>
      <c r="OTO19" s="726"/>
      <c r="OTP19" s="727"/>
      <c r="OTQ19" s="727"/>
      <c r="OTR19" s="727"/>
      <c r="OTT19" s="729"/>
      <c r="OTU19" s="724"/>
      <c r="OTV19" s="725"/>
      <c r="OTW19" s="726"/>
      <c r="OTX19" s="726"/>
      <c r="OTY19" s="726"/>
      <c r="OTZ19" s="727"/>
      <c r="OUA19" s="727"/>
      <c r="OUB19" s="727"/>
      <c r="OUD19" s="729"/>
      <c r="OUE19" s="724"/>
      <c r="OUF19" s="725"/>
      <c r="OUG19" s="726"/>
      <c r="OUH19" s="726"/>
      <c r="OUI19" s="726"/>
      <c r="OUJ19" s="727"/>
      <c r="OUK19" s="727"/>
      <c r="OUL19" s="727"/>
      <c r="OUN19" s="729"/>
      <c r="OUO19" s="724"/>
      <c r="OUP19" s="725"/>
      <c r="OUQ19" s="726"/>
      <c r="OUR19" s="726"/>
      <c r="OUS19" s="726"/>
      <c r="OUT19" s="727"/>
      <c r="OUU19" s="727"/>
      <c r="OUV19" s="727"/>
      <c r="OUX19" s="729"/>
      <c r="OUY19" s="724"/>
      <c r="OUZ19" s="725"/>
      <c r="OVA19" s="726"/>
      <c r="OVB19" s="726"/>
      <c r="OVC19" s="726"/>
      <c r="OVD19" s="727"/>
      <c r="OVE19" s="727"/>
      <c r="OVF19" s="727"/>
      <c r="OVH19" s="729"/>
      <c r="OVI19" s="724"/>
      <c r="OVJ19" s="725"/>
      <c r="OVK19" s="726"/>
      <c r="OVL19" s="726"/>
      <c r="OVM19" s="726"/>
      <c r="OVN19" s="727"/>
      <c r="OVO19" s="727"/>
      <c r="OVP19" s="727"/>
      <c r="OVR19" s="729"/>
      <c r="OVS19" s="724"/>
      <c r="OVT19" s="725"/>
      <c r="OVU19" s="726"/>
      <c r="OVV19" s="726"/>
      <c r="OVW19" s="726"/>
      <c r="OVX19" s="727"/>
      <c r="OVY19" s="727"/>
      <c r="OVZ19" s="727"/>
      <c r="OWB19" s="729"/>
      <c r="OWC19" s="724"/>
      <c r="OWD19" s="725"/>
      <c r="OWE19" s="726"/>
      <c r="OWF19" s="726"/>
      <c r="OWG19" s="726"/>
      <c r="OWH19" s="727"/>
      <c r="OWI19" s="727"/>
      <c r="OWJ19" s="727"/>
      <c r="OWL19" s="729"/>
      <c r="OWM19" s="724"/>
      <c r="OWN19" s="725"/>
      <c r="OWO19" s="726"/>
      <c r="OWP19" s="726"/>
      <c r="OWQ19" s="726"/>
      <c r="OWR19" s="727"/>
      <c r="OWS19" s="727"/>
      <c r="OWT19" s="727"/>
      <c r="OWV19" s="729"/>
      <c r="OWW19" s="724"/>
      <c r="OWX19" s="725"/>
      <c r="OWY19" s="726"/>
      <c r="OWZ19" s="726"/>
      <c r="OXA19" s="726"/>
      <c r="OXB19" s="727"/>
      <c r="OXC19" s="727"/>
      <c r="OXD19" s="727"/>
      <c r="OXF19" s="729"/>
      <c r="OXG19" s="724"/>
      <c r="OXH19" s="725"/>
      <c r="OXI19" s="726"/>
      <c r="OXJ19" s="726"/>
      <c r="OXK19" s="726"/>
      <c r="OXL19" s="727"/>
      <c r="OXM19" s="727"/>
      <c r="OXN19" s="727"/>
      <c r="OXP19" s="729"/>
      <c r="OXQ19" s="724"/>
      <c r="OXR19" s="725"/>
      <c r="OXS19" s="726"/>
      <c r="OXT19" s="726"/>
      <c r="OXU19" s="726"/>
      <c r="OXV19" s="727"/>
      <c r="OXW19" s="727"/>
      <c r="OXX19" s="727"/>
      <c r="OXZ19" s="729"/>
      <c r="OYA19" s="724"/>
      <c r="OYB19" s="725"/>
      <c r="OYC19" s="726"/>
      <c r="OYD19" s="726"/>
      <c r="OYE19" s="726"/>
      <c r="OYF19" s="727"/>
      <c r="OYG19" s="727"/>
      <c r="OYH19" s="727"/>
      <c r="OYJ19" s="729"/>
      <c r="OYK19" s="724"/>
      <c r="OYL19" s="725"/>
      <c r="OYM19" s="726"/>
      <c r="OYN19" s="726"/>
      <c r="OYO19" s="726"/>
      <c r="OYP19" s="727"/>
      <c r="OYQ19" s="727"/>
      <c r="OYR19" s="727"/>
      <c r="OYT19" s="729"/>
      <c r="OYU19" s="724"/>
      <c r="OYV19" s="725"/>
      <c r="OYW19" s="726"/>
      <c r="OYX19" s="726"/>
      <c r="OYY19" s="726"/>
      <c r="OYZ19" s="727"/>
      <c r="OZA19" s="727"/>
      <c r="OZB19" s="727"/>
      <c r="OZD19" s="729"/>
      <c r="OZE19" s="724"/>
      <c r="OZF19" s="725"/>
      <c r="OZG19" s="726"/>
      <c r="OZH19" s="726"/>
      <c r="OZI19" s="726"/>
      <c r="OZJ19" s="727"/>
      <c r="OZK19" s="727"/>
      <c r="OZL19" s="727"/>
      <c r="OZN19" s="729"/>
      <c r="OZO19" s="724"/>
      <c r="OZP19" s="725"/>
      <c r="OZQ19" s="726"/>
      <c r="OZR19" s="726"/>
      <c r="OZS19" s="726"/>
      <c r="OZT19" s="727"/>
      <c r="OZU19" s="727"/>
      <c r="OZV19" s="727"/>
      <c r="OZX19" s="729"/>
      <c r="OZY19" s="724"/>
      <c r="OZZ19" s="725"/>
      <c r="PAA19" s="726"/>
      <c r="PAB19" s="726"/>
      <c r="PAC19" s="726"/>
      <c r="PAD19" s="727"/>
      <c r="PAE19" s="727"/>
      <c r="PAF19" s="727"/>
      <c r="PAH19" s="729"/>
      <c r="PAI19" s="724"/>
      <c r="PAJ19" s="725"/>
      <c r="PAK19" s="726"/>
      <c r="PAL19" s="726"/>
      <c r="PAM19" s="726"/>
      <c r="PAN19" s="727"/>
      <c r="PAO19" s="727"/>
      <c r="PAP19" s="727"/>
      <c r="PAR19" s="729"/>
      <c r="PAS19" s="724"/>
      <c r="PAT19" s="725"/>
      <c r="PAU19" s="726"/>
      <c r="PAV19" s="726"/>
      <c r="PAW19" s="726"/>
      <c r="PAX19" s="727"/>
      <c r="PAY19" s="727"/>
      <c r="PAZ19" s="727"/>
      <c r="PBB19" s="729"/>
      <c r="PBC19" s="724"/>
      <c r="PBD19" s="725"/>
      <c r="PBE19" s="726"/>
      <c r="PBF19" s="726"/>
      <c r="PBG19" s="726"/>
      <c r="PBH19" s="727"/>
      <c r="PBI19" s="727"/>
      <c r="PBJ19" s="727"/>
      <c r="PBL19" s="729"/>
      <c r="PBM19" s="724"/>
      <c r="PBN19" s="725"/>
      <c r="PBO19" s="726"/>
      <c r="PBP19" s="726"/>
      <c r="PBQ19" s="726"/>
      <c r="PBR19" s="727"/>
      <c r="PBS19" s="727"/>
      <c r="PBT19" s="727"/>
      <c r="PBV19" s="729"/>
      <c r="PBW19" s="724"/>
      <c r="PBX19" s="725"/>
      <c r="PBY19" s="726"/>
      <c r="PBZ19" s="726"/>
      <c r="PCA19" s="726"/>
      <c r="PCB19" s="727"/>
      <c r="PCC19" s="727"/>
      <c r="PCD19" s="727"/>
      <c r="PCF19" s="729"/>
      <c r="PCG19" s="724"/>
      <c r="PCH19" s="725"/>
      <c r="PCI19" s="726"/>
      <c r="PCJ19" s="726"/>
      <c r="PCK19" s="726"/>
      <c r="PCL19" s="727"/>
      <c r="PCM19" s="727"/>
      <c r="PCN19" s="727"/>
      <c r="PCP19" s="729"/>
      <c r="PCQ19" s="724"/>
      <c r="PCR19" s="725"/>
      <c r="PCS19" s="726"/>
      <c r="PCT19" s="726"/>
      <c r="PCU19" s="726"/>
      <c r="PCV19" s="727"/>
      <c r="PCW19" s="727"/>
      <c r="PCX19" s="727"/>
      <c r="PCZ19" s="729"/>
      <c r="PDA19" s="724"/>
      <c r="PDB19" s="725"/>
      <c r="PDC19" s="726"/>
      <c r="PDD19" s="726"/>
      <c r="PDE19" s="726"/>
      <c r="PDF19" s="727"/>
      <c r="PDG19" s="727"/>
      <c r="PDH19" s="727"/>
      <c r="PDJ19" s="729"/>
      <c r="PDK19" s="724"/>
      <c r="PDL19" s="725"/>
      <c r="PDM19" s="726"/>
      <c r="PDN19" s="726"/>
      <c r="PDO19" s="726"/>
      <c r="PDP19" s="727"/>
      <c r="PDQ19" s="727"/>
      <c r="PDR19" s="727"/>
      <c r="PDT19" s="729"/>
      <c r="PDU19" s="724"/>
      <c r="PDV19" s="725"/>
      <c r="PDW19" s="726"/>
      <c r="PDX19" s="726"/>
      <c r="PDY19" s="726"/>
      <c r="PDZ19" s="727"/>
      <c r="PEA19" s="727"/>
      <c r="PEB19" s="727"/>
      <c r="PED19" s="729"/>
      <c r="PEE19" s="724"/>
      <c r="PEF19" s="725"/>
      <c r="PEG19" s="726"/>
      <c r="PEH19" s="726"/>
      <c r="PEI19" s="726"/>
      <c r="PEJ19" s="727"/>
      <c r="PEK19" s="727"/>
      <c r="PEL19" s="727"/>
      <c r="PEN19" s="729"/>
      <c r="PEO19" s="724"/>
      <c r="PEP19" s="725"/>
      <c r="PEQ19" s="726"/>
      <c r="PER19" s="726"/>
      <c r="PES19" s="726"/>
      <c r="PET19" s="727"/>
      <c r="PEU19" s="727"/>
      <c r="PEV19" s="727"/>
      <c r="PEX19" s="729"/>
      <c r="PEY19" s="724"/>
      <c r="PEZ19" s="725"/>
      <c r="PFA19" s="726"/>
      <c r="PFB19" s="726"/>
      <c r="PFC19" s="726"/>
      <c r="PFD19" s="727"/>
      <c r="PFE19" s="727"/>
      <c r="PFF19" s="727"/>
      <c r="PFH19" s="729"/>
      <c r="PFI19" s="724"/>
      <c r="PFJ19" s="725"/>
      <c r="PFK19" s="726"/>
      <c r="PFL19" s="726"/>
      <c r="PFM19" s="726"/>
      <c r="PFN19" s="727"/>
      <c r="PFO19" s="727"/>
      <c r="PFP19" s="727"/>
      <c r="PFR19" s="729"/>
      <c r="PFS19" s="724"/>
      <c r="PFT19" s="725"/>
      <c r="PFU19" s="726"/>
      <c r="PFV19" s="726"/>
      <c r="PFW19" s="726"/>
      <c r="PFX19" s="727"/>
      <c r="PFY19" s="727"/>
      <c r="PFZ19" s="727"/>
      <c r="PGB19" s="729"/>
      <c r="PGC19" s="724"/>
      <c r="PGD19" s="725"/>
      <c r="PGE19" s="726"/>
      <c r="PGF19" s="726"/>
      <c r="PGG19" s="726"/>
      <c r="PGH19" s="727"/>
      <c r="PGI19" s="727"/>
      <c r="PGJ19" s="727"/>
      <c r="PGL19" s="729"/>
      <c r="PGM19" s="724"/>
      <c r="PGN19" s="725"/>
      <c r="PGO19" s="726"/>
      <c r="PGP19" s="726"/>
      <c r="PGQ19" s="726"/>
      <c r="PGR19" s="727"/>
      <c r="PGS19" s="727"/>
      <c r="PGT19" s="727"/>
      <c r="PGV19" s="729"/>
      <c r="PGW19" s="724"/>
      <c r="PGX19" s="725"/>
      <c r="PGY19" s="726"/>
      <c r="PGZ19" s="726"/>
      <c r="PHA19" s="726"/>
      <c r="PHB19" s="727"/>
      <c r="PHC19" s="727"/>
      <c r="PHD19" s="727"/>
      <c r="PHF19" s="729"/>
      <c r="PHG19" s="724"/>
      <c r="PHH19" s="725"/>
      <c r="PHI19" s="726"/>
      <c r="PHJ19" s="726"/>
      <c r="PHK19" s="726"/>
      <c r="PHL19" s="727"/>
      <c r="PHM19" s="727"/>
      <c r="PHN19" s="727"/>
      <c r="PHP19" s="729"/>
      <c r="PHQ19" s="724"/>
      <c r="PHR19" s="725"/>
      <c r="PHS19" s="726"/>
      <c r="PHT19" s="726"/>
      <c r="PHU19" s="726"/>
      <c r="PHV19" s="727"/>
      <c r="PHW19" s="727"/>
      <c r="PHX19" s="727"/>
      <c r="PHZ19" s="729"/>
      <c r="PIA19" s="724"/>
      <c r="PIB19" s="725"/>
      <c r="PIC19" s="726"/>
      <c r="PID19" s="726"/>
      <c r="PIE19" s="726"/>
      <c r="PIF19" s="727"/>
      <c r="PIG19" s="727"/>
      <c r="PIH19" s="727"/>
      <c r="PIJ19" s="729"/>
      <c r="PIK19" s="724"/>
      <c r="PIL19" s="725"/>
      <c r="PIM19" s="726"/>
      <c r="PIN19" s="726"/>
      <c r="PIO19" s="726"/>
      <c r="PIP19" s="727"/>
      <c r="PIQ19" s="727"/>
      <c r="PIR19" s="727"/>
      <c r="PIT19" s="729"/>
      <c r="PIU19" s="724"/>
      <c r="PIV19" s="725"/>
      <c r="PIW19" s="726"/>
      <c r="PIX19" s="726"/>
      <c r="PIY19" s="726"/>
      <c r="PIZ19" s="727"/>
      <c r="PJA19" s="727"/>
      <c r="PJB19" s="727"/>
      <c r="PJD19" s="729"/>
      <c r="PJE19" s="724"/>
      <c r="PJF19" s="725"/>
      <c r="PJG19" s="726"/>
      <c r="PJH19" s="726"/>
      <c r="PJI19" s="726"/>
      <c r="PJJ19" s="727"/>
      <c r="PJK19" s="727"/>
      <c r="PJL19" s="727"/>
      <c r="PJN19" s="729"/>
      <c r="PJO19" s="724"/>
      <c r="PJP19" s="725"/>
      <c r="PJQ19" s="726"/>
      <c r="PJR19" s="726"/>
      <c r="PJS19" s="726"/>
      <c r="PJT19" s="727"/>
      <c r="PJU19" s="727"/>
      <c r="PJV19" s="727"/>
      <c r="PJX19" s="729"/>
      <c r="PJY19" s="724"/>
      <c r="PJZ19" s="725"/>
      <c r="PKA19" s="726"/>
      <c r="PKB19" s="726"/>
      <c r="PKC19" s="726"/>
      <c r="PKD19" s="727"/>
      <c r="PKE19" s="727"/>
      <c r="PKF19" s="727"/>
      <c r="PKH19" s="729"/>
      <c r="PKI19" s="724"/>
      <c r="PKJ19" s="725"/>
      <c r="PKK19" s="726"/>
      <c r="PKL19" s="726"/>
      <c r="PKM19" s="726"/>
      <c r="PKN19" s="727"/>
      <c r="PKO19" s="727"/>
      <c r="PKP19" s="727"/>
      <c r="PKR19" s="729"/>
      <c r="PKS19" s="724"/>
      <c r="PKT19" s="725"/>
      <c r="PKU19" s="726"/>
      <c r="PKV19" s="726"/>
      <c r="PKW19" s="726"/>
      <c r="PKX19" s="727"/>
      <c r="PKY19" s="727"/>
      <c r="PKZ19" s="727"/>
      <c r="PLB19" s="729"/>
      <c r="PLC19" s="724"/>
      <c r="PLD19" s="725"/>
      <c r="PLE19" s="726"/>
      <c r="PLF19" s="726"/>
      <c r="PLG19" s="726"/>
      <c r="PLH19" s="727"/>
      <c r="PLI19" s="727"/>
      <c r="PLJ19" s="727"/>
      <c r="PLL19" s="729"/>
      <c r="PLM19" s="724"/>
      <c r="PLN19" s="725"/>
      <c r="PLO19" s="726"/>
      <c r="PLP19" s="726"/>
      <c r="PLQ19" s="726"/>
      <c r="PLR19" s="727"/>
      <c r="PLS19" s="727"/>
      <c r="PLT19" s="727"/>
      <c r="PLV19" s="729"/>
      <c r="PLW19" s="724"/>
      <c r="PLX19" s="725"/>
      <c r="PLY19" s="726"/>
      <c r="PLZ19" s="726"/>
      <c r="PMA19" s="726"/>
      <c r="PMB19" s="727"/>
      <c r="PMC19" s="727"/>
      <c r="PMD19" s="727"/>
      <c r="PMF19" s="729"/>
      <c r="PMG19" s="724"/>
      <c r="PMH19" s="725"/>
      <c r="PMI19" s="726"/>
      <c r="PMJ19" s="726"/>
      <c r="PMK19" s="726"/>
      <c r="PML19" s="727"/>
      <c r="PMM19" s="727"/>
      <c r="PMN19" s="727"/>
      <c r="PMP19" s="729"/>
      <c r="PMQ19" s="724"/>
      <c r="PMR19" s="725"/>
      <c r="PMS19" s="726"/>
      <c r="PMT19" s="726"/>
      <c r="PMU19" s="726"/>
      <c r="PMV19" s="727"/>
      <c r="PMW19" s="727"/>
      <c r="PMX19" s="727"/>
      <c r="PMZ19" s="729"/>
      <c r="PNA19" s="724"/>
      <c r="PNB19" s="725"/>
      <c r="PNC19" s="726"/>
      <c r="PND19" s="726"/>
      <c r="PNE19" s="726"/>
      <c r="PNF19" s="727"/>
      <c r="PNG19" s="727"/>
      <c r="PNH19" s="727"/>
      <c r="PNJ19" s="729"/>
      <c r="PNK19" s="724"/>
      <c r="PNL19" s="725"/>
      <c r="PNM19" s="726"/>
      <c r="PNN19" s="726"/>
      <c r="PNO19" s="726"/>
      <c r="PNP19" s="727"/>
      <c r="PNQ19" s="727"/>
      <c r="PNR19" s="727"/>
      <c r="PNT19" s="729"/>
      <c r="PNU19" s="724"/>
      <c r="PNV19" s="725"/>
      <c r="PNW19" s="726"/>
      <c r="PNX19" s="726"/>
      <c r="PNY19" s="726"/>
      <c r="PNZ19" s="727"/>
      <c r="POA19" s="727"/>
      <c r="POB19" s="727"/>
      <c r="POD19" s="729"/>
      <c r="POE19" s="724"/>
      <c r="POF19" s="725"/>
      <c r="POG19" s="726"/>
      <c r="POH19" s="726"/>
      <c r="POI19" s="726"/>
      <c r="POJ19" s="727"/>
      <c r="POK19" s="727"/>
      <c r="POL19" s="727"/>
      <c r="PON19" s="729"/>
      <c r="POO19" s="724"/>
      <c r="POP19" s="725"/>
      <c r="POQ19" s="726"/>
      <c r="POR19" s="726"/>
      <c r="POS19" s="726"/>
      <c r="POT19" s="727"/>
      <c r="POU19" s="727"/>
      <c r="POV19" s="727"/>
      <c r="POX19" s="729"/>
      <c r="POY19" s="724"/>
      <c r="POZ19" s="725"/>
      <c r="PPA19" s="726"/>
      <c r="PPB19" s="726"/>
      <c r="PPC19" s="726"/>
      <c r="PPD19" s="727"/>
      <c r="PPE19" s="727"/>
      <c r="PPF19" s="727"/>
      <c r="PPH19" s="729"/>
      <c r="PPI19" s="724"/>
      <c r="PPJ19" s="725"/>
      <c r="PPK19" s="726"/>
      <c r="PPL19" s="726"/>
      <c r="PPM19" s="726"/>
      <c r="PPN19" s="727"/>
      <c r="PPO19" s="727"/>
      <c r="PPP19" s="727"/>
      <c r="PPR19" s="729"/>
      <c r="PPS19" s="724"/>
      <c r="PPT19" s="725"/>
      <c r="PPU19" s="726"/>
      <c r="PPV19" s="726"/>
      <c r="PPW19" s="726"/>
      <c r="PPX19" s="727"/>
      <c r="PPY19" s="727"/>
      <c r="PPZ19" s="727"/>
      <c r="PQB19" s="729"/>
      <c r="PQC19" s="724"/>
      <c r="PQD19" s="725"/>
      <c r="PQE19" s="726"/>
      <c r="PQF19" s="726"/>
      <c r="PQG19" s="726"/>
      <c r="PQH19" s="727"/>
      <c r="PQI19" s="727"/>
      <c r="PQJ19" s="727"/>
      <c r="PQL19" s="729"/>
      <c r="PQM19" s="724"/>
      <c r="PQN19" s="725"/>
      <c r="PQO19" s="726"/>
      <c r="PQP19" s="726"/>
      <c r="PQQ19" s="726"/>
      <c r="PQR19" s="727"/>
      <c r="PQS19" s="727"/>
      <c r="PQT19" s="727"/>
      <c r="PQV19" s="729"/>
      <c r="PQW19" s="724"/>
      <c r="PQX19" s="725"/>
      <c r="PQY19" s="726"/>
      <c r="PQZ19" s="726"/>
      <c r="PRA19" s="726"/>
      <c r="PRB19" s="727"/>
      <c r="PRC19" s="727"/>
      <c r="PRD19" s="727"/>
      <c r="PRF19" s="729"/>
      <c r="PRG19" s="724"/>
      <c r="PRH19" s="725"/>
      <c r="PRI19" s="726"/>
      <c r="PRJ19" s="726"/>
      <c r="PRK19" s="726"/>
      <c r="PRL19" s="727"/>
      <c r="PRM19" s="727"/>
      <c r="PRN19" s="727"/>
      <c r="PRP19" s="729"/>
      <c r="PRQ19" s="724"/>
      <c r="PRR19" s="725"/>
      <c r="PRS19" s="726"/>
      <c r="PRT19" s="726"/>
      <c r="PRU19" s="726"/>
      <c r="PRV19" s="727"/>
      <c r="PRW19" s="727"/>
      <c r="PRX19" s="727"/>
      <c r="PRZ19" s="729"/>
      <c r="PSA19" s="724"/>
      <c r="PSB19" s="725"/>
      <c r="PSC19" s="726"/>
      <c r="PSD19" s="726"/>
      <c r="PSE19" s="726"/>
      <c r="PSF19" s="727"/>
      <c r="PSG19" s="727"/>
      <c r="PSH19" s="727"/>
      <c r="PSJ19" s="729"/>
      <c r="PSK19" s="724"/>
      <c r="PSL19" s="725"/>
      <c r="PSM19" s="726"/>
      <c r="PSN19" s="726"/>
      <c r="PSO19" s="726"/>
      <c r="PSP19" s="727"/>
      <c r="PSQ19" s="727"/>
      <c r="PSR19" s="727"/>
      <c r="PST19" s="729"/>
      <c r="PSU19" s="724"/>
      <c r="PSV19" s="725"/>
      <c r="PSW19" s="726"/>
      <c r="PSX19" s="726"/>
      <c r="PSY19" s="726"/>
      <c r="PSZ19" s="727"/>
      <c r="PTA19" s="727"/>
      <c r="PTB19" s="727"/>
      <c r="PTD19" s="729"/>
      <c r="PTE19" s="724"/>
      <c r="PTF19" s="725"/>
      <c r="PTG19" s="726"/>
      <c r="PTH19" s="726"/>
      <c r="PTI19" s="726"/>
      <c r="PTJ19" s="727"/>
      <c r="PTK19" s="727"/>
      <c r="PTL19" s="727"/>
      <c r="PTN19" s="729"/>
      <c r="PTO19" s="724"/>
      <c r="PTP19" s="725"/>
      <c r="PTQ19" s="726"/>
      <c r="PTR19" s="726"/>
      <c r="PTS19" s="726"/>
      <c r="PTT19" s="727"/>
      <c r="PTU19" s="727"/>
      <c r="PTV19" s="727"/>
      <c r="PTX19" s="729"/>
      <c r="PTY19" s="724"/>
      <c r="PTZ19" s="725"/>
      <c r="PUA19" s="726"/>
      <c r="PUB19" s="726"/>
      <c r="PUC19" s="726"/>
      <c r="PUD19" s="727"/>
      <c r="PUE19" s="727"/>
      <c r="PUF19" s="727"/>
      <c r="PUH19" s="729"/>
      <c r="PUI19" s="724"/>
      <c r="PUJ19" s="725"/>
      <c r="PUK19" s="726"/>
      <c r="PUL19" s="726"/>
      <c r="PUM19" s="726"/>
      <c r="PUN19" s="727"/>
      <c r="PUO19" s="727"/>
      <c r="PUP19" s="727"/>
      <c r="PUR19" s="729"/>
      <c r="PUS19" s="724"/>
      <c r="PUT19" s="725"/>
      <c r="PUU19" s="726"/>
      <c r="PUV19" s="726"/>
      <c r="PUW19" s="726"/>
      <c r="PUX19" s="727"/>
      <c r="PUY19" s="727"/>
      <c r="PUZ19" s="727"/>
      <c r="PVB19" s="729"/>
      <c r="PVC19" s="724"/>
      <c r="PVD19" s="725"/>
      <c r="PVE19" s="726"/>
      <c r="PVF19" s="726"/>
      <c r="PVG19" s="726"/>
      <c r="PVH19" s="727"/>
      <c r="PVI19" s="727"/>
      <c r="PVJ19" s="727"/>
      <c r="PVL19" s="729"/>
      <c r="PVM19" s="724"/>
      <c r="PVN19" s="725"/>
      <c r="PVO19" s="726"/>
      <c r="PVP19" s="726"/>
      <c r="PVQ19" s="726"/>
      <c r="PVR19" s="727"/>
      <c r="PVS19" s="727"/>
      <c r="PVT19" s="727"/>
      <c r="PVV19" s="729"/>
      <c r="PVW19" s="724"/>
      <c r="PVX19" s="725"/>
      <c r="PVY19" s="726"/>
      <c r="PVZ19" s="726"/>
      <c r="PWA19" s="726"/>
      <c r="PWB19" s="727"/>
      <c r="PWC19" s="727"/>
      <c r="PWD19" s="727"/>
      <c r="PWF19" s="729"/>
      <c r="PWG19" s="724"/>
      <c r="PWH19" s="725"/>
      <c r="PWI19" s="726"/>
      <c r="PWJ19" s="726"/>
      <c r="PWK19" s="726"/>
      <c r="PWL19" s="727"/>
      <c r="PWM19" s="727"/>
      <c r="PWN19" s="727"/>
      <c r="PWP19" s="729"/>
      <c r="PWQ19" s="724"/>
      <c r="PWR19" s="725"/>
      <c r="PWS19" s="726"/>
      <c r="PWT19" s="726"/>
      <c r="PWU19" s="726"/>
      <c r="PWV19" s="727"/>
      <c r="PWW19" s="727"/>
      <c r="PWX19" s="727"/>
      <c r="PWZ19" s="729"/>
      <c r="PXA19" s="724"/>
      <c r="PXB19" s="725"/>
      <c r="PXC19" s="726"/>
      <c r="PXD19" s="726"/>
      <c r="PXE19" s="726"/>
      <c r="PXF19" s="727"/>
      <c r="PXG19" s="727"/>
      <c r="PXH19" s="727"/>
      <c r="PXJ19" s="729"/>
      <c r="PXK19" s="724"/>
      <c r="PXL19" s="725"/>
      <c r="PXM19" s="726"/>
      <c r="PXN19" s="726"/>
      <c r="PXO19" s="726"/>
      <c r="PXP19" s="727"/>
      <c r="PXQ19" s="727"/>
      <c r="PXR19" s="727"/>
      <c r="PXT19" s="729"/>
      <c r="PXU19" s="724"/>
      <c r="PXV19" s="725"/>
      <c r="PXW19" s="726"/>
      <c r="PXX19" s="726"/>
      <c r="PXY19" s="726"/>
      <c r="PXZ19" s="727"/>
      <c r="PYA19" s="727"/>
      <c r="PYB19" s="727"/>
      <c r="PYD19" s="729"/>
      <c r="PYE19" s="724"/>
      <c r="PYF19" s="725"/>
      <c r="PYG19" s="726"/>
      <c r="PYH19" s="726"/>
      <c r="PYI19" s="726"/>
      <c r="PYJ19" s="727"/>
      <c r="PYK19" s="727"/>
      <c r="PYL19" s="727"/>
      <c r="PYN19" s="729"/>
      <c r="PYO19" s="724"/>
      <c r="PYP19" s="725"/>
      <c r="PYQ19" s="726"/>
      <c r="PYR19" s="726"/>
      <c r="PYS19" s="726"/>
      <c r="PYT19" s="727"/>
      <c r="PYU19" s="727"/>
      <c r="PYV19" s="727"/>
      <c r="PYX19" s="729"/>
      <c r="PYY19" s="724"/>
      <c r="PYZ19" s="725"/>
      <c r="PZA19" s="726"/>
      <c r="PZB19" s="726"/>
      <c r="PZC19" s="726"/>
      <c r="PZD19" s="727"/>
      <c r="PZE19" s="727"/>
      <c r="PZF19" s="727"/>
      <c r="PZH19" s="729"/>
      <c r="PZI19" s="724"/>
      <c r="PZJ19" s="725"/>
      <c r="PZK19" s="726"/>
      <c r="PZL19" s="726"/>
      <c r="PZM19" s="726"/>
      <c r="PZN19" s="727"/>
      <c r="PZO19" s="727"/>
      <c r="PZP19" s="727"/>
      <c r="PZR19" s="729"/>
      <c r="PZS19" s="724"/>
      <c r="PZT19" s="725"/>
      <c r="PZU19" s="726"/>
      <c r="PZV19" s="726"/>
      <c r="PZW19" s="726"/>
      <c r="PZX19" s="727"/>
      <c r="PZY19" s="727"/>
      <c r="PZZ19" s="727"/>
      <c r="QAB19" s="729"/>
      <c r="QAC19" s="724"/>
      <c r="QAD19" s="725"/>
      <c r="QAE19" s="726"/>
      <c r="QAF19" s="726"/>
      <c r="QAG19" s="726"/>
      <c r="QAH19" s="727"/>
      <c r="QAI19" s="727"/>
      <c r="QAJ19" s="727"/>
      <c r="QAL19" s="729"/>
      <c r="QAM19" s="724"/>
      <c r="QAN19" s="725"/>
      <c r="QAO19" s="726"/>
      <c r="QAP19" s="726"/>
      <c r="QAQ19" s="726"/>
      <c r="QAR19" s="727"/>
      <c r="QAS19" s="727"/>
      <c r="QAT19" s="727"/>
      <c r="QAV19" s="729"/>
      <c r="QAW19" s="724"/>
      <c r="QAX19" s="725"/>
      <c r="QAY19" s="726"/>
      <c r="QAZ19" s="726"/>
      <c r="QBA19" s="726"/>
      <c r="QBB19" s="727"/>
      <c r="QBC19" s="727"/>
      <c r="QBD19" s="727"/>
      <c r="QBF19" s="729"/>
      <c r="QBG19" s="724"/>
      <c r="QBH19" s="725"/>
      <c r="QBI19" s="726"/>
      <c r="QBJ19" s="726"/>
      <c r="QBK19" s="726"/>
      <c r="QBL19" s="727"/>
      <c r="QBM19" s="727"/>
      <c r="QBN19" s="727"/>
      <c r="QBP19" s="729"/>
      <c r="QBQ19" s="724"/>
      <c r="QBR19" s="725"/>
      <c r="QBS19" s="726"/>
      <c r="QBT19" s="726"/>
      <c r="QBU19" s="726"/>
      <c r="QBV19" s="727"/>
      <c r="QBW19" s="727"/>
      <c r="QBX19" s="727"/>
      <c r="QBZ19" s="729"/>
      <c r="QCA19" s="724"/>
      <c r="QCB19" s="725"/>
      <c r="QCC19" s="726"/>
      <c r="QCD19" s="726"/>
      <c r="QCE19" s="726"/>
      <c r="QCF19" s="727"/>
      <c r="QCG19" s="727"/>
      <c r="QCH19" s="727"/>
      <c r="QCJ19" s="729"/>
      <c r="QCK19" s="724"/>
      <c r="QCL19" s="725"/>
      <c r="QCM19" s="726"/>
      <c r="QCN19" s="726"/>
      <c r="QCO19" s="726"/>
      <c r="QCP19" s="727"/>
      <c r="QCQ19" s="727"/>
      <c r="QCR19" s="727"/>
      <c r="QCT19" s="729"/>
      <c r="QCU19" s="724"/>
      <c r="QCV19" s="725"/>
      <c r="QCW19" s="726"/>
      <c r="QCX19" s="726"/>
      <c r="QCY19" s="726"/>
      <c r="QCZ19" s="727"/>
      <c r="QDA19" s="727"/>
      <c r="QDB19" s="727"/>
      <c r="QDD19" s="729"/>
      <c r="QDE19" s="724"/>
      <c r="QDF19" s="725"/>
      <c r="QDG19" s="726"/>
      <c r="QDH19" s="726"/>
      <c r="QDI19" s="726"/>
      <c r="QDJ19" s="727"/>
      <c r="QDK19" s="727"/>
      <c r="QDL19" s="727"/>
      <c r="QDN19" s="729"/>
      <c r="QDO19" s="724"/>
      <c r="QDP19" s="725"/>
      <c r="QDQ19" s="726"/>
      <c r="QDR19" s="726"/>
      <c r="QDS19" s="726"/>
      <c r="QDT19" s="727"/>
      <c r="QDU19" s="727"/>
      <c r="QDV19" s="727"/>
      <c r="QDX19" s="729"/>
      <c r="QDY19" s="724"/>
      <c r="QDZ19" s="725"/>
      <c r="QEA19" s="726"/>
      <c r="QEB19" s="726"/>
      <c r="QEC19" s="726"/>
      <c r="QED19" s="727"/>
      <c r="QEE19" s="727"/>
      <c r="QEF19" s="727"/>
      <c r="QEH19" s="729"/>
      <c r="QEI19" s="724"/>
      <c r="QEJ19" s="725"/>
      <c r="QEK19" s="726"/>
      <c r="QEL19" s="726"/>
      <c r="QEM19" s="726"/>
      <c r="QEN19" s="727"/>
      <c r="QEO19" s="727"/>
      <c r="QEP19" s="727"/>
      <c r="QER19" s="729"/>
      <c r="QES19" s="724"/>
      <c r="QET19" s="725"/>
      <c r="QEU19" s="726"/>
      <c r="QEV19" s="726"/>
      <c r="QEW19" s="726"/>
      <c r="QEX19" s="727"/>
      <c r="QEY19" s="727"/>
      <c r="QEZ19" s="727"/>
      <c r="QFB19" s="729"/>
      <c r="QFC19" s="724"/>
      <c r="QFD19" s="725"/>
      <c r="QFE19" s="726"/>
      <c r="QFF19" s="726"/>
      <c r="QFG19" s="726"/>
      <c r="QFH19" s="727"/>
      <c r="QFI19" s="727"/>
      <c r="QFJ19" s="727"/>
      <c r="QFL19" s="729"/>
      <c r="QFM19" s="724"/>
      <c r="QFN19" s="725"/>
      <c r="QFO19" s="726"/>
      <c r="QFP19" s="726"/>
      <c r="QFQ19" s="726"/>
      <c r="QFR19" s="727"/>
      <c r="QFS19" s="727"/>
      <c r="QFT19" s="727"/>
      <c r="QFV19" s="729"/>
      <c r="QFW19" s="724"/>
      <c r="QFX19" s="725"/>
      <c r="QFY19" s="726"/>
      <c r="QFZ19" s="726"/>
      <c r="QGA19" s="726"/>
      <c r="QGB19" s="727"/>
      <c r="QGC19" s="727"/>
      <c r="QGD19" s="727"/>
      <c r="QGF19" s="729"/>
      <c r="QGG19" s="724"/>
      <c r="QGH19" s="725"/>
      <c r="QGI19" s="726"/>
      <c r="QGJ19" s="726"/>
      <c r="QGK19" s="726"/>
      <c r="QGL19" s="727"/>
      <c r="QGM19" s="727"/>
      <c r="QGN19" s="727"/>
      <c r="QGP19" s="729"/>
      <c r="QGQ19" s="724"/>
      <c r="QGR19" s="725"/>
      <c r="QGS19" s="726"/>
      <c r="QGT19" s="726"/>
      <c r="QGU19" s="726"/>
      <c r="QGV19" s="727"/>
      <c r="QGW19" s="727"/>
      <c r="QGX19" s="727"/>
      <c r="QGZ19" s="729"/>
      <c r="QHA19" s="724"/>
      <c r="QHB19" s="725"/>
      <c r="QHC19" s="726"/>
      <c r="QHD19" s="726"/>
      <c r="QHE19" s="726"/>
      <c r="QHF19" s="727"/>
      <c r="QHG19" s="727"/>
      <c r="QHH19" s="727"/>
      <c r="QHJ19" s="729"/>
      <c r="QHK19" s="724"/>
      <c r="QHL19" s="725"/>
      <c r="QHM19" s="726"/>
      <c r="QHN19" s="726"/>
      <c r="QHO19" s="726"/>
      <c r="QHP19" s="727"/>
      <c r="QHQ19" s="727"/>
      <c r="QHR19" s="727"/>
      <c r="QHT19" s="729"/>
      <c r="QHU19" s="724"/>
      <c r="QHV19" s="725"/>
      <c r="QHW19" s="726"/>
      <c r="QHX19" s="726"/>
      <c r="QHY19" s="726"/>
      <c r="QHZ19" s="727"/>
      <c r="QIA19" s="727"/>
      <c r="QIB19" s="727"/>
      <c r="QID19" s="729"/>
      <c r="QIE19" s="724"/>
      <c r="QIF19" s="725"/>
      <c r="QIG19" s="726"/>
      <c r="QIH19" s="726"/>
      <c r="QII19" s="726"/>
      <c r="QIJ19" s="727"/>
      <c r="QIK19" s="727"/>
      <c r="QIL19" s="727"/>
      <c r="QIN19" s="729"/>
      <c r="QIO19" s="724"/>
      <c r="QIP19" s="725"/>
      <c r="QIQ19" s="726"/>
      <c r="QIR19" s="726"/>
      <c r="QIS19" s="726"/>
      <c r="QIT19" s="727"/>
      <c r="QIU19" s="727"/>
      <c r="QIV19" s="727"/>
      <c r="QIX19" s="729"/>
      <c r="QIY19" s="724"/>
      <c r="QIZ19" s="725"/>
      <c r="QJA19" s="726"/>
      <c r="QJB19" s="726"/>
      <c r="QJC19" s="726"/>
      <c r="QJD19" s="727"/>
      <c r="QJE19" s="727"/>
      <c r="QJF19" s="727"/>
      <c r="QJH19" s="729"/>
      <c r="QJI19" s="724"/>
      <c r="QJJ19" s="725"/>
      <c r="QJK19" s="726"/>
      <c r="QJL19" s="726"/>
      <c r="QJM19" s="726"/>
      <c r="QJN19" s="727"/>
      <c r="QJO19" s="727"/>
      <c r="QJP19" s="727"/>
      <c r="QJR19" s="729"/>
      <c r="QJS19" s="724"/>
      <c r="QJT19" s="725"/>
      <c r="QJU19" s="726"/>
      <c r="QJV19" s="726"/>
      <c r="QJW19" s="726"/>
      <c r="QJX19" s="727"/>
      <c r="QJY19" s="727"/>
      <c r="QJZ19" s="727"/>
      <c r="QKB19" s="729"/>
      <c r="QKC19" s="724"/>
      <c r="QKD19" s="725"/>
      <c r="QKE19" s="726"/>
      <c r="QKF19" s="726"/>
      <c r="QKG19" s="726"/>
      <c r="QKH19" s="727"/>
      <c r="QKI19" s="727"/>
      <c r="QKJ19" s="727"/>
      <c r="QKL19" s="729"/>
      <c r="QKM19" s="724"/>
      <c r="QKN19" s="725"/>
      <c r="QKO19" s="726"/>
      <c r="QKP19" s="726"/>
      <c r="QKQ19" s="726"/>
      <c r="QKR19" s="727"/>
      <c r="QKS19" s="727"/>
      <c r="QKT19" s="727"/>
      <c r="QKV19" s="729"/>
      <c r="QKW19" s="724"/>
      <c r="QKX19" s="725"/>
      <c r="QKY19" s="726"/>
      <c r="QKZ19" s="726"/>
      <c r="QLA19" s="726"/>
      <c r="QLB19" s="727"/>
      <c r="QLC19" s="727"/>
      <c r="QLD19" s="727"/>
      <c r="QLF19" s="729"/>
      <c r="QLG19" s="724"/>
      <c r="QLH19" s="725"/>
      <c r="QLI19" s="726"/>
      <c r="QLJ19" s="726"/>
      <c r="QLK19" s="726"/>
      <c r="QLL19" s="727"/>
      <c r="QLM19" s="727"/>
      <c r="QLN19" s="727"/>
      <c r="QLP19" s="729"/>
      <c r="QLQ19" s="724"/>
      <c r="QLR19" s="725"/>
      <c r="QLS19" s="726"/>
      <c r="QLT19" s="726"/>
      <c r="QLU19" s="726"/>
      <c r="QLV19" s="727"/>
      <c r="QLW19" s="727"/>
      <c r="QLX19" s="727"/>
      <c r="QLZ19" s="729"/>
      <c r="QMA19" s="724"/>
      <c r="QMB19" s="725"/>
      <c r="QMC19" s="726"/>
      <c r="QMD19" s="726"/>
      <c r="QME19" s="726"/>
      <c r="QMF19" s="727"/>
      <c r="QMG19" s="727"/>
      <c r="QMH19" s="727"/>
      <c r="QMJ19" s="729"/>
      <c r="QMK19" s="724"/>
      <c r="QML19" s="725"/>
      <c r="QMM19" s="726"/>
      <c r="QMN19" s="726"/>
      <c r="QMO19" s="726"/>
      <c r="QMP19" s="727"/>
      <c r="QMQ19" s="727"/>
      <c r="QMR19" s="727"/>
      <c r="QMT19" s="729"/>
      <c r="QMU19" s="724"/>
      <c r="QMV19" s="725"/>
      <c r="QMW19" s="726"/>
      <c r="QMX19" s="726"/>
      <c r="QMY19" s="726"/>
      <c r="QMZ19" s="727"/>
      <c r="QNA19" s="727"/>
      <c r="QNB19" s="727"/>
      <c r="QND19" s="729"/>
      <c r="QNE19" s="724"/>
      <c r="QNF19" s="725"/>
      <c r="QNG19" s="726"/>
      <c r="QNH19" s="726"/>
      <c r="QNI19" s="726"/>
      <c r="QNJ19" s="727"/>
      <c r="QNK19" s="727"/>
      <c r="QNL19" s="727"/>
      <c r="QNN19" s="729"/>
      <c r="QNO19" s="724"/>
      <c r="QNP19" s="725"/>
      <c r="QNQ19" s="726"/>
      <c r="QNR19" s="726"/>
      <c r="QNS19" s="726"/>
      <c r="QNT19" s="727"/>
      <c r="QNU19" s="727"/>
      <c r="QNV19" s="727"/>
      <c r="QNX19" s="729"/>
      <c r="QNY19" s="724"/>
      <c r="QNZ19" s="725"/>
      <c r="QOA19" s="726"/>
      <c r="QOB19" s="726"/>
      <c r="QOC19" s="726"/>
      <c r="QOD19" s="727"/>
      <c r="QOE19" s="727"/>
      <c r="QOF19" s="727"/>
      <c r="QOH19" s="729"/>
      <c r="QOI19" s="724"/>
      <c r="QOJ19" s="725"/>
      <c r="QOK19" s="726"/>
      <c r="QOL19" s="726"/>
      <c r="QOM19" s="726"/>
      <c r="QON19" s="727"/>
      <c r="QOO19" s="727"/>
      <c r="QOP19" s="727"/>
      <c r="QOR19" s="729"/>
      <c r="QOS19" s="724"/>
      <c r="QOT19" s="725"/>
      <c r="QOU19" s="726"/>
      <c r="QOV19" s="726"/>
      <c r="QOW19" s="726"/>
      <c r="QOX19" s="727"/>
      <c r="QOY19" s="727"/>
      <c r="QOZ19" s="727"/>
      <c r="QPB19" s="729"/>
      <c r="QPC19" s="724"/>
      <c r="QPD19" s="725"/>
      <c r="QPE19" s="726"/>
      <c r="QPF19" s="726"/>
      <c r="QPG19" s="726"/>
      <c r="QPH19" s="727"/>
      <c r="QPI19" s="727"/>
      <c r="QPJ19" s="727"/>
      <c r="QPL19" s="729"/>
      <c r="QPM19" s="724"/>
      <c r="QPN19" s="725"/>
      <c r="QPO19" s="726"/>
      <c r="QPP19" s="726"/>
      <c r="QPQ19" s="726"/>
      <c r="QPR19" s="727"/>
      <c r="QPS19" s="727"/>
      <c r="QPT19" s="727"/>
      <c r="QPV19" s="729"/>
      <c r="QPW19" s="724"/>
      <c r="QPX19" s="725"/>
      <c r="QPY19" s="726"/>
      <c r="QPZ19" s="726"/>
      <c r="QQA19" s="726"/>
      <c r="QQB19" s="727"/>
      <c r="QQC19" s="727"/>
      <c r="QQD19" s="727"/>
      <c r="QQF19" s="729"/>
      <c r="QQG19" s="724"/>
      <c r="QQH19" s="725"/>
      <c r="QQI19" s="726"/>
      <c r="QQJ19" s="726"/>
      <c r="QQK19" s="726"/>
      <c r="QQL19" s="727"/>
      <c r="QQM19" s="727"/>
      <c r="QQN19" s="727"/>
      <c r="QQP19" s="729"/>
      <c r="QQQ19" s="724"/>
      <c r="QQR19" s="725"/>
      <c r="QQS19" s="726"/>
      <c r="QQT19" s="726"/>
      <c r="QQU19" s="726"/>
      <c r="QQV19" s="727"/>
      <c r="QQW19" s="727"/>
      <c r="QQX19" s="727"/>
      <c r="QQZ19" s="729"/>
      <c r="QRA19" s="724"/>
      <c r="QRB19" s="725"/>
      <c r="QRC19" s="726"/>
      <c r="QRD19" s="726"/>
      <c r="QRE19" s="726"/>
      <c r="QRF19" s="727"/>
      <c r="QRG19" s="727"/>
      <c r="QRH19" s="727"/>
      <c r="QRJ19" s="729"/>
      <c r="QRK19" s="724"/>
      <c r="QRL19" s="725"/>
      <c r="QRM19" s="726"/>
      <c r="QRN19" s="726"/>
      <c r="QRO19" s="726"/>
      <c r="QRP19" s="727"/>
      <c r="QRQ19" s="727"/>
      <c r="QRR19" s="727"/>
      <c r="QRT19" s="729"/>
      <c r="QRU19" s="724"/>
      <c r="QRV19" s="725"/>
      <c r="QRW19" s="726"/>
      <c r="QRX19" s="726"/>
      <c r="QRY19" s="726"/>
      <c r="QRZ19" s="727"/>
      <c r="QSA19" s="727"/>
      <c r="QSB19" s="727"/>
      <c r="QSD19" s="729"/>
      <c r="QSE19" s="724"/>
      <c r="QSF19" s="725"/>
      <c r="QSG19" s="726"/>
      <c r="QSH19" s="726"/>
      <c r="QSI19" s="726"/>
      <c r="QSJ19" s="727"/>
      <c r="QSK19" s="727"/>
      <c r="QSL19" s="727"/>
      <c r="QSN19" s="729"/>
      <c r="QSO19" s="724"/>
      <c r="QSP19" s="725"/>
      <c r="QSQ19" s="726"/>
      <c r="QSR19" s="726"/>
      <c r="QSS19" s="726"/>
      <c r="QST19" s="727"/>
      <c r="QSU19" s="727"/>
      <c r="QSV19" s="727"/>
      <c r="QSX19" s="729"/>
      <c r="QSY19" s="724"/>
      <c r="QSZ19" s="725"/>
      <c r="QTA19" s="726"/>
      <c r="QTB19" s="726"/>
      <c r="QTC19" s="726"/>
      <c r="QTD19" s="727"/>
      <c r="QTE19" s="727"/>
      <c r="QTF19" s="727"/>
      <c r="QTH19" s="729"/>
      <c r="QTI19" s="724"/>
      <c r="QTJ19" s="725"/>
      <c r="QTK19" s="726"/>
      <c r="QTL19" s="726"/>
      <c r="QTM19" s="726"/>
      <c r="QTN19" s="727"/>
      <c r="QTO19" s="727"/>
      <c r="QTP19" s="727"/>
      <c r="QTR19" s="729"/>
      <c r="QTS19" s="724"/>
      <c r="QTT19" s="725"/>
      <c r="QTU19" s="726"/>
      <c r="QTV19" s="726"/>
      <c r="QTW19" s="726"/>
      <c r="QTX19" s="727"/>
      <c r="QTY19" s="727"/>
      <c r="QTZ19" s="727"/>
      <c r="QUB19" s="729"/>
      <c r="QUC19" s="724"/>
      <c r="QUD19" s="725"/>
      <c r="QUE19" s="726"/>
      <c r="QUF19" s="726"/>
      <c r="QUG19" s="726"/>
      <c r="QUH19" s="727"/>
      <c r="QUI19" s="727"/>
      <c r="QUJ19" s="727"/>
      <c r="QUL19" s="729"/>
      <c r="QUM19" s="724"/>
      <c r="QUN19" s="725"/>
      <c r="QUO19" s="726"/>
      <c r="QUP19" s="726"/>
      <c r="QUQ19" s="726"/>
      <c r="QUR19" s="727"/>
      <c r="QUS19" s="727"/>
      <c r="QUT19" s="727"/>
      <c r="QUV19" s="729"/>
      <c r="QUW19" s="724"/>
      <c r="QUX19" s="725"/>
      <c r="QUY19" s="726"/>
      <c r="QUZ19" s="726"/>
      <c r="QVA19" s="726"/>
      <c r="QVB19" s="727"/>
      <c r="QVC19" s="727"/>
      <c r="QVD19" s="727"/>
      <c r="QVF19" s="729"/>
      <c r="QVG19" s="724"/>
      <c r="QVH19" s="725"/>
      <c r="QVI19" s="726"/>
      <c r="QVJ19" s="726"/>
      <c r="QVK19" s="726"/>
      <c r="QVL19" s="727"/>
      <c r="QVM19" s="727"/>
      <c r="QVN19" s="727"/>
      <c r="QVP19" s="729"/>
      <c r="QVQ19" s="724"/>
      <c r="QVR19" s="725"/>
      <c r="QVS19" s="726"/>
      <c r="QVT19" s="726"/>
      <c r="QVU19" s="726"/>
      <c r="QVV19" s="727"/>
      <c r="QVW19" s="727"/>
      <c r="QVX19" s="727"/>
      <c r="QVZ19" s="729"/>
      <c r="QWA19" s="724"/>
      <c r="QWB19" s="725"/>
      <c r="QWC19" s="726"/>
      <c r="QWD19" s="726"/>
      <c r="QWE19" s="726"/>
      <c r="QWF19" s="727"/>
      <c r="QWG19" s="727"/>
      <c r="QWH19" s="727"/>
      <c r="QWJ19" s="729"/>
      <c r="QWK19" s="724"/>
      <c r="QWL19" s="725"/>
      <c r="QWM19" s="726"/>
      <c r="QWN19" s="726"/>
      <c r="QWO19" s="726"/>
      <c r="QWP19" s="727"/>
      <c r="QWQ19" s="727"/>
      <c r="QWR19" s="727"/>
      <c r="QWT19" s="729"/>
      <c r="QWU19" s="724"/>
      <c r="QWV19" s="725"/>
      <c r="QWW19" s="726"/>
      <c r="QWX19" s="726"/>
      <c r="QWY19" s="726"/>
      <c r="QWZ19" s="727"/>
      <c r="QXA19" s="727"/>
      <c r="QXB19" s="727"/>
      <c r="QXD19" s="729"/>
      <c r="QXE19" s="724"/>
      <c r="QXF19" s="725"/>
      <c r="QXG19" s="726"/>
      <c r="QXH19" s="726"/>
      <c r="QXI19" s="726"/>
      <c r="QXJ19" s="727"/>
      <c r="QXK19" s="727"/>
      <c r="QXL19" s="727"/>
      <c r="QXN19" s="729"/>
      <c r="QXO19" s="724"/>
      <c r="QXP19" s="725"/>
      <c r="QXQ19" s="726"/>
      <c r="QXR19" s="726"/>
      <c r="QXS19" s="726"/>
      <c r="QXT19" s="727"/>
      <c r="QXU19" s="727"/>
      <c r="QXV19" s="727"/>
      <c r="QXX19" s="729"/>
      <c r="QXY19" s="724"/>
      <c r="QXZ19" s="725"/>
      <c r="QYA19" s="726"/>
      <c r="QYB19" s="726"/>
      <c r="QYC19" s="726"/>
      <c r="QYD19" s="727"/>
      <c r="QYE19" s="727"/>
      <c r="QYF19" s="727"/>
      <c r="QYH19" s="729"/>
      <c r="QYI19" s="724"/>
      <c r="QYJ19" s="725"/>
      <c r="QYK19" s="726"/>
      <c r="QYL19" s="726"/>
      <c r="QYM19" s="726"/>
      <c r="QYN19" s="727"/>
      <c r="QYO19" s="727"/>
      <c r="QYP19" s="727"/>
      <c r="QYR19" s="729"/>
      <c r="QYS19" s="724"/>
      <c r="QYT19" s="725"/>
      <c r="QYU19" s="726"/>
      <c r="QYV19" s="726"/>
      <c r="QYW19" s="726"/>
      <c r="QYX19" s="727"/>
      <c r="QYY19" s="727"/>
      <c r="QYZ19" s="727"/>
      <c r="QZB19" s="729"/>
      <c r="QZC19" s="724"/>
      <c r="QZD19" s="725"/>
      <c r="QZE19" s="726"/>
      <c r="QZF19" s="726"/>
      <c r="QZG19" s="726"/>
      <c r="QZH19" s="727"/>
      <c r="QZI19" s="727"/>
      <c r="QZJ19" s="727"/>
      <c r="QZL19" s="729"/>
      <c r="QZM19" s="724"/>
      <c r="QZN19" s="725"/>
      <c r="QZO19" s="726"/>
      <c r="QZP19" s="726"/>
      <c r="QZQ19" s="726"/>
      <c r="QZR19" s="727"/>
      <c r="QZS19" s="727"/>
      <c r="QZT19" s="727"/>
      <c r="QZV19" s="729"/>
      <c r="QZW19" s="724"/>
      <c r="QZX19" s="725"/>
      <c r="QZY19" s="726"/>
      <c r="QZZ19" s="726"/>
      <c r="RAA19" s="726"/>
      <c r="RAB19" s="727"/>
      <c r="RAC19" s="727"/>
      <c r="RAD19" s="727"/>
      <c r="RAF19" s="729"/>
      <c r="RAG19" s="724"/>
      <c r="RAH19" s="725"/>
      <c r="RAI19" s="726"/>
      <c r="RAJ19" s="726"/>
      <c r="RAK19" s="726"/>
      <c r="RAL19" s="727"/>
      <c r="RAM19" s="727"/>
      <c r="RAN19" s="727"/>
      <c r="RAP19" s="729"/>
      <c r="RAQ19" s="724"/>
      <c r="RAR19" s="725"/>
      <c r="RAS19" s="726"/>
      <c r="RAT19" s="726"/>
      <c r="RAU19" s="726"/>
      <c r="RAV19" s="727"/>
      <c r="RAW19" s="727"/>
      <c r="RAX19" s="727"/>
      <c r="RAZ19" s="729"/>
      <c r="RBA19" s="724"/>
      <c r="RBB19" s="725"/>
      <c r="RBC19" s="726"/>
      <c r="RBD19" s="726"/>
      <c r="RBE19" s="726"/>
      <c r="RBF19" s="727"/>
      <c r="RBG19" s="727"/>
      <c r="RBH19" s="727"/>
      <c r="RBJ19" s="729"/>
      <c r="RBK19" s="724"/>
      <c r="RBL19" s="725"/>
      <c r="RBM19" s="726"/>
      <c r="RBN19" s="726"/>
      <c r="RBO19" s="726"/>
      <c r="RBP19" s="727"/>
      <c r="RBQ19" s="727"/>
      <c r="RBR19" s="727"/>
      <c r="RBT19" s="729"/>
      <c r="RBU19" s="724"/>
      <c r="RBV19" s="725"/>
      <c r="RBW19" s="726"/>
      <c r="RBX19" s="726"/>
      <c r="RBY19" s="726"/>
      <c r="RBZ19" s="727"/>
      <c r="RCA19" s="727"/>
      <c r="RCB19" s="727"/>
      <c r="RCD19" s="729"/>
      <c r="RCE19" s="724"/>
      <c r="RCF19" s="725"/>
      <c r="RCG19" s="726"/>
      <c r="RCH19" s="726"/>
      <c r="RCI19" s="726"/>
      <c r="RCJ19" s="727"/>
      <c r="RCK19" s="727"/>
      <c r="RCL19" s="727"/>
      <c r="RCN19" s="729"/>
      <c r="RCO19" s="724"/>
      <c r="RCP19" s="725"/>
      <c r="RCQ19" s="726"/>
      <c r="RCR19" s="726"/>
      <c r="RCS19" s="726"/>
      <c r="RCT19" s="727"/>
      <c r="RCU19" s="727"/>
      <c r="RCV19" s="727"/>
      <c r="RCX19" s="729"/>
      <c r="RCY19" s="724"/>
      <c r="RCZ19" s="725"/>
      <c r="RDA19" s="726"/>
      <c r="RDB19" s="726"/>
      <c r="RDC19" s="726"/>
      <c r="RDD19" s="727"/>
      <c r="RDE19" s="727"/>
      <c r="RDF19" s="727"/>
      <c r="RDH19" s="729"/>
      <c r="RDI19" s="724"/>
      <c r="RDJ19" s="725"/>
      <c r="RDK19" s="726"/>
      <c r="RDL19" s="726"/>
      <c r="RDM19" s="726"/>
      <c r="RDN19" s="727"/>
      <c r="RDO19" s="727"/>
      <c r="RDP19" s="727"/>
      <c r="RDR19" s="729"/>
      <c r="RDS19" s="724"/>
      <c r="RDT19" s="725"/>
      <c r="RDU19" s="726"/>
      <c r="RDV19" s="726"/>
      <c r="RDW19" s="726"/>
      <c r="RDX19" s="727"/>
      <c r="RDY19" s="727"/>
      <c r="RDZ19" s="727"/>
      <c r="REB19" s="729"/>
      <c r="REC19" s="724"/>
      <c r="RED19" s="725"/>
      <c r="REE19" s="726"/>
      <c r="REF19" s="726"/>
      <c r="REG19" s="726"/>
      <c r="REH19" s="727"/>
      <c r="REI19" s="727"/>
      <c r="REJ19" s="727"/>
      <c r="REL19" s="729"/>
      <c r="REM19" s="724"/>
      <c r="REN19" s="725"/>
      <c r="REO19" s="726"/>
      <c r="REP19" s="726"/>
      <c r="REQ19" s="726"/>
      <c r="RER19" s="727"/>
      <c r="RES19" s="727"/>
      <c r="RET19" s="727"/>
      <c r="REV19" s="729"/>
      <c r="REW19" s="724"/>
      <c r="REX19" s="725"/>
      <c r="REY19" s="726"/>
      <c r="REZ19" s="726"/>
      <c r="RFA19" s="726"/>
      <c r="RFB19" s="727"/>
      <c r="RFC19" s="727"/>
      <c r="RFD19" s="727"/>
      <c r="RFF19" s="729"/>
      <c r="RFG19" s="724"/>
      <c r="RFH19" s="725"/>
      <c r="RFI19" s="726"/>
      <c r="RFJ19" s="726"/>
      <c r="RFK19" s="726"/>
      <c r="RFL19" s="727"/>
      <c r="RFM19" s="727"/>
      <c r="RFN19" s="727"/>
      <c r="RFP19" s="729"/>
      <c r="RFQ19" s="724"/>
      <c r="RFR19" s="725"/>
      <c r="RFS19" s="726"/>
      <c r="RFT19" s="726"/>
      <c r="RFU19" s="726"/>
      <c r="RFV19" s="727"/>
      <c r="RFW19" s="727"/>
      <c r="RFX19" s="727"/>
      <c r="RFZ19" s="729"/>
      <c r="RGA19" s="724"/>
      <c r="RGB19" s="725"/>
      <c r="RGC19" s="726"/>
      <c r="RGD19" s="726"/>
      <c r="RGE19" s="726"/>
      <c r="RGF19" s="727"/>
      <c r="RGG19" s="727"/>
      <c r="RGH19" s="727"/>
      <c r="RGJ19" s="729"/>
      <c r="RGK19" s="724"/>
      <c r="RGL19" s="725"/>
      <c r="RGM19" s="726"/>
      <c r="RGN19" s="726"/>
      <c r="RGO19" s="726"/>
      <c r="RGP19" s="727"/>
      <c r="RGQ19" s="727"/>
      <c r="RGR19" s="727"/>
      <c r="RGT19" s="729"/>
      <c r="RGU19" s="724"/>
      <c r="RGV19" s="725"/>
      <c r="RGW19" s="726"/>
      <c r="RGX19" s="726"/>
      <c r="RGY19" s="726"/>
      <c r="RGZ19" s="727"/>
      <c r="RHA19" s="727"/>
      <c r="RHB19" s="727"/>
      <c r="RHD19" s="729"/>
      <c r="RHE19" s="724"/>
      <c r="RHF19" s="725"/>
      <c r="RHG19" s="726"/>
      <c r="RHH19" s="726"/>
      <c r="RHI19" s="726"/>
      <c r="RHJ19" s="727"/>
      <c r="RHK19" s="727"/>
      <c r="RHL19" s="727"/>
      <c r="RHN19" s="729"/>
      <c r="RHO19" s="724"/>
      <c r="RHP19" s="725"/>
      <c r="RHQ19" s="726"/>
      <c r="RHR19" s="726"/>
      <c r="RHS19" s="726"/>
      <c r="RHT19" s="727"/>
      <c r="RHU19" s="727"/>
      <c r="RHV19" s="727"/>
      <c r="RHX19" s="729"/>
      <c r="RHY19" s="724"/>
      <c r="RHZ19" s="725"/>
      <c r="RIA19" s="726"/>
      <c r="RIB19" s="726"/>
      <c r="RIC19" s="726"/>
      <c r="RID19" s="727"/>
      <c r="RIE19" s="727"/>
      <c r="RIF19" s="727"/>
      <c r="RIH19" s="729"/>
      <c r="RII19" s="724"/>
      <c r="RIJ19" s="725"/>
      <c r="RIK19" s="726"/>
      <c r="RIL19" s="726"/>
      <c r="RIM19" s="726"/>
      <c r="RIN19" s="727"/>
      <c r="RIO19" s="727"/>
      <c r="RIP19" s="727"/>
      <c r="RIR19" s="729"/>
      <c r="RIS19" s="724"/>
      <c r="RIT19" s="725"/>
      <c r="RIU19" s="726"/>
      <c r="RIV19" s="726"/>
      <c r="RIW19" s="726"/>
      <c r="RIX19" s="727"/>
      <c r="RIY19" s="727"/>
      <c r="RIZ19" s="727"/>
      <c r="RJB19" s="729"/>
      <c r="RJC19" s="724"/>
      <c r="RJD19" s="725"/>
      <c r="RJE19" s="726"/>
      <c r="RJF19" s="726"/>
      <c r="RJG19" s="726"/>
      <c r="RJH19" s="727"/>
      <c r="RJI19" s="727"/>
      <c r="RJJ19" s="727"/>
      <c r="RJL19" s="729"/>
      <c r="RJM19" s="724"/>
      <c r="RJN19" s="725"/>
      <c r="RJO19" s="726"/>
      <c r="RJP19" s="726"/>
      <c r="RJQ19" s="726"/>
      <c r="RJR19" s="727"/>
      <c r="RJS19" s="727"/>
      <c r="RJT19" s="727"/>
      <c r="RJV19" s="729"/>
      <c r="RJW19" s="724"/>
      <c r="RJX19" s="725"/>
      <c r="RJY19" s="726"/>
      <c r="RJZ19" s="726"/>
      <c r="RKA19" s="726"/>
      <c r="RKB19" s="727"/>
      <c r="RKC19" s="727"/>
      <c r="RKD19" s="727"/>
      <c r="RKF19" s="729"/>
      <c r="RKG19" s="724"/>
      <c r="RKH19" s="725"/>
      <c r="RKI19" s="726"/>
      <c r="RKJ19" s="726"/>
      <c r="RKK19" s="726"/>
      <c r="RKL19" s="727"/>
      <c r="RKM19" s="727"/>
      <c r="RKN19" s="727"/>
      <c r="RKP19" s="729"/>
      <c r="RKQ19" s="724"/>
      <c r="RKR19" s="725"/>
      <c r="RKS19" s="726"/>
      <c r="RKT19" s="726"/>
      <c r="RKU19" s="726"/>
      <c r="RKV19" s="727"/>
      <c r="RKW19" s="727"/>
      <c r="RKX19" s="727"/>
      <c r="RKZ19" s="729"/>
      <c r="RLA19" s="724"/>
      <c r="RLB19" s="725"/>
      <c r="RLC19" s="726"/>
      <c r="RLD19" s="726"/>
      <c r="RLE19" s="726"/>
      <c r="RLF19" s="727"/>
      <c r="RLG19" s="727"/>
      <c r="RLH19" s="727"/>
      <c r="RLJ19" s="729"/>
      <c r="RLK19" s="724"/>
      <c r="RLL19" s="725"/>
      <c r="RLM19" s="726"/>
      <c r="RLN19" s="726"/>
      <c r="RLO19" s="726"/>
      <c r="RLP19" s="727"/>
      <c r="RLQ19" s="727"/>
      <c r="RLR19" s="727"/>
      <c r="RLT19" s="729"/>
      <c r="RLU19" s="724"/>
      <c r="RLV19" s="725"/>
      <c r="RLW19" s="726"/>
      <c r="RLX19" s="726"/>
      <c r="RLY19" s="726"/>
      <c r="RLZ19" s="727"/>
      <c r="RMA19" s="727"/>
      <c r="RMB19" s="727"/>
      <c r="RMD19" s="729"/>
      <c r="RME19" s="724"/>
      <c r="RMF19" s="725"/>
      <c r="RMG19" s="726"/>
      <c r="RMH19" s="726"/>
      <c r="RMI19" s="726"/>
      <c r="RMJ19" s="727"/>
      <c r="RMK19" s="727"/>
      <c r="RML19" s="727"/>
      <c r="RMN19" s="729"/>
      <c r="RMO19" s="724"/>
      <c r="RMP19" s="725"/>
      <c r="RMQ19" s="726"/>
      <c r="RMR19" s="726"/>
      <c r="RMS19" s="726"/>
      <c r="RMT19" s="727"/>
      <c r="RMU19" s="727"/>
      <c r="RMV19" s="727"/>
      <c r="RMX19" s="729"/>
      <c r="RMY19" s="724"/>
      <c r="RMZ19" s="725"/>
      <c r="RNA19" s="726"/>
      <c r="RNB19" s="726"/>
      <c r="RNC19" s="726"/>
      <c r="RND19" s="727"/>
      <c r="RNE19" s="727"/>
      <c r="RNF19" s="727"/>
      <c r="RNH19" s="729"/>
      <c r="RNI19" s="724"/>
      <c r="RNJ19" s="725"/>
      <c r="RNK19" s="726"/>
      <c r="RNL19" s="726"/>
      <c r="RNM19" s="726"/>
      <c r="RNN19" s="727"/>
      <c r="RNO19" s="727"/>
      <c r="RNP19" s="727"/>
      <c r="RNR19" s="729"/>
      <c r="RNS19" s="724"/>
      <c r="RNT19" s="725"/>
      <c r="RNU19" s="726"/>
      <c r="RNV19" s="726"/>
      <c r="RNW19" s="726"/>
      <c r="RNX19" s="727"/>
      <c r="RNY19" s="727"/>
      <c r="RNZ19" s="727"/>
      <c r="ROB19" s="729"/>
      <c r="ROC19" s="724"/>
      <c r="ROD19" s="725"/>
      <c r="ROE19" s="726"/>
      <c r="ROF19" s="726"/>
      <c r="ROG19" s="726"/>
      <c r="ROH19" s="727"/>
      <c r="ROI19" s="727"/>
      <c r="ROJ19" s="727"/>
      <c r="ROL19" s="729"/>
      <c r="ROM19" s="724"/>
      <c r="RON19" s="725"/>
      <c r="ROO19" s="726"/>
      <c r="ROP19" s="726"/>
      <c r="ROQ19" s="726"/>
      <c r="ROR19" s="727"/>
      <c r="ROS19" s="727"/>
      <c r="ROT19" s="727"/>
      <c r="ROV19" s="729"/>
      <c r="ROW19" s="724"/>
      <c r="ROX19" s="725"/>
      <c r="ROY19" s="726"/>
      <c r="ROZ19" s="726"/>
      <c r="RPA19" s="726"/>
      <c r="RPB19" s="727"/>
      <c r="RPC19" s="727"/>
      <c r="RPD19" s="727"/>
      <c r="RPF19" s="729"/>
      <c r="RPG19" s="724"/>
      <c r="RPH19" s="725"/>
      <c r="RPI19" s="726"/>
      <c r="RPJ19" s="726"/>
      <c r="RPK19" s="726"/>
      <c r="RPL19" s="727"/>
      <c r="RPM19" s="727"/>
      <c r="RPN19" s="727"/>
      <c r="RPP19" s="729"/>
      <c r="RPQ19" s="724"/>
      <c r="RPR19" s="725"/>
      <c r="RPS19" s="726"/>
      <c r="RPT19" s="726"/>
      <c r="RPU19" s="726"/>
      <c r="RPV19" s="727"/>
      <c r="RPW19" s="727"/>
      <c r="RPX19" s="727"/>
      <c r="RPZ19" s="729"/>
      <c r="RQA19" s="724"/>
      <c r="RQB19" s="725"/>
      <c r="RQC19" s="726"/>
      <c r="RQD19" s="726"/>
      <c r="RQE19" s="726"/>
      <c r="RQF19" s="727"/>
      <c r="RQG19" s="727"/>
      <c r="RQH19" s="727"/>
      <c r="RQJ19" s="729"/>
      <c r="RQK19" s="724"/>
      <c r="RQL19" s="725"/>
      <c r="RQM19" s="726"/>
      <c r="RQN19" s="726"/>
      <c r="RQO19" s="726"/>
      <c r="RQP19" s="727"/>
      <c r="RQQ19" s="727"/>
      <c r="RQR19" s="727"/>
      <c r="RQT19" s="729"/>
      <c r="RQU19" s="724"/>
      <c r="RQV19" s="725"/>
      <c r="RQW19" s="726"/>
      <c r="RQX19" s="726"/>
      <c r="RQY19" s="726"/>
      <c r="RQZ19" s="727"/>
      <c r="RRA19" s="727"/>
      <c r="RRB19" s="727"/>
      <c r="RRD19" s="729"/>
      <c r="RRE19" s="724"/>
      <c r="RRF19" s="725"/>
      <c r="RRG19" s="726"/>
      <c r="RRH19" s="726"/>
      <c r="RRI19" s="726"/>
      <c r="RRJ19" s="727"/>
      <c r="RRK19" s="727"/>
      <c r="RRL19" s="727"/>
      <c r="RRN19" s="729"/>
      <c r="RRO19" s="724"/>
      <c r="RRP19" s="725"/>
      <c r="RRQ19" s="726"/>
      <c r="RRR19" s="726"/>
      <c r="RRS19" s="726"/>
      <c r="RRT19" s="727"/>
      <c r="RRU19" s="727"/>
      <c r="RRV19" s="727"/>
      <c r="RRX19" s="729"/>
      <c r="RRY19" s="724"/>
      <c r="RRZ19" s="725"/>
      <c r="RSA19" s="726"/>
      <c r="RSB19" s="726"/>
      <c r="RSC19" s="726"/>
      <c r="RSD19" s="727"/>
      <c r="RSE19" s="727"/>
      <c r="RSF19" s="727"/>
      <c r="RSH19" s="729"/>
      <c r="RSI19" s="724"/>
      <c r="RSJ19" s="725"/>
      <c r="RSK19" s="726"/>
      <c r="RSL19" s="726"/>
      <c r="RSM19" s="726"/>
      <c r="RSN19" s="727"/>
      <c r="RSO19" s="727"/>
      <c r="RSP19" s="727"/>
      <c r="RSR19" s="729"/>
      <c r="RSS19" s="724"/>
      <c r="RST19" s="725"/>
      <c r="RSU19" s="726"/>
      <c r="RSV19" s="726"/>
      <c r="RSW19" s="726"/>
      <c r="RSX19" s="727"/>
      <c r="RSY19" s="727"/>
      <c r="RSZ19" s="727"/>
      <c r="RTB19" s="729"/>
      <c r="RTC19" s="724"/>
      <c r="RTD19" s="725"/>
      <c r="RTE19" s="726"/>
      <c r="RTF19" s="726"/>
      <c r="RTG19" s="726"/>
      <c r="RTH19" s="727"/>
      <c r="RTI19" s="727"/>
      <c r="RTJ19" s="727"/>
      <c r="RTL19" s="729"/>
      <c r="RTM19" s="724"/>
      <c r="RTN19" s="725"/>
      <c r="RTO19" s="726"/>
      <c r="RTP19" s="726"/>
      <c r="RTQ19" s="726"/>
      <c r="RTR19" s="727"/>
      <c r="RTS19" s="727"/>
      <c r="RTT19" s="727"/>
      <c r="RTV19" s="729"/>
      <c r="RTW19" s="724"/>
      <c r="RTX19" s="725"/>
      <c r="RTY19" s="726"/>
      <c r="RTZ19" s="726"/>
      <c r="RUA19" s="726"/>
      <c r="RUB19" s="727"/>
      <c r="RUC19" s="727"/>
      <c r="RUD19" s="727"/>
      <c r="RUF19" s="729"/>
      <c r="RUG19" s="724"/>
      <c r="RUH19" s="725"/>
      <c r="RUI19" s="726"/>
      <c r="RUJ19" s="726"/>
      <c r="RUK19" s="726"/>
      <c r="RUL19" s="727"/>
      <c r="RUM19" s="727"/>
      <c r="RUN19" s="727"/>
      <c r="RUP19" s="729"/>
      <c r="RUQ19" s="724"/>
      <c r="RUR19" s="725"/>
      <c r="RUS19" s="726"/>
      <c r="RUT19" s="726"/>
      <c r="RUU19" s="726"/>
      <c r="RUV19" s="727"/>
      <c r="RUW19" s="727"/>
      <c r="RUX19" s="727"/>
      <c r="RUZ19" s="729"/>
      <c r="RVA19" s="724"/>
      <c r="RVB19" s="725"/>
      <c r="RVC19" s="726"/>
      <c r="RVD19" s="726"/>
      <c r="RVE19" s="726"/>
      <c r="RVF19" s="727"/>
      <c r="RVG19" s="727"/>
      <c r="RVH19" s="727"/>
      <c r="RVJ19" s="729"/>
      <c r="RVK19" s="724"/>
      <c r="RVL19" s="725"/>
      <c r="RVM19" s="726"/>
      <c r="RVN19" s="726"/>
      <c r="RVO19" s="726"/>
      <c r="RVP19" s="727"/>
      <c r="RVQ19" s="727"/>
      <c r="RVR19" s="727"/>
      <c r="RVT19" s="729"/>
      <c r="RVU19" s="724"/>
      <c r="RVV19" s="725"/>
      <c r="RVW19" s="726"/>
      <c r="RVX19" s="726"/>
      <c r="RVY19" s="726"/>
      <c r="RVZ19" s="727"/>
      <c r="RWA19" s="727"/>
      <c r="RWB19" s="727"/>
      <c r="RWD19" s="729"/>
      <c r="RWE19" s="724"/>
      <c r="RWF19" s="725"/>
      <c r="RWG19" s="726"/>
      <c r="RWH19" s="726"/>
      <c r="RWI19" s="726"/>
      <c r="RWJ19" s="727"/>
      <c r="RWK19" s="727"/>
      <c r="RWL19" s="727"/>
      <c r="RWN19" s="729"/>
      <c r="RWO19" s="724"/>
      <c r="RWP19" s="725"/>
      <c r="RWQ19" s="726"/>
      <c r="RWR19" s="726"/>
      <c r="RWS19" s="726"/>
      <c r="RWT19" s="727"/>
      <c r="RWU19" s="727"/>
      <c r="RWV19" s="727"/>
      <c r="RWX19" s="729"/>
      <c r="RWY19" s="724"/>
      <c r="RWZ19" s="725"/>
      <c r="RXA19" s="726"/>
      <c r="RXB19" s="726"/>
      <c r="RXC19" s="726"/>
      <c r="RXD19" s="727"/>
      <c r="RXE19" s="727"/>
      <c r="RXF19" s="727"/>
      <c r="RXH19" s="729"/>
      <c r="RXI19" s="724"/>
      <c r="RXJ19" s="725"/>
      <c r="RXK19" s="726"/>
      <c r="RXL19" s="726"/>
      <c r="RXM19" s="726"/>
      <c r="RXN19" s="727"/>
      <c r="RXO19" s="727"/>
      <c r="RXP19" s="727"/>
      <c r="RXR19" s="729"/>
      <c r="RXS19" s="724"/>
      <c r="RXT19" s="725"/>
      <c r="RXU19" s="726"/>
      <c r="RXV19" s="726"/>
      <c r="RXW19" s="726"/>
      <c r="RXX19" s="727"/>
      <c r="RXY19" s="727"/>
      <c r="RXZ19" s="727"/>
      <c r="RYB19" s="729"/>
      <c r="RYC19" s="724"/>
      <c r="RYD19" s="725"/>
      <c r="RYE19" s="726"/>
      <c r="RYF19" s="726"/>
      <c r="RYG19" s="726"/>
      <c r="RYH19" s="727"/>
      <c r="RYI19" s="727"/>
      <c r="RYJ19" s="727"/>
      <c r="RYL19" s="729"/>
      <c r="RYM19" s="724"/>
      <c r="RYN19" s="725"/>
      <c r="RYO19" s="726"/>
      <c r="RYP19" s="726"/>
      <c r="RYQ19" s="726"/>
      <c r="RYR19" s="727"/>
      <c r="RYS19" s="727"/>
      <c r="RYT19" s="727"/>
      <c r="RYV19" s="729"/>
      <c r="RYW19" s="724"/>
      <c r="RYX19" s="725"/>
      <c r="RYY19" s="726"/>
      <c r="RYZ19" s="726"/>
      <c r="RZA19" s="726"/>
      <c r="RZB19" s="727"/>
      <c r="RZC19" s="727"/>
      <c r="RZD19" s="727"/>
      <c r="RZF19" s="729"/>
      <c r="RZG19" s="724"/>
      <c r="RZH19" s="725"/>
      <c r="RZI19" s="726"/>
      <c r="RZJ19" s="726"/>
      <c r="RZK19" s="726"/>
      <c r="RZL19" s="727"/>
      <c r="RZM19" s="727"/>
      <c r="RZN19" s="727"/>
      <c r="RZP19" s="729"/>
      <c r="RZQ19" s="724"/>
      <c r="RZR19" s="725"/>
      <c r="RZS19" s="726"/>
      <c r="RZT19" s="726"/>
      <c r="RZU19" s="726"/>
      <c r="RZV19" s="727"/>
      <c r="RZW19" s="727"/>
      <c r="RZX19" s="727"/>
      <c r="RZZ19" s="729"/>
      <c r="SAA19" s="724"/>
      <c r="SAB19" s="725"/>
      <c r="SAC19" s="726"/>
      <c r="SAD19" s="726"/>
      <c r="SAE19" s="726"/>
      <c r="SAF19" s="727"/>
      <c r="SAG19" s="727"/>
      <c r="SAH19" s="727"/>
      <c r="SAJ19" s="729"/>
      <c r="SAK19" s="724"/>
      <c r="SAL19" s="725"/>
      <c r="SAM19" s="726"/>
      <c r="SAN19" s="726"/>
      <c r="SAO19" s="726"/>
      <c r="SAP19" s="727"/>
      <c r="SAQ19" s="727"/>
      <c r="SAR19" s="727"/>
      <c r="SAT19" s="729"/>
      <c r="SAU19" s="724"/>
      <c r="SAV19" s="725"/>
      <c r="SAW19" s="726"/>
      <c r="SAX19" s="726"/>
      <c r="SAY19" s="726"/>
      <c r="SAZ19" s="727"/>
      <c r="SBA19" s="727"/>
      <c r="SBB19" s="727"/>
      <c r="SBD19" s="729"/>
      <c r="SBE19" s="724"/>
      <c r="SBF19" s="725"/>
      <c r="SBG19" s="726"/>
      <c r="SBH19" s="726"/>
      <c r="SBI19" s="726"/>
      <c r="SBJ19" s="727"/>
      <c r="SBK19" s="727"/>
      <c r="SBL19" s="727"/>
      <c r="SBN19" s="729"/>
      <c r="SBO19" s="724"/>
      <c r="SBP19" s="725"/>
      <c r="SBQ19" s="726"/>
      <c r="SBR19" s="726"/>
      <c r="SBS19" s="726"/>
      <c r="SBT19" s="727"/>
      <c r="SBU19" s="727"/>
      <c r="SBV19" s="727"/>
      <c r="SBX19" s="729"/>
      <c r="SBY19" s="724"/>
      <c r="SBZ19" s="725"/>
      <c r="SCA19" s="726"/>
      <c r="SCB19" s="726"/>
      <c r="SCC19" s="726"/>
      <c r="SCD19" s="727"/>
      <c r="SCE19" s="727"/>
      <c r="SCF19" s="727"/>
      <c r="SCH19" s="729"/>
      <c r="SCI19" s="724"/>
      <c r="SCJ19" s="725"/>
      <c r="SCK19" s="726"/>
      <c r="SCL19" s="726"/>
      <c r="SCM19" s="726"/>
      <c r="SCN19" s="727"/>
      <c r="SCO19" s="727"/>
      <c r="SCP19" s="727"/>
      <c r="SCR19" s="729"/>
      <c r="SCS19" s="724"/>
      <c r="SCT19" s="725"/>
      <c r="SCU19" s="726"/>
      <c r="SCV19" s="726"/>
      <c r="SCW19" s="726"/>
      <c r="SCX19" s="727"/>
      <c r="SCY19" s="727"/>
      <c r="SCZ19" s="727"/>
      <c r="SDB19" s="729"/>
      <c r="SDC19" s="724"/>
      <c r="SDD19" s="725"/>
      <c r="SDE19" s="726"/>
      <c r="SDF19" s="726"/>
      <c r="SDG19" s="726"/>
      <c r="SDH19" s="727"/>
      <c r="SDI19" s="727"/>
      <c r="SDJ19" s="727"/>
      <c r="SDL19" s="729"/>
      <c r="SDM19" s="724"/>
      <c r="SDN19" s="725"/>
      <c r="SDO19" s="726"/>
      <c r="SDP19" s="726"/>
      <c r="SDQ19" s="726"/>
      <c r="SDR19" s="727"/>
      <c r="SDS19" s="727"/>
      <c r="SDT19" s="727"/>
      <c r="SDV19" s="729"/>
      <c r="SDW19" s="724"/>
      <c r="SDX19" s="725"/>
      <c r="SDY19" s="726"/>
      <c r="SDZ19" s="726"/>
      <c r="SEA19" s="726"/>
      <c r="SEB19" s="727"/>
      <c r="SEC19" s="727"/>
      <c r="SED19" s="727"/>
      <c r="SEF19" s="729"/>
      <c r="SEG19" s="724"/>
      <c r="SEH19" s="725"/>
      <c r="SEI19" s="726"/>
      <c r="SEJ19" s="726"/>
      <c r="SEK19" s="726"/>
      <c r="SEL19" s="727"/>
      <c r="SEM19" s="727"/>
      <c r="SEN19" s="727"/>
      <c r="SEP19" s="729"/>
      <c r="SEQ19" s="724"/>
      <c r="SER19" s="725"/>
      <c r="SES19" s="726"/>
      <c r="SET19" s="726"/>
      <c r="SEU19" s="726"/>
      <c r="SEV19" s="727"/>
      <c r="SEW19" s="727"/>
      <c r="SEX19" s="727"/>
      <c r="SEZ19" s="729"/>
      <c r="SFA19" s="724"/>
      <c r="SFB19" s="725"/>
      <c r="SFC19" s="726"/>
      <c r="SFD19" s="726"/>
      <c r="SFE19" s="726"/>
      <c r="SFF19" s="727"/>
      <c r="SFG19" s="727"/>
      <c r="SFH19" s="727"/>
      <c r="SFJ19" s="729"/>
      <c r="SFK19" s="724"/>
      <c r="SFL19" s="725"/>
      <c r="SFM19" s="726"/>
      <c r="SFN19" s="726"/>
      <c r="SFO19" s="726"/>
      <c r="SFP19" s="727"/>
      <c r="SFQ19" s="727"/>
      <c r="SFR19" s="727"/>
      <c r="SFT19" s="729"/>
      <c r="SFU19" s="724"/>
      <c r="SFV19" s="725"/>
      <c r="SFW19" s="726"/>
      <c r="SFX19" s="726"/>
      <c r="SFY19" s="726"/>
      <c r="SFZ19" s="727"/>
      <c r="SGA19" s="727"/>
      <c r="SGB19" s="727"/>
      <c r="SGD19" s="729"/>
      <c r="SGE19" s="724"/>
      <c r="SGF19" s="725"/>
      <c r="SGG19" s="726"/>
      <c r="SGH19" s="726"/>
      <c r="SGI19" s="726"/>
      <c r="SGJ19" s="727"/>
      <c r="SGK19" s="727"/>
      <c r="SGL19" s="727"/>
      <c r="SGN19" s="729"/>
      <c r="SGO19" s="724"/>
      <c r="SGP19" s="725"/>
      <c r="SGQ19" s="726"/>
      <c r="SGR19" s="726"/>
      <c r="SGS19" s="726"/>
      <c r="SGT19" s="727"/>
      <c r="SGU19" s="727"/>
      <c r="SGV19" s="727"/>
      <c r="SGX19" s="729"/>
      <c r="SGY19" s="724"/>
      <c r="SGZ19" s="725"/>
      <c r="SHA19" s="726"/>
      <c r="SHB19" s="726"/>
      <c r="SHC19" s="726"/>
      <c r="SHD19" s="727"/>
      <c r="SHE19" s="727"/>
      <c r="SHF19" s="727"/>
      <c r="SHH19" s="729"/>
      <c r="SHI19" s="724"/>
      <c r="SHJ19" s="725"/>
      <c r="SHK19" s="726"/>
      <c r="SHL19" s="726"/>
      <c r="SHM19" s="726"/>
      <c r="SHN19" s="727"/>
      <c r="SHO19" s="727"/>
      <c r="SHP19" s="727"/>
      <c r="SHR19" s="729"/>
      <c r="SHS19" s="724"/>
      <c r="SHT19" s="725"/>
      <c r="SHU19" s="726"/>
      <c r="SHV19" s="726"/>
      <c r="SHW19" s="726"/>
      <c r="SHX19" s="727"/>
      <c r="SHY19" s="727"/>
      <c r="SHZ19" s="727"/>
      <c r="SIB19" s="729"/>
      <c r="SIC19" s="724"/>
      <c r="SID19" s="725"/>
      <c r="SIE19" s="726"/>
      <c r="SIF19" s="726"/>
      <c r="SIG19" s="726"/>
      <c r="SIH19" s="727"/>
      <c r="SII19" s="727"/>
      <c r="SIJ19" s="727"/>
      <c r="SIL19" s="729"/>
      <c r="SIM19" s="724"/>
      <c r="SIN19" s="725"/>
      <c r="SIO19" s="726"/>
      <c r="SIP19" s="726"/>
      <c r="SIQ19" s="726"/>
      <c r="SIR19" s="727"/>
      <c r="SIS19" s="727"/>
      <c r="SIT19" s="727"/>
      <c r="SIV19" s="729"/>
      <c r="SIW19" s="724"/>
      <c r="SIX19" s="725"/>
      <c r="SIY19" s="726"/>
      <c r="SIZ19" s="726"/>
      <c r="SJA19" s="726"/>
      <c r="SJB19" s="727"/>
      <c r="SJC19" s="727"/>
      <c r="SJD19" s="727"/>
      <c r="SJF19" s="729"/>
      <c r="SJG19" s="724"/>
      <c r="SJH19" s="725"/>
      <c r="SJI19" s="726"/>
      <c r="SJJ19" s="726"/>
      <c r="SJK19" s="726"/>
      <c r="SJL19" s="727"/>
      <c r="SJM19" s="727"/>
      <c r="SJN19" s="727"/>
      <c r="SJP19" s="729"/>
      <c r="SJQ19" s="724"/>
      <c r="SJR19" s="725"/>
      <c r="SJS19" s="726"/>
      <c r="SJT19" s="726"/>
      <c r="SJU19" s="726"/>
      <c r="SJV19" s="727"/>
      <c r="SJW19" s="727"/>
      <c r="SJX19" s="727"/>
      <c r="SJZ19" s="729"/>
      <c r="SKA19" s="724"/>
      <c r="SKB19" s="725"/>
      <c r="SKC19" s="726"/>
      <c r="SKD19" s="726"/>
      <c r="SKE19" s="726"/>
      <c r="SKF19" s="727"/>
      <c r="SKG19" s="727"/>
      <c r="SKH19" s="727"/>
      <c r="SKJ19" s="729"/>
      <c r="SKK19" s="724"/>
      <c r="SKL19" s="725"/>
      <c r="SKM19" s="726"/>
      <c r="SKN19" s="726"/>
      <c r="SKO19" s="726"/>
      <c r="SKP19" s="727"/>
      <c r="SKQ19" s="727"/>
      <c r="SKR19" s="727"/>
      <c r="SKT19" s="729"/>
      <c r="SKU19" s="724"/>
      <c r="SKV19" s="725"/>
      <c r="SKW19" s="726"/>
      <c r="SKX19" s="726"/>
      <c r="SKY19" s="726"/>
      <c r="SKZ19" s="727"/>
      <c r="SLA19" s="727"/>
      <c r="SLB19" s="727"/>
      <c r="SLD19" s="729"/>
      <c r="SLE19" s="724"/>
      <c r="SLF19" s="725"/>
      <c r="SLG19" s="726"/>
      <c r="SLH19" s="726"/>
      <c r="SLI19" s="726"/>
      <c r="SLJ19" s="727"/>
      <c r="SLK19" s="727"/>
      <c r="SLL19" s="727"/>
      <c r="SLN19" s="729"/>
      <c r="SLO19" s="724"/>
      <c r="SLP19" s="725"/>
      <c r="SLQ19" s="726"/>
      <c r="SLR19" s="726"/>
      <c r="SLS19" s="726"/>
      <c r="SLT19" s="727"/>
      <c r="SLU19" s="727"/>
      <c r="SLV19" s="727"/>
      <c r="SLX19" s="729"/>
      <c r="SLY19" s="724"/>
      <c r="SLZ19" s="725"/>
      <c r="SMA19" s="726"/>
      <c r="SMB19" s="726"/>
      <c r="SMC19" s="726"/>
      <c r="SMD19" s="727"/>
      <c r="SME19" s="727"/>
      <c r="SMF19" s="727"/>
      <c r="SMH19" s="729"/>
      <c r="SMI19" s="724"/>
      <c r="SMJ19" s="725"/>
      <c r="SMK19" s="726"/>
      <c r="SML19" s="726"/>
      <c r="SMM19" s="726"/>
      <c r="SMN19" s="727"/>
      <c r="SMO19" s="727"/>
      <c r="SMP19" s="727"/>
      <c r="SMR19" s="729"/>
      <c r="SMS19" s="724"/>
      <c r="SMT19" s="725"/>
      <c r="SMU19" s="726"/>
      <c r="SMV19" s="726"/>
      <c r="SMW19" s="726"/>
      <c r="SMX19" s="727"/>
      <c r="SMY19" s="727"/>
      <c r="SMZ19" s="727"/>
      <c r="SNB19" s="729"/>
      <c r="SNC19" s="724"/>
      <c r="SND19" s="725"/>
      <c r="SNE19" s="726"/>
      <c r="SNF19" s="726"/>
      <c r="SNG19" s="726"/>
      <c r="SNH19" s="727"/>
      <c r="SNI19" s="727"/>
      <c r="SNJ19" s="727"/>
      <c r="SNL19" s="729"/>
      <c r="SNM19" s="724"/>
      <c r="SNN19" s="725"/>
      <c r="SNO19" s="726"/>
      <c r="SNP19" s="726"/>
      <c r="SNQ19" s="726"/>
      <c r="SNR19" s="727"/>
      <c r="SNS19" s="727"/>
      <c r="SNT19" s="727"/>
      <c r="SNV19" s="729"/>
      <c r="SNW19" s="724"/>
      <c r="SNX19" s="725"/>
      <c r="SNY19" s="726"/>
      <c r="SNZ19" s="726"/>
      <c r="SOA19" s="726"/>
      <c r="SOB19" s="727"/>
      <c r="SOC19" s="727"/>
      <c r="SOD19" s="727"/>
      <c r="SOF19" s="729"/>
      <c r="SOG19" s="724"/>
      <c r="SOH19" s="725"/>
      <c r="SOI19" s="726"/>
      <c r="SOJ19" s="726"/>
      <c r="SOK19" s="726"/>
      <c r="SOL19" s="727"/>
      <c r="SOM19" s="727"/>
      <c r="SON19" s="727"/>
      <c r="SOP19" s="729"/>
      <c r="SOQ19" s="724"/>
      <c r="SOR19" s="725"/>
      <c r="SOS19" s="726"/>
      <c r="SOT19" s="726"/>
      <c r="SOU19" s="726"/>
      <c r="SOV19" s="727"/>
      <c r="SOW19" s="727"/>
      <c r="SOX19" s="727"/>
      <c r="SOZ19" s="729"/>
      <c r="SPA19" s="724"/>
      <c r="SPB19" s="725"/>
      <c r="SPC19" s="726"/>
      <c r="SPD19" s="726"/>
      <c r="SPE19" s="726"/>
      <c r="SPF19" s="727"/>
      <c r="SPG19" s="727"/>
      <c r="SPH19" s="727"/>
      <c r="SPJ19" s="729"/>
      <c r="SPK19" s="724"/>
      <c r="SPL19" s="725"/>
      <c r="SPM19" s="726"/>
      <c r="SPN19" s="726"/>
      <c r="SPO19" s="726"/>
      <c r="SPP19" s="727"/>
      <c r="SPQ19" s="727"/>
      <c r="SPR19" s="727"/>
      <c r="SPT19" s="729"/>
      <c r="SPU19" s="724"/>
      <c r="SPV19" s="725"/>
      <c r="SPW19" s="726"/>
      <c r="SPX19" s="726"/>
      <c r="SPY19" s="726"/>
      <c r="SPZ19" s="727"/>
      <c r="SQA19" s="727"/>
      <c r="SQB19" s="727"/>
      <c r="SQD19" s="729"/>
      <c r="SQE19" s="724"/>
      <c r="SQF19" s="725"/>
      <c r="SQG19" s="726"/>
      <c r="SQH19" s="726"/>
      <c r="SQI19" s="726"/>
      <c r="SQJ19" s="727"/>
      <c r="SQK19" s="727"/>
      <c r="SQL19" s="727"/>
      <c r="SQN19" s="729"/>
      <c r="SQO19" s="724"/>
      <c r="SQP19" s="725"/>
      <c r="SQQ19" s="726"/>
      <c r="SQR19" s="726"/>
      <c r="SQS19" s="726"/>
      <c r="SQT19" s="727"/>
      <c r="SQU19" s="727"/>
      <c r="SQV19" s="727"/>
      <c r="SQX19" s="729"/>
      <c r="SQY19" s="724"/>
      <c r="SQZ19" s="725"/>
      <c r="SRA19" s="726"/>
      <c r="SRB19" s="726"/>
      <c r="SRC19" s="726"/>
      <c r="SRD19" s="727"/>
      <c r="SRE19" s="727"/>
      <c r="SRF19" s="727"/>
      <c r="SRH19" s="729"/>
      <c r="SRI19" s="724"/>
      <c r="SRJ19" s="725"/>
      <c r="SRK19" s="726"/>
      <c r="SRL19" s="726"/>
      <c r="SRM19" s="726"/>
      <c r="SRN19" s="727"/>
      <c r="SRO19" s="727"/>
      <c r="SRP19" s="727"/>
      <c r="SRR19" s="729"/>
      <c r="SRS19" s="724"/>
      <c r="SRT19" s="725"/>
      <c r="SRU19" s="726"/>
      <c r="SRV19" s="726"/>
      <c r="SRW19" s="726"/>
      <c r="SRX19" s="727"/>
      <c r="SRY19" s="727"/>
      <c r="SRZ19" s="727"/>
      <c r="SSB19" s="729"/>
      <c r="SSC19" s="724"/>
      <c r="SSD19" s="725"/>
      <c r="SSE19" s="726"/>
      <c r="SSF19" s="726"/>
      <c r="SSG19" s="726"/>
      <c r="SSH19" s="727"/>
      <c r="SSI19" s="727"/>
      <c r="SSJ19" s="727"/>
      <c r="SSL19" s="729"/>
      <c r="SSM19" s="724"/>
      <c r="SSN19" s="725"/>
      <c r="SSO19" s="726"/>
      <c r="SSP19" s="726"/>
      <c r="SSQ19" s="726"/>
      <c r="SSR19" s="727"/>
      <c r="SSS19" s="727"/>
      <c r="SST19" s="727"/>
      <c r="SSV19" s="729"/>
      <c r="SSW19" s="724"/>
      <c r="SSX19" s="725"/>
      <c r="SSY19" s="726"/>
      <c r="SSZ19" s="726"/>
      <c r="STA19" s="726"/>
      <c r="STB19" s="727"/>
      <c r="STC19" s="727"/>
      <c r="STD19" s="727"/>
      <c r="STF19" s="729"/>
      <c r="STG19" s="724"/>
      <c r="STH19" s="725"/>
      <c r="STI19" s="726"/>
      <c r="STJ19" s="726"/>
      <c r="STK19" s="726"/>
      <c r="STL19" s="727"/>
      <c r="STM19" s="727"/>
      <c r="STN19" s="727"/>
      <c r="STP19" s="729"/>
      <c r="STQ19" s="724"/>
      <c r="STR19" s="725"/>
      <c r="STS19" s="726"/>
      <c r="STT19" s="726"/>
      <c r="STU19" s="726"/>
      <c r="STV19" s="727"/>
      <c r="STW19" s="727"/>
      <c r="STX19" s="727"/>
      <c r="STZ19" s="729"/>
      <c r="SUA19" s="724"/>
      <c r="SUB19" s="725"/>
      <c r="SUC19" s="726"/>
      <c r="SUD19" s="726"/>
      <c r="SUE19" s="726"/>
      <c r="SUF19" s="727"/>
      <c r="SUG19" s="727"/>
      <c r="SUH19" s="727"/>
      <c r="SUJ19" s="729"/>
      <c r="SUK19" s="724"/>
      <c r="SUL19" s="725"/>
      <c r="SUM19" s="726"/>
      <c r="SUN19" s="726"/>
      <c r="SUO19" s="726"/>
      <c r="SUP19" s="727"/>
      <c r="SUQ19" s="727"/>
      <c r="SUR19" s="727"/>
      <c r="SUT19" s="729"/>
      <c r="SUU19" s="724"/>
      <c r="SUV19" s="725"/>
      <c r="SUW19" s="726"/>
      <c r="SUX19" s="726"/>
      <c r="SUY19" s="726"/>
      <c r="SUZ19" s="727"/>
      <c r="SVA19" s="727"/>
      <c r="SVB19" s="727"/>
      <c r="SVD19" s="729"/>
      <c r="SVE19" s="724"/>
      <c r="SVF19" s="725"/>
      <c r="SVG19" s="726"/>
      <c r="SVH19" s="726"/>
      <c r="SVI19" s="726"/>
      <c r="SVJ19" s="727"/>
      <c r="SVK19" s="727"/>
      <c r="SVL19" s="727"/>
      <c r="SVN19" s="729"/>
      <c r="SVO19" s="724"/>
      <c r="SVP19" s="725"/>
      <c r="SVQ19" s="726"/>
      <c r="SVR19" s="726"/>
      <c r="SVS19" s="726"/>
      <c r="SVT19" s="727"/>
      <c r="SVU19" s="727"/>
      <c r="SVV19" s="727"/>
      <c r="SVX19" s="729"/>
      <c r="SVY19" s="724"/>
      <c r="SVZ19" s="725"/>
      <c r="SWA19" s="726"/>
      <c r="SWB19" s="726"/>
      <c r="SWC19" s="726"/>
      <c r="SWD19" s="727"/>
      <c r="SWE19" s="727"/>
      <c r="SWF19" s="727"/>
      <c r="SWH19" s="729"/>
      <c r="SWI19" s="724"/>
      <c r="SWJ19" s="725"/>
      <c r="SWK19" s="726"/>
      <c r="SWL19" s="726"/>
      <c r="SWM19" s="726"/>
      <c r="SWN19" s="727"/>
      <c r="SWO19" s="727"/>
      <c r="SWP19" s="727"/>
      <c r="SWR19" s="729"/>
      <c r="SWS19" s="724"/>
      <c r="SWT19" s="725"/>
      <c r="SWU19" s="726"/>
      <c r="SWV19" s="726"/>
      <c r="SWW19" s="726"/>
      <c r="SWX19" s="727"/>
      <c r="SWY19" s="727"/>
      <c r="SWZ19" s="727"/>
      <c r="SXB19" s="729"/>
      <c r="SXC19" s="724"/>
      <c r="SXD19" s="725"/>
      <c r="SXE19" s="726"/>
      <c r="SXF19" s="726"/>
      <c r="SXG19" s="726"/>
      <c r="SXH19" s="727"/>
      <c r="SXI19" s="727"/>
      <c r="SXJ19" s="727"/>
      <c r="SXL19" s="729"/>
      <c r="SXM19" s="724"/>
      <c r="SXN19" s="725"/>
      <c r="SXO19" s="726"/>
      <c r="SXP19" s="726"/>
      <c r="SXQ19" s="726"/>
      <c r="SXR19" s="727"/>
      <c r="SXS19" s="727"/>
      <c r="SXT19" s="727"/>
      <c r="SXV19" s="729"/>
      <c r="SXW19" s="724"/>
      <c r="SXX19" s="725"/>
      <c r="SXY19" s="726"/>
      <c r="SXZ19" s="726"/>
      <c r="SYA19" s="726"/>
      <c r="SYB19" s="727"/>
      <c r="SYC19" s="727"/>
      <c r="SYD19" s="727"/>
      <c r="SYF19" s="729"/>
      <c r="SYG19" s="724"/>
      <c r="SYH19" s="725"/>
      <c r="SYI19" s="726"/>
      <c r="SYJ19" s="726"/>
      <c r="SYK19" s="726"/>
      <c r="SYL19" s="727"/>
      <c r="SYM19" s="727"/>
      <c r="SYN19" s="727"/>
      <c r="SYP19" s="729"/>
      <c r="SYQ19" s="724"/>
      <c r="SYR19" s="725"/>
      <c r="SYS19" s="726"/>
      <c r="SYT19" s="726"/>
      <c r="SYU19" s="726"/>
      <c r="SYV19" s="727"/>
      <c r="SYW19" s="727"/>
      <c r="SYX19" s="727"/>
      <c r="SYZ19" s="729"/>
      <c r="SZA19" s="724"/>
      <c r="SZB19" s="725"/>
      <c r="SZC19" s="726"/>
      <c r="SZD19" s="726"/>
      <c r="SZE19" s="726"/>
      <c r="SZF19" s="727"/>
      <c r="SZG19" s="727"/>
      <c r="SZH19" s="727"/>
      <c r="SZJ19" s="729"/>
      <c r="SZK19" s="724"/>
      <c r="SZL19" s="725"/>
      <c r="SZM19" s="726"/>
      <c r="SZN19" s="726"/>
      <c r="SZO19" s="726"/>
      <c r="SZP19" s="727"/>
      <c r="SZQ19" s="727"/>
      <c r="SZR19" s="727"/>
      <c r="SZT19" s="729"/>
      <c r="SZU19" s="724"/>
      <c r="SZV19" s="725"/>
      <c r="SZW19" s="726"/>
      <c r="SZX19" s="726"/>
      <c r="SZY19" s="726"/>
      <c r="SZZ19" s="727"/>
      <c r="TAA19" s="727"/>
      <c r="TAB19" s="727"/>
      <c r="TAD19" s="729"/>
      <c r="TAE19" s="724"/>
      <c r="TAF19" s="725"/>
      <c r="TAG19" s="726"/>
      <c r="TAH19" s="726"/>
      <c r="TAI19" s="726"/>
      <c r="TAJ19" s="727"/>
      <c r="TAK19" s="727"/>
      <c r="TAL19" s="727"/>
      <c r="TAN19" s="729"/>
      <c r="TAO19" s="724"/>
      <c r="TAP19" s="725"/>
      <c r="TAQ19" s="726"/>
      <c r="TAR19" s="726"/>
      <c r="TAS19" s="726"/>
      <c r="TAT19" s="727"/>
      <c r="TAU19" s="727"/>
      <c r="TAV19" s="727"/>
      <c r="TAX19" s="729"/>
      <c r="TAY19" s="724"/>
      <c r="TAZ19" s="725"/>
      <c r="TBA19" s="726"/>
      <c r="TBB19" s="726"/>
      <c r="TBC19" s="726"/>
      <c r="TBD19" s="727"/>
      <c r="TBE19" s="727"/>
      <c r="TBF19" s="727"/>
      <c r="TBH19" s="729"/>
      <c r="TBI19" s="724"/>
      <c r="TBJ19" s="725"/>
      <c r="TBK19" s="726"/>
      <c r="TBL19" s="726"/>
      <c r="TBM19" s="726"/>
      <c r="TBN19" s="727"/>
      <c r="TBO19" s="727"/>
      <c r="TBP19" s="727"/>
      <c r="TBR19" s="729"/>
      <c r="TBS19" s="724"/>
      <c r="TBT19" s="725"/>
      <c r="TBU19" s="726"/>
      <c r="TBV19" s="726"/>
      <c r="TBW19" s="726"/>
      <c r="TBX19" s="727"/>
      <c r="TBY19" s="727"/>
      <c r="TBZ19" s="727"/>
      <c r="TCB19" s="729"/>
      <c r="TCC19" s="724"/>
      <c r="TCD19" s="725"/>
      <c r="TCE19" s="726"/>
      <c r="TCF19" s="726"/>
      <c r="TCG19" s="726"/>
      <c r="TCH19" s="727"/>
      <c r="TCI19" s="727"/>
      <c r="TCJ19" s="727"/>
      <c r="TCL19" s="729"/>
      <c r="TCM19" s="724"/>
      <c r="TCN19" s="725"/>
      <c r="TCO19" s="726"/>
      <c r="TCP19" s="726"/>
      <c r="TCQ19" s="726"/>
      <c r="TCR19" s="727"/>
      <c r="TCS19" s="727"/>
      <c r="TCT19" s="727"/>
      <c r="TCV19" s="729"/>
      <c r="TCW19" s="724"/>
      <c r="TCX19" s="725"/>
      <c r="TCY19" s="726"/>
      <c r="TCZ19" s="726"/>
      <c r="TDA19" s="726"/>
      <c r="TDB19" s="727"/>
      <c r="TDC19" s="727"/>
      <c r="TDD19" s="727"/>
      <c r="TDF19" s="729"/>
      <c r="TDG19" s="724"/>
      <c r="TDH19" s="725"/>
      <c r="TDI19" s="726"/>
      <c r="TDJ19" s="726"/>
      <c r="TDK19" s="726"/>
      <c r="TDL19" s="727"/>
      <c r="TDM19" s="727"/>
      <c r="TDN19" s="727"/>
      <c r="TDP19" s="729"/>
      <c r="TDQ19" s="724"/>
      <c r="TDR19" s="725"/>
      <c r="TDS19" s="726"/>
      <c r="TDT19" s="726"/>
      <c r="TDU19" s="726"/>
      <c r="TDV19" s="727"/>
      <c r="TDW19" s="727"/>
      <c r="TDX19" s="727"/>
      <c r="TDZ19" s="729"/>
      <c r="TEA19" s="724"/>
      <c r="TEB19" s="725"/>
      <c r="TEC19" s="726"/>
      <c r="TED19" s="726"/>
      <c r="TEE19" s="726"/>
      <c r="TEF19" s="727"/>
      <c r="TEG19" s="727"/>
      <c r="TEH19" s="727"/>
      <c r="TEJ19" s="729"/>
      <c r="TEK19" s="724"/>
      <c r="TEL19" s="725"/>
      <c r="TEM19" s="726"/>
      <c r="TEN19" s="726"/>
      <c r="TEO19" s="726"/>
      <c r="TEP19" s="727"/>
      <c r="TEQ19" s="727"/>
      <c r="TER19" s="727"/>
      <c r="TET19" s="729"/>
      <c r="TEU19" s="724"/>
      <c r="TEV19" s="725"/>
      <c r="TEW19" s="726"/>
      <c r="TEX19" s="726"/>
      <c r="TEY19" s="726"/>
      <c r="TEZ19" s="727"/>
      <c r="TFA19" s="727"/>
      <c r="TFB19" s="727"/>
      <c r="TFD19" s="729"/>
      <c r="TFE19" s="724"/>
      <c r="TFF19" s="725"/>
      <c r="TFG19" s="726"/>
      <c r="TFH19" s="726"/>
      <c r="TFI19" s="726"/>
      <c r="TFJ19" s="727"/>
      <c r="TFK19" s="727"/>
      <c r="TFL19" s="727"/>
      <c r="TFN19" s="729"/>
      <c r="TFO19" s="724"/>
      <c r="TFP19" s="725"/>
      <c r="TFQ19" s="726"/>
      <c r="TFR19" s="726"/>
      <c r="TFS19" s="726"/>
      <c r="TFT19" s="727"/>
      <c r="TFU19" s="727"/>
      <c r="TFV19" s="727"/>
      <c r="TFX19" s="729"/>
      <c r="TFY19" s="724"/>
      <c r="TFZ19" s="725"/>
      <c r="TGA19" s="726"/>
      <c r="TGB19" s="726"/>
      <c r="TGC19" s="726"/>
      <c r="TGD19" s="727"/>
      <c r="TGE19" s="727"/>
      <c r="TGF19" s="727"/>
      <c r="TGH19" s="729"/>
      <c r="TGI19" s="724"/>
      <c r="TGJ19" s="725"/>
      <c r="TGK19" s="726"/>
      <c r="TGL19" s="726"/>
      <c r="TGM19" s="726"/>
      <c r="TGN19" s="727"/>
      <c r="TGO19" s="727"/>
      <c r="TGP19" s="727"/>
      <c r="TGR19" s="729"/>
      <c r="TGS19" s="724"/>
      <c r="TGT19" s="725"/>
      <c r="TGU19" s="726"/>
      <c r="TGV19" s="726"/>
      <c r="TGW19" s="726"/>
      <c r="TGX19" s="727"/>
      <c r="TGY19" s="727"/>
      <c r="TGZ19" s="727"/>
      <c r="THB19" s="729"/>
      <c r="THC19" s="724"/>
      <c r="THD19" s="725"/>
      <c r="THE19" s="726"/>
      <c r="THF19" s="726"/>
      <c r="THG19" s="726"/>
      <c r="THH19" s="727"/>
      <c r="THI19" s="727"/>
      <c r="THJ19" s="727"/>
      <c r="THL19" s="729"/>
      <c r="THM19" s="724"/>
      <c r="THN19" s="725"/>
      <c r="THO19" s="726"/>
      <c r="THP19" s="726"/>
      <c r="THQ19" s="726"/>
      <c r="THR19" s="727"/>
      <c r="THS19" s="727"/>
      <c r="THT19" s="727"/>
      <c r="THV19" s="729"/>
      <c r="THW19" s="724"/>
      <c r="THX19" s="725"/>
      <c r="THY19" s="726"/>
      <c r="THZ19" s="726"/>
      <c r="TIA19" s="726"/>
      <c r="TIB19" s="727"/>
      <c r="TIC19" s="727"/>
      <c r="TID19" s="727"/>
      <c r="TIF19" s="729"/>
      <c r="TIG19" s="724"/>
      <c r="TIH19" s="725"/>
      <c r="TII19" s="726"/>
      <c r="TIJ19" s="726"/>
      <c r="TIK19" s="726"/>
      <c r="TIL19" s="727"/>
      <c r="TIM19" s="727"/>
      <c r="TIN19" s="727"/>
      <c r="TIP19" s="729"/>
      <c r="TIQ19" s="724"/>
      <c r="TIR19" s="725"/>
      <c r="TIS19" s="726"/>
      <c r="TIT19" s="726"/>
      <c r="TIU19" s="726"/>
      <c r="TIV19" s="727"/>
      <c r="TIW19" s="727"/>
      <c r="TIX19" s="727"/>
      <c r="TIZ19" s="729"/>
      <c r="TJA19" s="724"/>
      <c r="TJB19" s="725"/>
      <c r="TJC19" s="726"/>
      <c r="TJD19" s="726"/>
      <c r="TJE19" s="726"/>
      <c r="TJF19" s="727"/>
      <c r="TJG19" s="727"/>
      <c r="TJH19" s="727"/>
      <c r="TJJ19" s="729"/>
      <c r="TJK19" s="724"/>
      <c r="TJL19" s="725"/>
      <c r="TJM19" s="726"/>
      <c r="TJN19" s="726"/>
      <c r="TJO19" s="726"/>
      <c r="TJP19" s="727"/>
      <c r="TJQ19" s="727"/>
      <c r="TJR19" s="727"/>
      <c r="TJT19" s="729"/>
      <c r="TJU19" s="724"/>
      <c r="TJV19" s="725"/>
      <c r="TJW19" s="726"/>
      <c r="TJX19" s="726"/>
      <c r="TJY19" s="726"/>
      <c r="TJZ19" s="727"/>
      <c r="TKA19" s="727"/>
      <c r="TKB19" s="727"/>
      <c r="TKD19" s="729"/>
      <c r="TKE19" s="724"/>
      <c r="TKF19" s="725"/>
      <c r="TKG19" s="726"/>
      <c r="TKH19" s="726"/>
      <c r="TKI19" s="726"/>
      <c r="TKJ19" s="727"/>
      <c r="TKK19" s="727"/>
      <c r="TKL19" s="727"/>
      <c r="TKN19" s="729"/>
      <c r="TKO19" s="724"/>
      <c r="TKP19" s="725"/>
      <c r="TKQ19" s="726"/>
      <c r="TKR19" s="726"/>
      <c r="TKS19" s="726"/>
      <c r="TKT19" s="727"/>
      <c r="TKU19" s="727"/>
      <c r="TKV19" s="727"/>
      <c r="TKX19" s="729"/>
      <c r="TKY19" s="724"/>
      <c r="TKZ19" s="725"/>
      <c r="TLA19" s="726"/>
      <c r="TLB19" s="726"/>
      <c r="TLC19" s="726"/>
      <c r="TLD19" s="727"/>
      <c r="TLE19" s="727"/>
      <c r="TLF19" s="727"/>
      <c r="TLH19" s="729"/>
      <c r="TLI19" s="724"/>
      <c r="TLJ19" s="725"/>
      <c r="TLK19" s="726"/>
      <c r="TLL19" s="726"/>
      <c r="TLM19" s="726"/>
      <c r="TLN19" s="727"/>
      <c r="TLO19" s="727"/>
      <c r="TLP19" s="727"/>
      <c r="TLR19" s="729"/>
      <c r="TLS19" s="724"/>
      <c r="TLT19" s="725"/>
      <c r="TLU19" s="726"/>
      <c r="TLV19" s="726"/>
      <c r="TLW19" s="726"/>
      <c r="TLX19" s="727"/>
      <c r="TLY19" s="727"/>
      <c r="TLZ19" s="727"/>
      <c r="TMB19" s="729"/>
      <c r="TMC19" s="724"/>
      <c r="TMD19" s="725"/>
      <c r="TME19" s="726"/>
      <c r="TMF19" s="726"/>
      <c r="TMG19" s="726"/>
      <c r="TMH19" s="727"/>
      <c r="TMI19" s="727"/>
      <c r="TMJ19" s="727"/>
      <c r="TML19" s="729"/>
      <c r="TMM19" s="724"/>
      <c r="TMN19" s="725"/>
      <c r="TMO19" s="726"/>
      <c r="TMP19" s="726"/>
      <c r="TMQ19" s="726"/>
      <c r="TMR19" s="727"/>
      <c r="TMS19" s="727"/>
      <c r="TMT19" s="727"/>
      <c r="TMV19" s="729"/>
      <c r="TMW19" s="724"/>
      <c r="TMX19" s="725"/>
      <c r="TMY19" s="726"/>
      <c r="TMZ19" s="726"/>
      <c r="TNA19" s="726"/>
      <c r="TNB19" s="727"/>
      <c r="TNC19" s="727"/>
      <c r="TND19" s="727"/>
      <c r="TNF19" s="729"/>
      <c r="TNG19" s="724"/>
      <c r="TNH19" s="725"/>
      <c r="TNI19" s="726"/>
      <c r="TNJ19" s="726"/>
      <c r="TNK19" s="726"/>
      <c r="TNL19" s="727"/>
      <c r="TNM19" s="727"/>
      <c r="TNN19" s="727"/>
      <c r="TNP19" s="729"/>
      <c r="TNQ19" s="724"/>
      <c r="TNR19" s="725"/>
      <c r="TNS19" s="726"/>
      <c r="TNT19" s="726"/>
      <c r="TNU19" s="726"/>
      <c r="TNV19" s="727"/>
      <c r="TNW19" s="727"/>
      <c r="TNX19" s="727"/>
      <c r="TNZ19" s="729"/>
      <c r="TOA19" s="724"/>
      <c r="TOB19" s="725"/>
      <c r="TOC19" s="726"/>
      <c r="TOD19" s="726"/>
      <c r="TOE19" s="726"/>
      <c r="TOF19" s="727"/>
      <c r="TOG19" s="727"/>
      <c r="TOH19" s="727"/>
      <c r="TOJ19" s="729"/>
      <c r="TOK19" s="724"/>
      <c r="TOL19" s="725"/>
      <c r="TOM19" s="726"/>
      <c r="TON19" s="726"/>
      <c r="TOO19" s="726"/>
      <c r="TOP19" s="727"/>
      <c r="TOQ19" s="727"/>
      <c r="TOR19" s="727"/>
      <c r="TOT19" s="729"/>
      <c r="TOU19" s="724"/>
      <c r="TOV19" s="725"/>
      <c r="TOW19" s="726"/>
      <c r="TOX19" s="726"/>
      <c r="TOY19" s="726"/>
      <c r="TOZ19" s="727"/>
      <c r="TPA19" s="727"/>
      <c r="TPB19" s="727"/>
      <c r="TPD19" s="729"/>
      <c r="TPE19" s="724"/>
      <c r="TPF19" s="725"/>
      <c r="TPG19" s="726"/>
      <c r="TPH19" s="726"/>
      <c r="TPI19" s="726"/>
      <c r="TPJ19" s="727"/>
      <c r="TPK19" s="727"/>
      <c r="TPL19" s="727"/>
      <c r="TPN19" s="729"/>
      <c r="TPO19" s="724"/>
      <c r="TPP19" s="725"/>
      <c r="TPQ19" s="726"/>
      <c r="TPR19" s="726"/>
      <c r="TPS19" s="726"/>
      <c r="TPT19" s="727"/>
      <c r="TPU19" s="727"/>
      <c r="TPV19" s="727"/>
      <c r="TPX19" s="729"/>
      <c r="TPY19" s="724"/>
      <c r="TPZ19" s="725"/>
      <c r="TQA19" s="726"/>
      <c r="TQB19" s="726"/>
      <c r="TQC19" s="726"/>
      <c r="TQD19" s="727"/>
      <c r="TQE19" s="727"/>
      <c r="TQF19" s="727"/>
      <c r="TQH19" s="729"/>
      <c r="TQI19" s="724"/>
      <c r="TQJ19" s="725"/>
      <c r="TQK19" s="726"/>
      <c r="TQL19" s="726"/>
      <c r="TQM19" s="726"/>
      <c r="TQN19" s="727"/>
      <c r="TQO19" s="727"/>
      <c r="TQP19" s="727"/>
      <c r="TQR19" s="729"/>
      <c r="TQS19" s="724"/>
      <c r="TQT19" s="725"/>
      <c r="TQU19" s="726"/>
      <c r="TQV19" s="726"/>
      <c r="TQW19" s="726"/>
      <c r="TQX19" s="727"/>
      <c r="TQY19" s="727"/>
      <c r="TQZ19" s="727"/>
      <c r="TRB19" s="729"/>
      <c r="TRC19" s="724"/>
      <c r="TRD19" s="725"/>
      <c r="TRE19" s="726"/>
      <c r="TRF19" s="726"/>
      <c r="TRG19" s="726"/>
      <c r="TRH19" s="727"/>
      <c r="TRI19" s="727"/>
      <c r="TRJ19" s="727"/>
      <c r="TRL19" s="729"/>
      <c r="TRM19" s="724"/>
      <c r="TRN19" s="725"/>
      <c r="TRO19" s="726"/>
      <c r="TRP19" s="726"/>
      <c r="TRQ19" s="726"/>
      <c r="TRR19" s="727"/>
      <c r="TRS19" s="727"/>
      <c r="TRT19" s="727"/>
      <c r="TRV19" s="729"/>
      <c r="TRW19" s="724"/>
      <c r="TRX19" s="725"/>
      <c r="TRY19" s="726"/>
      <c r="TRZ19" s="726"/>
      <c r="TSA19" s="726"/>
      <c r="TSB19" s="727"/>
      <c r="TSC19" s="727"/>
      <c r="TSD19" s="727"/>
      <c r="TSF19" s="729"/>
      <c r="TSG19" s="724"/>
      <c r="TSH19" s="725"/>
      <c r="TSI19" s="726"/>
      <c r="TSJ19" s="726"/>
      <c r="TSK19" s="726"/>
      <c r="TSL19" s="727"/>
      <c r="TSM19" s="727"/>
      <c r="TSN19" s="727"/>
      <c r="TSP19" s="729"/>
      <c r="TSQ19" s="724"/>
      <c r="TSR19" s="725"/>
      <c r="TSS19" s="726"/>
      <c r="TST19" s="726"/>
      <c r="TSU19" s="726"/>
      <c r="TSV19" s="727"/>
      <c r="TSW19" s="727"/>
      <c r="TSX19" s="727"/>
      <c r="TSZ19" s="729"/>
      <c r="TTA19" s="724"/>
      <c r="TTB19" s="725"/>
      <c r="TTC19" s="726"/>
      <c r="TTD19" s="726"/>
      <c r="TTE19" s="726"/>
      <c r="TTF19" s="727"/>
      <c r="TTG19" s="727"/>
      <c r="TTH19" s="727"/>
      <c r="TTJ19" s="729"/>
      <c r="TTK19" s="724"/>
      <c r="TTL19" s="725"/>
      <c r="TTM19" s="726"/>
      <c r="TTN19" s="726"/>
      <c r="TTO19" s="726"/>
      <c r="TTP19" s="727"/>
      <c r="TTQ19" s="727"/>
      <c r="TTR19" s="727"/>
      <c r="TTT19" s="729"/>
      <c r="TTU19" s="724"/>
      <c r="TTV19" s="725"/>
      <c r="TTW19" s="726"/>
      <c r="TTX19" s="726"/>
      <c r="TTY19" s="726"/>
      <c r="TTZ19" s="727"/>
      <c r="TUA19" s="727"/>
      <c r="TUB19" s="727"/>
      <c r="TUD19" s="729"/>
      <c r="TUE19" s="724"/>
      <c r="TUF19" s="725"/>
      <c r="TUG19" s="726"/>
      <c r="TUH19" s="726"/>
      <c r="TUI19" s="726"/>
      <c r="TUJ19" s="727"/>
      <c r="TUK19" s="727"/>
      <c r="TUL19" s="727"/>
      <c r="TUN19" s="729"/>
      <c r="TUO19" s="724"/>
      <c r="TUP19" s="725"/>
      <c r="TUQ19" s="726"/>
      <c r="TUR19" s="726"/>
      <c r="TUS19" s="726"/>
      <c r="TUT19" s="727"/>
      <c r="TUU19" s="727"/>
      <c r="TUV19" s="727"/>
      <c r="TUX19" s="729"/>
      <c r="TUY19" s="724"/>
      <c r="TUZ19" s="725"/>
      <c r="TVA19" s="726"/>
      <c r="TVB19" s="726"/>
      <c r="TVC19" s="726"/>
      <c r="TVD19" s="727"/>
      <c r="TVE19" s="727"/>
      <c r="TVF19" s="727"/>
      <c r="TVH19" s="729"/>
      <c r="TVI19" s="724"/>
      <c r="TVJ19" s="725"/>
      <c r="TVK19" s="726"/>
      <c r="TVL19" s="726"/>
      <c r="TVM19" s="726"/>
      <c r="TVN19" s="727"/>
      <c r="TVO19" s="727"/>
      <c r="TVP19" s="727"/>
      <c r="TVR19" s="729"/>
      <c r="TVS19" s="724"/>
      <c r="TVT19" s="725"/>
      <c r="TVU19" s="726"/>
      <c r="TVV19" s="726"/>
      <c r="TVW19" s="726"/>
      <c r="TVX19" s="727"/>
      <c r="TVY19" s="727"/>
      <c r="TVZ19" s="727"/>
      <c r="TWB19" s="729"/>
      <c r="TWC19" s="724"/>
      <c r="TWD19" s="725"/>
      <c r="TWE19" s="726"/>
      <c r="TWF19" s="726"/>
      <c r="TWG19" s="726"/>
      <c r="TWH19" s="727"/>
      <c r="TWI19" s="727"/>
      <c r="TWJ19" s="727"/>
      <c r="TWL19" s="729"/>
      <c r="TWM19" s="724"/>
      <c r="TWN19" s="725"/>
      <c r="TWO19" s="726"/>
      <c r="TWP19" s="726"/>
      <c r="TWQ19" s="726"/>
      <c r="TWR19" s="727"/>
      <c r="TWS19" s="727"/>
      <c r="TWT19" s="727"/>
      <c r="TWV19" s="729"/>
      <c r="TWW19" s="724"/>
      <c r="TWX19" s="725"/>
      <c r="TWY19" s="726"/>
      <c r="TWZ19" s="726"/>
      <c r="TXA19" s="726"/>
      <c r="TXB19" s="727"/>
      <c r="TXC19" s="727"/>
      <c r="TXD19" s="727"/>
      <c r="TXF19" s="729"/>
      <c r="TXG19" s="724"/>
      <c r="TXH19" s="725"/>
      <c r="TXI19" s="726"/>
      <c r="TXJ19" s="726"/>
      <c r="TXK19" s="726"/>
      <c r="TXL19" s="727"/>
      <c r="TXM19" s="727"/>
      <c r="TXN19" s="727"/>
      <c r="TXP19" s="729"/>
      <c r="TXQ19" s="724"/>
      <c r="TXR19" s="725"/>
      <c r="TXS19" s="726"/>
      <c r="TXT19" s="726"/>
      <c r="TXU19" s="726"/>
      <c r="TXV19" s="727"/>
      <c r="TXW19" s="727"/>
      <c r="TXX19" s="727"/>
      <c r="TXZ19" s="729"/>
      <c r="TYA19" s="724"/>
      <c r="TYB19" s="725"/>
      <c r="TYC19" s="726"/>
      <c r="TYD19" s="726"/>
      <c r="TYE19" s="726"/>
      <c r="TYF19" s="727"/>
      <c r="TYG19" s="727"/>
      <c r="TYH19" s="727"/>
      <c r="TYJ19" s="729"/>
      <c r="TYK19" s="724"/>
      <c r="TYL19" s="725"/>
      <c r="TYM19" s="726"/>
      <c r="TYN19" s="726"/>
      <c r="TYO19" s="726"/>
      <c r="TYP19" s="727"/>
      <c r="TYQ19" s="727"/>
      <c r="TYR19" s="727"/>
      <c r="TYT19" s="729"/>
      <c r="TYU19" s="724"/>
      <c r="TYV19" s="725"/>
      <c r="TYW19" s="726"/>
      <c r="TYX19" s="726"/>
      <c r="TYY19" s="726"/>
      <c r="TYZ19" s="727"/>
      <c r="TZA19" s="727"/>
      <c r="TZB19" s="727"/>
      <c r="TZD19" s="729"/>
      <c r="TZE19" s="724"/>
      <c r="TZF19" s="725"/>
      <c r="TZG19" s="726"/>
      <c r="TZH19" s="726"/>
      <c r="TZI19" s="726"/>
      <c r="TZJ19" s="727"/>
      <c r="TZK19" s="727"/>
      <c r="TZL19" s="727"/>
      <c r="TZN19" s="729"/>
      <c r="TZO19" s="724"/>
      <c r="TZP19" s="725"/>
      <c r="TZQ19" s="726"/>
      <c r="TZR19" s="726"/>
      <c r="TZS19" s="726"/>
      <c r="TZT19" s="727"/>
      <c r="TZU19" s="727"/>
      <c r="TZV19" s="727"/>
      <c r="TZX19" s="729"/>
      <c r="TZY19" s="724"/>
      <c r="TZZ19" s="725"/>
      <c r="UAA19" s="726"/>
      <c r="UAB19" s="726"/>
      <c r="UAC19" s="726"/>
      <c r="UAD19" s="727"/>
      <c r="UAE19" s="727"/>
      <c r="UAF19" s="727"/>
      <c r="UAH19" s="729"/>
      <c r="UAI19" s="724"/>
      <c r="UAJ19" s="725"/>
      <c r="UAK19" s="726"/>
      <c r="UAL19" s="726"/>
      <c r="UAM19" s="726"/>
      <c r="UAN19" s="727"/>
      <c r="UAO19" s="727"/>
      <c r="UAP19" s="727"/>
      <c r="UAR19" s="729"/>
      <c r="UAS19" s="724"/>
      <c r="UAT19" s="725"/>
      <c r="UAU19" s="726"/>
      <c r="UAV19" s="726"/>
      <c r="UAW19" s="726"/>
      <c r="UAX19" s="727"/>
      <c r="UAY19" s="727"/>
      <c r="UAZ19" s="727"/>
      <c r="UBB19" s="729"/>
      <c r="UBC19" s="724"/>
      <c r="UBD19" s="725"/>
      <c r="UBE19" s="726"/>
      <c r="UBF19" s="726"/>
      <c r="UBG19" s="726"/>
      <c r="UBH19" s="727"/>
      <c r="UBI19" s="727"/>
      <c r="UBJ19" s="727"/>
      <c r="UBL19" s="729"/>
      <c r="UBM19" s="724"/>
      <c r="UBN19" s="725"/>
      <c r="UBO19" s="726"/>
      <c r="UBP19" s="726"/>
      <c r="UBQ19" s="726"/>
      <c r="UBR19" s="727"/>
      <c r="UBS19" s="727"/>
      <c r="UBT19" s="727"/>
      <c r="UBV19" s="729"/>
      <c r="UBW19" s="724"/>
      <c r="UBX19" s="725"/>
      <c r="UBY19" s="726"/>
      <c r="UBZ19" s="726"/>
      <c r="UCA19" s="726"/>
      <c r="UCB19" s="727"/>
      <c r="UCC19" s="727"/>
      <c r="UCD19" s="727"/>
      <c r="UCF19" s="729"/>
      <c r="UCG19" s="724"/>
      <c r="UCH19" s="725"/>
      <c r="UCI19" s="726"/>
      <c r="UCJ19" s="726"/>
      <c r="UCK19" s="726"/>
      <c r="UCL19" s="727"/>
      <c r="UCM19" s="727"/>
      <c r="UCN19" s="727"/>
      <c r="UCP19" s="729"/>
      <c r="UCQ19" s="724"/>
      <c r="UCR19" s="725"/>
      <c r="UCS19" s="726"/>
      <c r="UCT19" s="726"/>
      <c r="UCU19" s="726"/>
      <c r="UCV19" s="727"/>
      <c r="UCW19" s="727"/>
      <c r="UCX19" s="727"/>
      <c r="UCZ19" s="729"/>
      <c r="UDA19" s="724"/>
      <c r="UDB19" s="725"/>
      <c r="UDC19" s="726"/>
      <c r="UDD19" s="726"/>
      <c r="UDE19" s="726"/>
      <c r="UDF19" s="727"/>
      <c r="UDG19" s="727"/>
      <c r="UDH19" s="727"/>
      <c r="UDJ19" s="729"/>
      <c r="UDK19" s="724"/>
      <c r="UDL19" s="725"/>
      <c r="UDM19" s="726"/>
      <c r="UDN19" s="726"/>
      <c r="UDO19" s="726"/>
      <c r="UDP19" s="727"/>
      <c r="UDQ19" s="727"/>
      <c r="UDR19" s="727"/>
      <c r="UDT19" s="729"/>
      <c r="UDU19" s="724"/>
      <c r="UDV19" s="725"/>
      <c r="UDW19" s="726"/>
      <c r="UDX19" s="726"/>
      <c r="UDY19" s="726"/>
      <c r="UDZ19" s="727"/>
      <c r="UEA19" s="727"/>
      <c r="UEB19" s="727"/>
      <c r="UED19" s="729"/>
      <c r="UEE19" s="724"/>
      <c r="UEF19" s="725"/>
      <c r="UEG19" s="726"/>
      <c r="UEH19" s="726"/>
      <c r="UEI19" s="726"/>
      <c r="UEJ19" s="727"/>
      <c r="UEK19" s="727"/>
      <c r="UEL19" s="727"/>
      <c r="UEN19" s="729"/>
      <c r="UEO19" s="724"/>
      <c r="UEP19" s="725"/>
      <c r="UEQ19" s="726"/>
      <c r="UER19" s="726"/>
      <c r="UES19" s="726"/>
      <c r="UET19" s="727"/>
      <c r="UEU19" s="727"/>
      <c r="UEV19" s="727"/>
      <c r="UEX19" s="729"/>
      <c r="UEY19" s="724"/>
      <c r="UEZ19" s="725"/>
      <c r="UFA19" s="726"/>
      <c r="UFB19" s="726"/>
      <c r="UFC19" s="726"/>
      <c r="UFD19" s="727"/>
      <c r="UFE19" s="727"/>
      <c r="UFF19" s="727"/>
      <c r="UFH19" s="729"/>
      <c r="UFI19" s="724"/>
      <c r="UFJ19" s="725"/>
      <c r="UFK19" s="726"/>
      <c r="UFL19" s="726"/>
      <c r="UFM19" s="726"/>
      <c r="UFN19" s="727"/>
      <c r="UFO19" s="727"/>
      <c r="UFP19" s="727"/>
      <c r="UFR19" s="729"/>
      <c r="UFS19" s="724"/>
      <c r="UFT19" s="725"/>
      <c r="UFU19" s="726"/>
      <c r="UFV19" s="726"/>
      <c r="UFW19" s="726"/>
      <c r="UFX19" s="727"/>
      <c r="UFY19" s="727"/>
      <c r="UFZ19" s="727"/>
      <c r="UGB19" s="729"/>
      <c r="UGC19" s="724"/>
      <c r="UGD19" s="725"/>
      <c r="UGE19" s="726"/>
      <c r="UGF19" s="726"/>
      <c r="UGG19" s="726"/>
      <c r="UGH19" s="727"/>
      <c r="UGI19" s="727"/>
      <c r="UGJ19" s="727"/>
      <c r="UGL19" s="729"/>
      <c r="UGM19" s="724"/>
      <c r="UGN19" s="725"/>
      <c r="UGO19" s="726"/>
      <c r="UGP19" s="726"/>
      <c r="UGQ19" s="726"/>
      <c r="UGR19" s="727"/>
      <c r="UGS19" s="727"/>
      <c r="UGT19" s="727"/>
      <c r="UGV19" s="729"/>
      <c r="UGW19" s="724"/>
      <c r="UGX19" s="725"/>
      <c r="UGY19" s="726"/>
      <c r="UGZ19" s="726"/>
      <c r="UHA19" s="726"/>
      <c r="UHB19" s="727"/>
      <c r="UHC19" s="727"/>
      <c r="UHD19" s="727"/>
      <c r="UHF19" s="729"/>
      <c r="UHG19" s="724"/>
      <c r="UHH19" s="725"/>
      <c r="UHI19" s="726"/>
      <c r="UHJ19" s="726"/>
      <c r="UHK19" s="726"/>
      <c r="UHL19" s="727"/>
      <c r="UHM19" s="727"/>
      <c r="UHN19" s="727"/>
      <c r="UHP19" s="729"/>
      <c r="UHQ19" s="724"/>
      <c r="UHR19" s="725"/>
      <c r="UHS19" s="726"/>
      <c r="UHT19" s="726"/>
      <c r="UHU19" s="726"/>
      <c r="UHV19" s="727"/>
      <c r="UHW19" s="727"/>
      <c r="UHX19" s="727"/>
      <c r="UHZ19" s="729"/>
      <c r="UIA19" s="724"/>
      <c r="UIB19" s="725"/>
      <c r="UIC19" s="726"/>
      <c r="UID19" s="726"/>
      <c r="UIE19" s="726"/>
      <c r="UIF19" s="727"/>
      <c r="UIG19" s="727"/>
      <c r="UIH19" s="727"/>
      <c r="UIJ19" s="729"/>
      <c r="UIK19" s="724"/>
      <c r="UIL19" s="725"/>
      <c r="UIM19" s="726"/>
      <c r="UIN19" s="726"/>
      <c r="UIO19" s="726"/>
      <c r="UIP19" s="727"/>
      <c r="UIQ19" s="727"/>
      <c r="UIR19" s="727"/>
      <c r="UIT19" s="729"/>
      <c r="UIU19" s="724"/>
      <c r="UIV19" s="725"/>
      <c r="UIW19" s="726"/>
      <c r="UIX19" s="726"/>
      <c r="UIY19" s="726"/>
      <c r="UIZ19" s="727"/>
      <c r="UJA19" s="727"/>
      <c r="UJB19" s="727"/>
      <c r="UJD19" s="729"/>
      <c r="UJE19" s="724"/>
      <c r="UJF19" s="725"/>
      <c r="UJG19" s="726"/>
      <c r="UJH19" s="726"/>
      <c r="UJI19" s="726"/>
      <c r="UJJ19" s="727"/>
      <c r="UJK19" s="727"/>
      <c r="UJL19" s="727"/>
      <c r="UJN19" s="729"/>
      <c r="UJO19" s="724"/>
      <c r="UJP19" s="725"/>
      <c r="UJQ19" s="726"/>
      <c r="UJR19" s="726"/>
      <c r="UJS19" s="726"/>
      <c r="UJT19" s="727"/>
      <c r="UJU19" s="727"/>
      <c r="UJV19" s="727"/>
      <c r="UJX19" s="729"/>
      <c r="UJY19" s="724"/>
      <c r="UJZ19" s="725"/>
      <c r="UKA19" s="726"/>
      <c r="UKB19" s="726"/>
      <c r="UKC19" s="726"/>
      <c r="UKD19" s="727"/>
      <c r="UKE19" s="727"/>
      <c r="UKF19" s="727"/>
      <c r="UKH19" s="729"/>
      <c r="UKI19" s="724"/>
      <c r="UKJ19" s="725"/>
      <c r="UKK19" s="726"/>
      <c r="UKL19" s="726"/>
      <c r="UKM19" s="726"/>
      <c r="UKN19" s="727"/>
      <c r="UKO19" s="727"/>
      <c r="UKP19" s="727"/>
      <c r="UKR19" s="729"/>
      <c r="UKS19" s="724"/>
      <c r="UKT19" s="725"/>
      <c r="UKU19" s="726"/>
      <c r="UKV19" s="726"/>
      <c r="UKW19" s="726"/>
      <c r="UKX19" s="727"/>
      <c r="UKY19" s="727"/>
      <c r="UKZ19" s="727"/>
      <c r="ULB19" s="729"/>
      <c r="ULC19" s="724"/>
      <c r="ULD19" s="725"/>
      <c r="ULE19" s="726"/>
      <c r="ULF19" s="726"/>
      <c r="ULG19" s="726"/>
      <c r="ULH19" s="727"/>
      <c r="ULI19" s="727"/>
      <c r="ULJ19" s="727"/>
      <c r="ULL19" s="729"/>
      <c r="ULM19" s="724"/>
      <c r="ULN19" s="725"/>
      <c r="ULO19" s="726"/>
      <c r="ULP19" s="726"/>
      <c r="ULQ19" s="726"/>
      <c r="ULR19" s="727"/>
      <c r="ULS19" s="727"/>
      <c r="ULT19" s="727"/>
      <c r="ULV19" s="729"/>
      <c r="ULW19" s="724"/>
      <c r="ULX19" s="725"/>
      <c r="ULY19" s="726"/>
      <c r="ULZ19" s="726"/>
      <c r="UMA19" s="726"/>
      <c r="UMB19" s="727"/>
      <c r="UMC19" s="727"/>
      <c r="UMD19" s="727"/>
      <c r="UMF19" s="729"/>
      <c r="UMG19" s="724"/>
      <c r="UMH19" s="725"/>
      <c r="UMI19" s="726"/>
      <c r="UMJ19" s="726"/>
      <c r="UMK19" s="726"/>
      <c r="UML19" s="727"/>
      <c r="UMM19" s="727"/>
      <c r="UMN19" s="727"/>
      <c r="UMP19" s="729"/>
      <c r="UMQ19" s="724"/>
      <c r="UMR19" s="725"/>
      <c r="UMS19" s="726"/>
      <c r="UMT19" s="726"/>
      <c r="UMU19" s="726"/>
      <c r="UMV19" s="727"/>
      <c r="UMW19" s="727"/>
      <c r="UMX19" s="727"/>
      <c r="UMZ19" s="729"/>
      <c r="UNA19" s="724"/>
      <c r="UNB19" s="725"/>
      <c r="UNC19" s="726"/>
      <c r="UND19" s="726"/>
      <c r="UNE19" s="726"/>
      <c r="UNF19" s="727"/>
      <c r="UNG19" s="727"/>
      <c r="UNH19" s="727"/>
      <c r="UNJ19" s="729"/>
      <c r="UNK19" s="724"/>
      <c r="UNL19" s="725"/>
      <c r="UNM19" s="726"/>
      <c r="UNN19" s="726"/>
      <c r="UNO19" s="726"/>
      <c r="UNP19" s="727"/>
      <c r="UNQ19" s="727"/>
      <c r="UNR19" s="727"/>
      <c r="UNT19" s="729"/>
      <c r="UNU19" s="724"/>
      <c r="UNV19" s="725"/>
      <c r="UNW19" s="726"/>
      <c r="UNX19" s="726"/>
      <c r="UNY19" s="726"/>
      <c r="UNZ19" s="727"/>
      <c r="UOA19" s="727"/>
      <c r="UOB19" s="727"/>
      <c r="UOD19" s="729"/>
      <c r="UOE19" s="724"/>
      <c r="UOF19" s="725"/>
      <c r="UOG19" s="726"/>
      <c r="UOH19" s="726"/>
      <c r="UOI19" s="726"/>
      <c r="UOJ19" s="727"/>
      <c r="UOK19" s="727"/>
      <c r="UOL19" s="727"/>
      <c r="UON19" s="729"/>
      <c r="UOO19" s="724"/>
      <c r="UOP19" s="725"/>
      <c r="UOQ19" s="726"/>
      <c r="UOR19" s="726"/>
      <c r="UOS19" s="726"/>
      <c r="UOT19" s="727"/>
      <c r="UOU19" s="727"/>
      <c r="UOV19" s="727"/>
      <c r="UOX19" s="729"/>
      <c r="UOY19" s="724"/>
      <c r="UOZ19" s="725"/>
      <c r="UPA19" s="726"/>
      <c r="UPB19" s="726"/>
      <c r="UPC19" s="726"/>
      <c r="UPD19" s="727"/>
      <c r="UPE19" s="727"/>
      <c r="UPF19" s="727"/>
      <c r="UPH19" s="729"/>
      <c r="UPI19" s="724"/>
      <c r="UPJ19" s="725"/>
      <c r="UPK19" s="726"/>
      <c r="UPL19" s="726"/>
      <c r="UPM19" s="726"/>
      <c r="UPN19" s="727"/>
      <c r="UPO19" s="727"/>
      <c r="UPP19" s="727"/>
      <c r="UPR19" s="729"/>
      <c r="UPS19" s="724"/>
      <c r="UPT19" s="725"/>
      <c r="UPU19" s="726"/>
      <c r="UPV19" s="726"/>
      <c r="UPW19" s="726"/>
      <c r="UPX19" s="727"/>
      <c r="UPY19" s="727"/>
      <c r="UPZ19" s="727"/>
      <c r="UQB19" s="729"/>
      <c r="UQC19" s="724"/>
      <c r="UQD19" s="725"/>
      <c r="UQE19" s="726"/>
      <c r="UQF19" s="726"/>
      <c r="UQG19" s="726"/>
      <c r="UQH19" s="727"/>
      <c r="UQI19" s="727"/>
      <c r="UQJ19" s="727"/>
      <c r="UQL19" s="729"/>
      <c r="UQM19" s="724"/>
      <c r="UQN19" s="725"/>
      <c r="UQO19" s="726"/>
      <c r="UQP19" s="726"/>
      <c r="UQQ19" s="726"/>
      <c r="UQR19" s="727"/>
      <c r="UQS19" s="727"/>
      <c r="UQT19" s="727"/>
      <c r="UQV19" s="729"/>
      <c r="UQW19" s="724"/>
      <c r="UQX19" s="725"/>
      <c r="UQY19" s="726"/>
      <c r="UQZ19" s="726"/>
      <c r="URA19" s="726"/>
      <c r="URB19" s="727"/>
      <c r="URC19" s="727"/>
      <c r="URD19" s="727"/>
      <c r="URF19" s="729"/>
      <c r="URG19" s="724"/>
      <c r="URH19" s="725"/>
      <c r="URI19" s="726"/>
      <c r="URJ19" s="726"/>
      <c r="URK19" s="726"/>
      <c r="URL19" s="727"/>
      <c r="URM19" s="727"/>
      <c r="URN19" s="727"/>
      <c r="URP19" s="729"/>
      <c r="URQ19" s="724"/>
      <c r="URR19" s="725"/>
      <c r="URS19" s="726"/>
      <c r="URT19" s="726"/>
      <c r="URU19" s="726"/>
      <c r="URV19" s="727"/>
      <c r="URW19" s="727"/>
      <c r="URX19" s="727"/>
      <c r="URZ19" s="729"/>
      <c r="USA19" s="724"/>
      <c r="USB19" s="725"/>
      <c r="USC19" s="726"/>
      <c r="USD19" s="726"/>
      <c r="USE19" s="726"/>
      <c r="USF19" s="727"/>
      <c r="USG19" s="727"/>
      <c r="USH19" s="727"/>
      <c r="USJ19" s="729"/>
      <c r="USK19" s="724"/>
      <c r="USL19" s="725"/>
      <c r="USM19" s="726"/>
      <c r="USN19" s="726"/>
      <c r="USO19" s="726"/>
      <c r="USP19" s="727"/>
      <c r="USQ19" s="727"/>
      <c r="USR19" s="727"/>
      <c r="UST19" s="729"/>
      <c r="USU19" s="724"/>
      <c r="USV19" s="725"/>
      <c r="USW19" s="726"/>
      <c r="USX19" s="726"/>
      <c r="USY19" s="726"/>
      <c r="USZ19" s="727"/>
      <c r="UTA19" s="727"/>
      <c r="UTB19" s="727"/>
      <c r="UTD19" s="729"/>
      <c r="UTE19" s="724"/>
      <c r="UTF19" s="725"/>
      <c r="UTG19" s="726"/>
      <c r="UTH19" s="726"/>
      <c r="UTI19" s="726"/>
      <c r="UTJ19" s="727"/>
      <c r="UTK19" s="727"/>
      <c r="UTL19" s="727"/>
      <c r="UTN19" s="729"/>
      <c r="UTO19" s="724"/>
      <c r="UTP19" s="725"/>
      <c r="UTQ19" s="726"/>
      <c r="UTR19" s="726"/>
      <c r="UTS19" s="726"/>
      <c r="UTT19" s="727"/>
      <c r="UTU19" s="727"/>
      <c r="UTV19" s="727"/>
      <c r="UTX19" s="729"/>
      <c r="UTY19" s="724"/>
      <c r="UTZ19" s="725"/>
      <c r="UUA19" s="726"/>
      <c r="UUB19" s="726"/>
      <c r="UUC19" s="726"/>
      <c r="UUD19" s="727"/>
      <c r="UUE19" s="727"/>
      <c r="UUF19" s="727"/>
      <c r="UUH19" s="729"/>
      <c r="UUI19" s="724"/>
      <c r="UUJ19" s="725"/>
      <c r="UUK19" s="726"/>
      <c r="UUL19" s="726"/>
      <c r="UUM19" s="726"/>
      <c r="UUN19" s="727"/>
      <c r="UUO19" s="727"/>
      <c r="UUP19" s="727"/>
      <c r="UUR19" s="729"/>
      <c r="UUS19" s="724"/>
      <c r="UUT19" s="725"/>
      <c r="UUU19" s="726"/>
      <c r="UUV19" s="726"/>
      <c r="UUW19" s="726"/>
      <c r="UUX19" s="727"/>
      <c r="UUY19" s="727"/>
      <c r="UUZ19" s="727"/>
      <c r="UVB19" s="729"/>
      <c r="UVC19" s="724"/>
      <c r="UVD19" s="725"/>
      <c r="UVE19" s="726"/>
      <c r="UVF19" s="726"/>
      <c r="UVG19" s="726"/>
      <c r="UVH19" s="727"/>
      <c r="UVI19" s="727"/>
      <c r="UVJ19" s="727"/>
      <c r="UVL19" s="729"/>
      <c r="UVM19" s="724"/>
      <c r="UVN19" s="725"/>
      <c r="UVO19" s="726"/>
      <c r="UVP19" s="726"/>
      <c r="UVQ19" s="726"/>
      <c r="UVR19" s="727"/>
      <c r="UVS19" s="727"/>
      <c r="UVT19" s="727"/>
      <c r="UVV19" s="729"/>
      <c r="UVW19" s="724"/>
      <c r="UVX19" s="725"/>
      <c r="UVY19" s="726"/>
      <c r="UVZ19" s="726"/>
      <c r="UWA19" s="726"/>
      <c r="UWB19" s="727"/>
      <c r="UWC19" s="727"/>
      <c r="UWD19" s="727"/>
      <c r="UWF19" s="729"/>
      <c r="UWG19" s="724"/>
      <c r="UWH19" s="725"/>
      <c r="UWI19" s="726"/>
      <c r="UWJ19" s="726"/>
      <c r="UWK19" s="726"/>
      <c r="UWL19" s="727"/>
      <c r="UWM19" s="727"/>
      <c r="UWN19" s="727"/>
      <c r="UWP19" s="729"/>
      <c r="UWQ19" s="724"/>
      <c r="UWR19" s="725"/>
      <c r="UWS19" s="726"/>
      <c r="UWT19" s="726"/>
      <c r="UWU19" s="726"/>
      <c r="UWV19" s="727"/>
      <c r="UWW19" s="727"/>
      <c r="UWX19" s="727"/>
      <c r="UWZ19" s="729"/>
      <c r="UXA19" s="724"/>
      <c r="UXB19" s="725"/>
      <c r="UXC19" s="726"/>
      <c r="UXD19" s="726"/>
      <c r="UXE19" s="726"/>
      <c r="UXF19" s="727"/>
      <c r="UXG19" s="727"/>
      <c r="UXH19" s="727"/>
      <c r="UXJ19" s="729"/>
      <c r="UXK19" s="724"/>
      <c r="UXL19" s="725"/>
      <c r="UXM19" s="726"/>
      <c r="UXN19" s="726"/>
      <c r="UXO19" s="726"/>
      <c r="UXP19" s="727"/>
      <c r="UXQ19" s="727"/>
      <c r="UXR19" s="727"/>
      <c r="UXT19" s="729"/>
      <c r="UXU19" s="724"/>
      <c r="UXV19" s="725"/>
      <c r="UXW19" s="726"/>
      <c r="UXX19" s="726"/>
      <c r="UXY19" s="726"/>
      <c r="UXZ19" s="727"/>
      <c r="UYA19" s="727"/>
      <c r="UYB19" s="727"/>
      <c r="UYD19" s="729"/>
      <c r="UYE19" s="724"/>
      <c r="UYF19" s="725"/>
      <c r="UYG19" s="726"/>
      <c r="UYH19" s="726"/>
      <c r="UYI19" s="726"/>
      <c r="UYJ19" s="727"/>
      <c r="UYK19" s="727"/>
      <c r="UYL19" s="727"/>
      <c r="UYN19" s="729"/>
      <c r="UYO19" s="724"/>
      <c r="UYP19" s="725"/>
      <c r="UYQ19" s="726"/>
      <c r="UYR19" s="726"/>
      <c r="UYS19" s="726"/>
      <c r="UYT19" s="727"/>
      <c r="UYU19" s="727"/>
      <c r="UYV19" s="727"/>
      <c r="UYX19" s="729"/>
      <c r="UYY19" s="724"/>
      <c r="UYZ19" s="725"/>
      <c r="UZA19" s="726"/>
      <c r="UZB19" s="726"/>
      <c r="UZC19" s="726"/>
      <c r="UZD19" s="727"/>
      <c r="UZE19" s="727"/>
      <c r="UZF19" s="727"/>
      <c r="UZH19" s="729"/>
      <c r="UZI19" s="724"/>
      <c r="UZJ19" s="725"/>
      <c r="UZK19" s="726"/>
      <c r="UZL19" s="726"/>
      <c r="UZM19" s="726"/>
      <c r="UZN19" s="727"/>
      <c r="UZO19" s="727"/>
      <c r="UZP19" s="727"/>
      <c r="UZR19" s="729"/>
      <c r="UZS19" s="724"/>
      <c r="UZT19" s="725"/>
      <c r="UZU19" s="726"/>
      <c r="UZV19" s="726"/>
      <c r="UZW19" s="726"/>
      <c r="UZX19" s="727"/>
      <c r="UZY19" s="727"/>
      <c r="UZZ19" s="727"/>
      <c r="VAB19" s="729"/>
      <c r="VAC19" s="724"/>
      <c r="VAD19" s="725"/>
      <c r="VAE19" s="726"/>
      <c r="VAF19" s="726"/>
      <c r="VAG19" s="726"/>
      <c r="VAH19" s="727"/>
      <c r="VAI19" s="727"/>
      <c r="VAJ19" s="727"/>
      <c r="VAL19" s="729"/>
      <c r="VAM19" s="724"/>
      <c r="VAN19" s="725"/>
      <c r="VAO19" s="726"/>
      <c r="VAP19" s="726"/>
      <c r="VAQ19" s="726"/>
      <c r="VAR19" s="727"/>
      <c r="VAS19" s="727"/>
      <c r="VAT19" s="727"/>
      <c r="VAV19" s="729"/>
      <c r="VAW19" s="724"/>
      <c r="VAX19" s="725"/>
      <c r="VAY19" s="726"/>
      <c r="VAZ19" s="726"/>
      <c r="VBA19" s="726"/>
      <c r="VBB19" s="727"/>
      <c r="VBC19" s="727"/>
      <c r="VBD19" s="727"/>
      <c r="VBF19" s="729"/>
      <c r="VBG19" s="724"/>
      <c r="VBH19" s="725"/>
      <c r="VBI19" s="726"/>
      <c r="VBJ19" s="726"/>
      <c r="VBK19" s="726"/>
      <c r="VBL19" s="727"/>
      <c r="VBM19" s="727"/>
      <c r="VBN19" s="727"/>
      <c r="VBP19" s="729"/>
      <c r="VBQ19" s="724"/>
      <c r="VBR19" s="725"/>
      <c r="VBS19" s="726"/>
      <c r="VBT19" s="726"/>
      <c r="VBU19" s="726"/>
      <c r="VBV19" s="727"/>
      <c r="VBW19" s="727"/>
      <c r="VBX19" s="727"/>
      <c r="VBZ19" s="729"/>
      <c r="VCA19" s="724"/>
      <c r="VCB19" s="725"/>
      <c r="VCC19" s="726"/>
      <c r="VCD19" s="726"/>
      <c r="VCE19" s="726"/>
      <c r="VCF19" s="727"/>
      <c r="VCG19" s="727"/>
      <c r="VCH19" s="727"/>
      <c r="VCJ19" s="729"/>
      <c r="VCK19" s="724"/>
      <c r="VCL19" s="725"/>
      <c r="VCM19" s="726"/>
      <c r="VCN19" s="726"/>
      <c r="VCO19" s="726"/>
      <c r="VCP19" s="727"/>
      <c r="VCQ19" s="727"/>
      <c r="VCR19" s="727"/>
      <c r="VCT19" s="729"/>
      <c r="VCU19" s="724"/>
      <c r="VCV19" s="725"/>
      <c r="VCW19" s="726"/>
      <c r="VCX19" s="726"/>
      <c r="VCY19" s="726"/>
      <c r="VCZ19" s="727"/>
      <c r="VDA19" s="727"/>
      <c r="VDB19" s="727"/>
      <c r="VDD19" s="729"/>
      <c r="VDE19" s="724"/>
      <c r="VDF19" s="725"/>
      <c r="VDG19" s="726"/>
      <c r="VDH19" s="726"/>
      <c r="VDI19" s="726"/>
      <c r="VDJ19" s="727"/>
      <c r="VDK19" s="727"/>
      <c r="VDL19" s="727"/>
      <c r="VDN19" s="729"/>
      <c r="VDO19" s="724"/>
      <c r="VDP19" s="725"/>
      <c r="VDQ19" s="726"/>
      <c r="VDR19" s="726"/>
      <c r="VDS19" s="726"/>
      <c r="VDT19" s="727"/>
      <c r="VDU19" s="727"/>
      <c r="VDV19" s="727"/>
      <c r="VDX19" s="729"/>
      <c r="VDY19" s="724"/>
      <c r="VDZ19" s="725"/>
      <c r="VEA19" s="726"/>
      <c r="VEB19" s="726"/>
      <c r="VEC19" s="726"/>
      <c r="VED19" s="727"/>
      <c r="VEE19" s="727"/>
      <c r="VEF19" s="727"/>
      <c r="VEH19" s="729"/>
      <c r="VEI19" s="724"/>
      <c r="VEJ19" s="725"/>
      <c r="VEK19" s="726"/>
      <c r="VEL19" s="726"/>
      <c r="VEM19" s="726"/>
      <c r="VEN19" s="727"/>
      <c r="VEO19" s="727"/>
      <c r="VEP19" s="727"/>
      <c r="VER19" s="729"/>
      <c r="VES19" s="724"/>
      <c r="VET19" s="725"/>
      <c r="VEU19" s="726"/>
      <c r="VEV19" s="726"/>
      <c r="VEW19" s="726"/>
      <c r="VEX19" s="727"/>
      <c r="VEY19" s="727"/>
      <c r="VEZ19" s="727"/>
      <c r="VFB19" s="729"/>
      <c r="VFC19" s="724"/>
      <c r="VFD19" s="725"/>
      <c r="VFE19" s="726"/>
      <c r="VFF19" s="726"/>
      <c r="VFG19" s="726"/>
      <c r="VFH19" s="727"/>
      <c r="VFI19" s="727"/>
      <c r="VFJ19" s="727"/>
      <c r="VFL19" s="729"/>
      <c r="VFM19" s="724"/>
      <c r="VFN19" s="725"/>
      <c r="VFO19" s="726"/>
      <c r="VFP19" s="726"/>
      <c r="VFQ19" s="726"/>
      <c r="VFR19" s="727"/>
      <c r="VFS19" s="727"/>
      <c r="VFT19" s="727"/>
      <c r="VFV19" s="729"/>
      <c r="VFW19" s="724"/>
      <c r="VFX19" s="725"/>
      <c r="VFY19" s="726"/>
      <c r="VFZ19" s="726"/>
      <c r="VGA19" s="726"/>
      <c r="VGB19" s="727"/>
      <c r="VGC19" s="727"/>
      <c r="VGD19" s="727"/>
      <c r="VGF19" s="729"/>
      <c r="VGG19" s="724"/>
      <c r="VGH19" s="725"/>
      <c r="VGI19" s="726"/>
      <c r="VGJ19" s="726"/>
      <c r="VGK19" s="726"/>
      <c r="VGL19" s="727"/>
      <c r="VGM19" s="727"/>
      <c r="VGN19" s="727"/>
      <c r="VGP19" s="729"/>
      <c r="VGQ19" s="724"/>
      <c r="VGR19" s="725"/>
      <c r="VGS19" s="726"/>
      <c r="VGT19" s="726"/>
      <c r="VGU19" s="726"/>
      <c r="VGV19" s="727"/>
      <c r="VGW19" s="727"/>
      <c r="VGX19" s="727"/>
      <c r="VGZ19" s="729"/>
      <c r="VHA19" s="724"/>
      <c r="VHB19" s="725"/>
      <c r="VHC19" s="726"/>
      <c r="VHD19" s="726"/>
      <c r="VHE19" s="726"/>
      <c r="VHF19" s="727"/>
      <c r="VHG19" s="727"/>
      <c r="VHH19" s="727"/>
      <c r="VHJ19" s="729"/>
      <c r="VHK19" s="724"/>
      <c r="VHL19" s="725"/>
      <c r="VHM19" s="726"/>
      <c r="VHN19" s="726"/>
      <c r="VHO19" s="726"/>
      <c r="VHP19" s="727"/>
      <c r="VHQ19" s="727"/>
      <c r="VHR19" s="727"/>
      <c r="VHT19" s="729"/>
      <c r="VHU19" s="724"/>
      <c r="VHV19" s="725"/>
      <c r="VHW19" s="726"/>
      <c r="VHX19" s="726"/>
      <c r="VHY19" s="726"/>
      <c r="VHZ19" s="727"/>
      <c r="VIA19" s="727"/>
      <c r="VIB19" s="727"/>
      <c r="VID19" s="729"/>
      <c r="VIE19" s="724"/>
      <c r="VIF19" s="725"/>
      <c r="VIG19" s="726"/>
      <c r="VIH19" s="726"/>
      <c r="VII19" s="726"/>
      <c r="VIJ19" s="727"/>
      <c r="VIK19" s="727"/>
      <c r="VIL19" s="727"/>
      <c r="VIN19" s="729"/>
      <c r="VIO19" s="724"/>
      <c r="VIP19" s="725"/>
      <c r="VIQ19" s="726"/>
      <c r="VIR19" s="726"/>
      <c r="VIS19" s="726"/>
      <c r="VIT19" s="727"/>
      <c r="VIU19" s="727"/>
      <c r="VIV19" s="727"/>
      <c r="VIX19" s="729"/>
      <c r="VIY19" s="724"/>
      <c r="VIZ19" s="725"/>
      <c r="VJA19" s="726"/>
      <c r="VJB19" s="726"/>
      <c r="VJC19" s="726"/>
      <c r="VJD19" s="727"/>
      <c r="VJE19" s="727"/>
      <c r="VJF19" s="727"/>
      <c r="VJH19" s="729"/>
      <c r="VJI19" s="724"/>
      <c r="VJJ19" s="725"/>
      <c r="VJK19" s="726"/>
      <c r="VJL19" s="726"/>
      <c r="VJM19" s="726"/>
      <c r="VJN19" s="727"/>
      <c r="VJO19" s="727"/>
      <c r="VJP19" s="727"/>
      <c r="VJR19" s="729"/>
      <c r="VJS19" s="724"/>
      <c r="VJT19" s="725"/>
      <c r="VJU19" s="726"/>
      <c r="VJV19" s="726"/>
      <c r="VJW19" s="726"/>
      <c r="VJX19" s="727"/>
      <c r="VJY19" s="727"/>
      <c r="VJZ19" s="727"/>
      <c r="VKB19" s="729"/>
      <c r="VKC19" s="724"/>
      <c r="VKD19" s="725"/>
      <c r="VKE19" s="726"/>
      <c r="VKF19" s="726"/>
      <c r="VKG19" s="726"/>
      <c r="VKH19" s="727"/>
      <c r="VKI19" s="727"/>
      <c r="VKJ19" s="727"/>
      <c r="VKL19" s="729"/>
      <c r="VKM19" s="724"/>
      <c r="VKN19" s="725"/>
      <c r="VKO19" s="726"/>
      <c r="VKP19" s="726"/>
      <c r="VKQ19" s="726"/>
      <c r="VKR19" s="727"/>
      <c r="VKS19" s="727"/>
      <c r="VKT19" s="727"/>
      <c r="VKV19" s="729"/>
      <c r="VKW19" s="724"/>
      <c r="VKX19" s="725"/>
      <c r="VKY19" s="726"/>
      <c r="VKZ19" s="726"/>
      <c r="VLA19" s="726"/>
      <c r="VLB19" s="727"/>
      <c r="VLC19" s="727"/>
      <c r="VLD19" s="727"/>
      <c r="VLF19" s="729"/>
      <c r="VLG19" s="724"/>
      <c r="VLH19" s="725"/>
      <c r="VLI19" s="726"/>
      <c r="VLJ19" s="726"/>
      <c r="VLK19" s="726"/>
      <c r="VLL19" s="727"/>
      <c r="VLM19" s="727"/>
      <c r="VLN19" s="727"/>
      <c r="VLP19" s="729"/>
      <c r="VLQ19" s="724"/>
      <c r="VLR19" s="725"/>
      <c r="VLS19" s="726"/>
      <c r="VLT19" s="726"/>
      <c r="VLU19" s="726"/>
      <c r="VLV19" s="727"/>
      <c r="VLW19" s="727"/>
      <c r="VLX19" s="727"/>
      <c r="VLZ19" s="729"/>
      <c r="VMA19" s="724"/>
      <c r="VMB19" s="725"/>
      <c r="VMC19" s="726"/>
      <c r="VMD19" s="726"/>
      <c r="VME19" s="726"/>
      <c r="VMF19" s="727"/>
      <c r="VMG19" s="727"/>
      <c r="VMH19" s="727"/>
      <c r="VMJ19" s="729"/>
      <c r="VMK19" s="724"/>
      <c r="VML19" s="725"/>
      <c r="VMM19" s="726"/>
      <c r="VMN19" s="726"/>
      <c r="VMO19" s="726"/>
      <c r="VMP19" s="727"/>
      <c r="VMQ19" s="727"/>
      <c r="VMR19" s="727"/>
      <c r="VMT19" s="729"/>
      <c r="VMU19" s="724"/>
      <c r="VMV19" s="725"/>
      <c r="VMW19" s="726"/>
      <c r="VMX19" s="726"/>
      <c r="VMY19" s="726"/>
      <c r="VMZ19" s="727"/>
      <c r="VNA19" s="727"/>
      <c r="VNB19" s="727"/>
      <c r="VND19" s="729"/>
      <c r="VNE19" s="724"/>
      <c r="VNF19" s="725"/>
      <c r="VNG19" s="726"/>
      <c r="VNH19" s="726"/>
      <c r="VNI19" s="726"/>
      <c r="VNJ19" s="727"/>
      <c r="VNK19" s="727"/>
      <c r="VNL19" s="727"/>
      <c r="VNN19" s="729"/>
      <c r="VNO19" s="724"/>
      <c r="VNP19" s="725"/>
      <c r="VNQ19" s="726"/>
      <c r="VNR19" s="726"/>
      <c r="VNS19" s="726"/>
      <c r="VNT19" s="727"/>
      <c r="VNU19" s="727"/>
      <c r="VNV19" s="727"/>
      <c r="VNX19" s="729"/>
      <c r="VNY19" s="724"/>
      <c r="VNZ19" s="725"/>
      <c r="VOA19" s="726"/>
      <c r="VOB19" s="726"/>
      <c r="VOC19" s="726"/>
      <c r="VOD19" s="727"/>
      <c r="VOE19" s="727"/>
      <c r="VOF19" s="727"/>
      <c r="VOH19" s="729"/>
      <c r="VOI19" s="724"/>
      <c r="VOJ19" s="725"/>
      <c r="VOK19" s="726"/>
      <c r="VOL19" s="726"/>
      <c r="VOM19" s="726"/>
      <c r="VON19" s="727"/>
      <c r="VOO19" s="727"/>
      <c r="VOP19" s="727"/>
      <c r="VOR19" s="729"/>
      <c r="VOS19" s="724"/>
      <c r="VOT19" s="725"/>
      <c r="VOU19" s="726"/>
      <c r="VOV19" s="726"/>
      <c r="VOW19" s="726"/>
      <c r="VOX19" s="727"/>
      <c r="VOY19" s="727"/>
      <c r="VOZ19" s="727"/>
      <c r="VPB19" s="729"/>
      <c r="VPC19" s="724"/>
      <c r="VPD19" s="725"/>
      <c r="VPE19" s="726"/>
      <c r="VPF19" s="726"/>
      <c r="VPG19" s="726"/>
      <c r="VPH19" s="727"/>
      <c r="VPI19" s="727"/>
      <c r="VPJ19" s="727"/>
      <c r="VPL19" s="729"/>
      <c r="VPM19" s="724"/>
      <c r="VPN19" s="725"/>
      <c r="VPO19" s="726"/>
      <c r="VPP19" s="726"/>
      <c r="VPQ19" s="726"/>
      <c r="VPR19" s="727"/>
      <c r="VPS19" s="727"/>
      <c r="VPT19" s="727"/>
      <c r="VPV19" s="729"/>
      <c r="VPW19" s="724"/>
      <c r="VPX19" s="725"/>
      <c r="VPY19" s="726"/>
      <c r="VPZ19" s="726"/>
      <c r="VQA19" s="726"/>
      <c r="VQB19" s="727"/>
      <c r="VQC19" s="727"/>
      <c r="VQD19" s="727"/>
      <c r="VQF19" s="729"/>
      <c r="VQG19" s="724"/>
      <c r="VQH19" s="725"/>
      <c r="VQI19" s="726"/>
      <c r="VQJ19" s="726"/>
      <c r="VQK19" s="726"/>
      <c r="VQL19" s="727"/>
      <c r="VQM19" s="727"/>
      <c r="VQN19" s="727"/>
      <c r="VQP19" s="729"/>
      <c r="VQQ19" s="724"/>
      <c r="VQR19" s="725"/>
      <c r="VQS19" s="726"/>
      <c r="VQT19" s="726"/>
      <c r="VQU19" s="726"/>
      <c r="VQV19" s="727"/>
      <c r="VQW19" s="727"/>
      <c r="VQX19" s="727"/>
      <c r="VQZ19" s="729"/>
      <c r="VRA19" s="724"/>
      <c r="VRB19" s="725"/>
      <c r="VRC19" s="726"/>
      <c r="VRD19" s="726"/>
      <c r="VRE19" s="726"/>
      <c r="VRF19" s="727"/>
      <c r="VRG19" s="727"/>
      <c r="VRH19" s="727"/>
      <c r="VRJ19" s="729"/>
      <c r="VRK19" s="724"/>
      <c r="VRL19" s="725"/>
      <c r="VRM19" s="726"/>
      <c r="VRN19" s="726"/>
      <c r="VRO19" s="726"/>
      <c r="VRP19" s="727"/>
      <c r="VRQ19" s="727"/>
      <c r="VRR19" s="727"/>
      <c r="VRT19" s="729"/>
      <c r="VRU19" s="724"/>
      <c r="VRV19" s="725"/>
      <c r="VRW19" s="726"/>
      <c r="VRX19" s="726"/>
      <c r="VRY19" s="726"/>
      <c r="VRZ19" s="727"/>
      <c r="VSA19" s="727"/>
      <c r="VSB19" s="727"/>
      <c r="VSD19" s="729"/>
      <c r="VSE19" s="724"/>
      <c r="VSF19" s="725"/>
      <c r="VSG19" s="726"/>
      <c r="VSH19" s="726"/>
      <c r="VSI19" s="726"/>
      <c r="VSJ19" s="727"/>
      <c r="VSK19" s="727"/>
      <c r="VSL19" s="727"/>
      <c r="VSN19" s="729"/>
      <c r="VSO19" s="724"/>
      <c r="VSP19" s="725"/>
      <c r="VSQ19" s="726"/>
      <c r="VSR19" s="726"/>
      <c r="VSS19" s="726"/>
      <c r="VST19" s="727"/>
      <c r="VSU19" s="727"/>
      <c r="VSV19" s="727"/>
      <c r="VSX19" s="729"/>
      <c r="VSY19" s="724"/>
      <c r="VSZ19" s="725"/>
      <c r="VTA19" s="726"/>
      <c r="VTB19" s="726"/>
      <c r="VTC19" s="726"/>
      <c r="VTD19" s="727"/>
      <c r="VTE19" s="727"/>
      <c r="VTF19" s="727"/>
      <c r="VTH19" s="729"/>
      <c r="VTI19" s="724"/>
      <c r="VTJ19" s="725"/>
      <c r="VTK19" s="726"/>
      <c r="VTL19" s="726"/>
      <c r="VTM19" s="726"/>
      <c r="VTN19" s="727"/>
      <c r="VTO19" s="727"/>
      <c r="VTP19" s="727"/>
      <c r="VTR19" s="729"/>
      <c r="VTS19" s="724"/>
      <c r="VTT19" s="725"/>
      <c r="VTU19" s="726"/>
      <c r="VTV19" s="726"/>
      <c r="VTW19" s="726"/>
      <c r="VTX19" s="727"/>
      <c r="VTY19" s="727"/>
      <c r="VTZ19" s="727"/>
      <c r="VUB19" s="729"/>
      <c r="VUC19" s="724"/>
      <c r="VUD19" s="725"/>
      <c r="VUE19" s="726"/>
      <c r="VUF19" s="726"/>
      <c r="VUG19" s="726"/>
      <c r="VUH19" s="727"/>
      <c r="VUI19" s="727"/>
      <c r="VUJ19" s="727"/>
      <c r="VUL19" s="729"/>
      <c r="VUM19" s="724"/>
      <c r="VUN19" s="725"/>
      <c r="VUO19" s="726"/>
      <c r="VUP19" s="726"/>
      <c r="VUQ19" s="726"/>
      <c r="VUR19" s="727"/>
      <c r="VUS19" s="727"/>
      <c r="VUT19" s="727"/>
      <c r="VUV19" s="729"/>
      <c r="VUW19" s="724"/>
      <c r="VUX19" s="725"/>
      <c r="VUY19" s="726"/>
      <c r="VUZ19" s="726"/>
      <c r="VVA19" s="726"/>
      <c r="VVB19" s="727"/>
      <c r="VVC19" s="727"/>
      <c r="VVD19" s="727"/>
      <c r="VVF19" s="729"/>
      <c r="VVG19" s="724"/>
      <c r="VVH19" s="725"/>
      <c r="VVI19" s="726"/>
      <c r="VVJ19" s="726"/>
      <c r="VVK19" s="726"/>
      <c r="VVL19" s="727"/>
      <c r="VVM19" s="727"/>
      <c r="VVN19" s="727"/>
      <c r="VVP19" s="729"/>
      <c r="VVQ19" s="724"/>
      <c r="VVR19" s="725"/>
      <c r="VVS19" s="726"/>
      <c r="VVT19" s="726"/>
      <c r="VVU19" s="726"/>
      <c r="VVV19" s="727"/>
      <c r="VVW19" s="727"/>
      <c r="VVX19" s="727"/>
      <c r="VVZ19" s="729"/>
      <c r="VWA19" s="724"/>
      <c r="VWB19" s="725"/>
      <c r="VWC19" s="726"/>
      <c r="VWD19" s="726"/>
      <c r="VWE19" s="726"/>
      <c r="VWF19" s="727"/>
      <c r="VWG19" s="727"/>
      <c r="VWH19" s="727"/>
      <c r="VWJ19" s="729"/>
      <c r="VWK19" s="724"/>
      <c r="VWL19" s="725"/>
      <c r="VWM19" s="726"/>
      <c r="VWN19" s="726"/>
      <c r="VWO19" s="726"/>
      <c r="VWP19" s="727"/>
      <c r="VWQ19" s="727"/>
      <c r="VWR19" s="727"/>
      <c r="VWT19" s="729"/>
      <c r="VWU19" s="724"/>
      <c r="VWV19" s="725"/>
      <c r="VWW19" s="726"/>
      <c r="VWX19" s="726"/>
      <c r="VWY19" s="726"/>
      <c r="VWZ19" s="727"/>
      <c r="VXA19" s="727"/>
      <c r="VXB19" s="727"/>
      <c r="VXD19" s="729"/>
      <c r="VXE19" s="724"/>
      <c r="VXF19" s="725"/>
      <c r="VXG19" s="726"/>
      <c r="VXH19" s="726"/>
      <c r="VXI19" s="726"/>
      <c r="VXJ19" s="727"/>
      <c r="VXK19" s="727"/>
      <c r="VXL19" s="727"/>
      <c r="VXN19" s="729"/>
      <c r="VXO19" s="724"/>
      <c r="VXP19" s="725"/>
      <c r="VXQ19" s="726"/>
      <c r="VXR19" s="726"/>
      <c r="VXS19" s="726"/>
      <c r="VXT19" s="727"/>
      <c r="VXU19" s="727"/>
      <c r="VXV19" s="727"/>
      <c r="VXX19" s="729"/>
      <c r="VXY19" s="724"/>
      <c r="VXZ19" s="725"/>
      <c r="VYA19" s="726"/>
      <c r="VYB19" s="726"/>
      <c r="VYC19" s="726"/>
      <c r="VYD19" s="727"/>
      <c r="VYE19" s="727"/>
      <c r="VYF19" s="727"/>
      <c r="VYH19" s="729"/>
      <c r="VYI19" s="724"/>
      <c r="VYJ19" s="725"/>
      <c r="VYK19" s="726"/>
      <c r="VYL19" s="726"/>
      <c r="VYM19" s="726"/>
      <c r="VYN19" s="727"/>
      <c r="VYO19" s="727"/>
      <c r="VYP19" s="727"/>
      <c r="VYR19" s="729"/>
      <c r="VYS19" s="724"/>
      <c r="VYT19" s="725"/>
      <c r="VYU19" s="726"/>
      <c r="VYV19" s="726"/>
      <c r="VYW19" s="726"/>
      <c r="VYX19" s="727"/>
      <c r="VYY19" s="727"/>
      <c r="VYZ19" s="727"/>
      <c r="VZB19" s="729"/>
      <c r="VZC19" s="724"/>
      <c r="VZD19" s="725"/>
      <c r="VZE19" s="726"/>
      <c r="VZF19" s="726"/>
      <c r="VZG19" s="726"/>
      <c r="VZH19" s="727"/>
      <c r="VZI19" s="727"/>
      <c r="VZJ19" s="727"/>
      <c r="VZL19" s="729"/>
      <c r="VZM19" s="724"/>
      <c r="VZN19" s="725"/>
      <c r="VZO19" s="726"/>
      <c r="VZP19" s="726"/>
      <c r="VZQ19" s="726"/>
      <c r="VZR19" s="727"/>
      <c r="VZS19" s="727"/>
      <c r="VZT19" s="727"/>
      <c r="VZV19" s="729"/>
      <c r="VZW19" s="724"/>
      <c r="VZX19" s="725"/>
      <c r="VZY19" s="726"/>
      <c r="VZZ19" s="726"/>
      <c r="WAA19" s="726"/>
      <c r="WAB19" s="727"/>
      <c r="WAC19" s="727"/>
      <c r="WAD19" s="727"/>
      <c r="WAF19" s="729"/>
      <c r="WAG19" s="724"/>
      <c r="WAH19" s="725"/>
      <c r="WAI19" s="726"/>
      <c r="WAJ19" s="726"/>
      <c r="WAK19" s="726"/>
      <c r="WAL19" s="727"/>
      <c r="WAM19" s="727"/>
      <c r="WAN19" s="727"/>
      <c r="WAP19" s="729"/>
      <c r="WAQ19" s="724"/>
      <c r="WAR19" s="725"/>
      <c r="WAS19" s="726"/>
      <c r="WAT19" s="726"/>
      <c r="WAU19" s="726"/>
      <c r="WAV19" s="727"/>
      <c r="WAW19" s="727"/>
      <c r="WAX19" s="727"/>
      <c r="WAZ19" s="729"/>
      <c r="WBA19" s="724"/>
      <c r="WBB19" s="725"/>
      <c r="WBC19" s="726"/>
      <c r="WBD19" s="726"/>
      <c r="WBE19" s="726"/>
      <c r="WBF19" s="727"/>
      <c r="WBG19" s="727"/>
      <c r="WBH19" s="727"/>
      <c r="WBJ19" s="729"/>
      <c r="WBK19" s="724"/>
      <c r="WBL19" s="725"/>
      <c r="WBM19" s="726"/>
      <c r="WBN19" s="726"/>
      <c r="WBO19" s="726"/>
      <c r="WBP19" s="727"/>
      <c r="WBQ19" s="727"/>
      <c r="WBR19" s="727"/>
      <c r="WBT19" s="729"/>
      <c r="WBU19" s="724"/>
      <c r="WBV19" s="725"/>
      <c r="WBW19" s="726"/>
      <c r="WBX19" s="726"/>
      <c r="WBY19" s="726"/>
      <c r="WBZ19" s="727"/>
      <c r="WCA19" s="727"/>
      <c r="WCB19" s="727"/>
      <c r="WCD19" s="729"/>
      <c r="WCE19" s="724"/>
      <c r="WCF19" s="725"/>
      <c r="WCG19" s="726"/>
      <c r="WCH19" s="726"/>
      <c r="WCI19" s="726"/>
      <c r="WCJ19" s="727"/>
      <c r="WCK19" s="727"/>
      <c r="WCL19" s="727"/>
      <c r="WCN19" s="729"/>
      <c r="WCO19" s="724"/>
      <c r="WCP19" s="725"/>
      <c r="WCQ19" s="726"/>
      <c r="WCR19" s="726"/>
      <c r="WCS19" s="726"/>
      <c r="WCT19" s="727"/>
      <c r="WCU19" s="727"/>
      <c r="WCV19" s="727"/>
      <c r="WCX19" s="729"/>
      <c r="WCY19" s="724"/>
      <c r="WCZ19" s="725"/>
      <c r="WDA19" s="726"/>
      <c r="WDB19" s="726"/>
      <c r="WDC19" s="726"/>
      <c r="WDD19" s="727"/>
      <c r="WDE19" s="727"/>
      <c r="WDF19" s="727"/>
      <c r="WDH19" s="729"/>
      <c r="WDI19" s="724"/>
      <c r="WDJ19" s="725"/>
      <c r="WDK19" s="726"/>
      <c r="WDL19" s="726"/>
      <c r="WDM19" s="726"/>
      <c r="WDN19" s="727"/>
      <c r="WDO19" s="727"/>
      <c r="WDP19" s="727"/>
      <c r="WDR19" s="729"/>
      <c r="WDS19" s="724"/>
      <c r="WDT19" s="725"/>
      <c r="WDU19" s="726"/>
      <c r="WDV19" s="726"/>
      <c r="WDW19" s="726"/>
      <c r="WDX19" s="727"/>
      <c r="WDY19" s="727"/>
      <c r="WDZ19" s="727"/>
      <c r="WEB19" s="729"/>
      <c r="WEC19" s="724"/>
      <c r="WED19" s="725"/>
      <c r="WEE19" s="726"/>
      <c r="WEF19" s="726"/>
      <c r="WEG19" s="726"/>
      <c r="WEH19" s="727"/>
      <c r="WEI19" s="727"/>
      <c r="WEJ19" s="727"/>
      <c r="WEL19" s="729"/>
      <c r="WEM19" s="724"/>
      <c r="WEN19" s="725"/>
      <c r="WEO19" s="726"/>
      <c r="WEP19" s="726"/>
      <c r="WEQ19" s="726"/>
      <c r="WER19" s="727"/>
      <c r="WES19" s="727"/>
      <c r="WET19" s="727"/>
      <c r="WEV19" s="729"/>
      <c r="WEW19" s="724"/>
      <c r="WEX19" s="725"/>
      <c r="WEY19" s="726"/>
      <c r="WEZ19" s="726"/>
      <c r="WFA19" s="726"/>
      <c r="WFB19" s="727"/>
      <c r="WFC19" s="727"/>
      <c r="WFD19" s="727"/>
      <c r="WFF19" s="729"/>
      <c r="WFG19" s="724"/>
      <c r="WFH19" s="725"/>
      <c r="WFI19" s="726"/>
      <c r="WFJ19" s="726"/>
      <c r="WFK19" s="726"/>
      <c r="WFL19" s="727"/>
      <c r="WFM19" s="727"/>
      <c r="WFN19" s="727"/>
      <c r="WFP19" s="729"/>
      <c r="WFQ19" s="724"/>
      <c r="WFR19" s="725"/>
      <c r="WFS19" s="726"/>
      <c r="WFT19" s="726"/>
      <c r="WFU19" s="726"/>
      <c r="WFV19" s="727"/>
      <c r="WFW19" s="727"/>
      <c r="WFX19" s="727"/>
      <c r="WFZ19" s="729"/>
      <c r="WGA19" s="724"/>
      <c r="WGB19" s="725"/>
      <c r="WGC19" s="726"/>
      <c r="WGD19" s="726"/>
      <c r="WGE19" s="726"/>
      <c r="WGF19" s="727"/>
      <c r="WGG19" s="727"/>
      <c r="WGH19" s="727"/>
      <c r="WGJ19" s="729"/>
      <c r="WGK19" s="724"/>
      <c r="WGL19" s="725"/>
      <c r="WGM19" s="726"/>
      <c r="WGN19" s="726"/>
      <c r="WGO19" s="726"/>
      <c r="WGP19" s="727"/>
      <c r="WGQ19" s="727"/>
      <c r="WGR19" s="727"/>
      <c r="WGT19" s="729"/>
      <c r="WGU19" s="724"/>
      <c r="WGV19" s="725"/>
      <c r="WGW19" s="726"/>
      <c r="WGX19" s="726"/>
      <c r="WGY19" s="726"/>
      <c r="WGZ19" s="727"/>
      <c r="WHA19" s="727"/>
      <c r="WHB19" s="727"/>
      <c r="WHD19" s="729"/>
      <c r="WHE19" s="724"/>
      <c r="WHF19" s="725"/>
      <c r="WHG19" s="726"/>
      <c r="WHH19" s="726"/>
      <c r="WHI19" s="726"/>
      <c r="WHJ19" s="727"/>
      <c r="WHK19" s="727"/>
      <c r="WHL19" s="727"/>
      <c r="WHN19" s="729"/>
      <c r="WHO19" s="724"/>
      <c r="WHP19" s="725"/>
      <c r="WHQ19" s="726"/>
      <c r="WHR19" s="726"/>
      <c r="WHS19" s="726"/>
      <c r="WHT19" s="727"/>
      <c r="WHU19" s="727"/>
      <c r="WHV19" s="727"/>
      <c r="WHX19" s="729"/>
      <c r="WHY19" s="724"/>
      <c r="WHZ19" s="725"/>
      <c r="WIA19" s="726"/>
      <c r="WIB19" s="726"/>
      <c r="WIC19" s="726"/>
      <c r="WID19" s="727"/>
      <c r="WIE19" s="727"/>
      <c r="WIF19" s="727"/>
      <c r="WIH19" s="729"/>
      <c r="WII19" s="724"/>
      <c r="WIJ19" s="725"/>
      <c r="WIK19" s="726"/>
      <c r="WIL19" s="726"/>
      <c r="WIM19" s="726"/>
      <c r="WIN19" s="727"/>
      <c r="WIO19" s="727"/>
      <c r="WIP19" s="727"/>
      <c r="WIR19" s="729"/>
      <c r="WIS19" s="724"/>
      <c r="WIT19" s="725"/>
      <c r="WIU19" s="726"/>
      <c r="WIV19" s="726"/>
      <c r="WIW19" s="726"/>
      <c r="WIX19" s="727"/>
      <c r="WIY19" s="727"/>
      <c r="WIZ19" s="727"/>
      <c r="WJB19" s="729"/>
      <c r="WJC19" s="724"/>
      <c r="WJD19" s="725"/>
      <c r="WJE19" s="726"/>
      <c r="WJF19" s="726"/>
      <c r="WJG19" s="726"/>
      <c r="WJH19" s="727"/>
      <c r="WJI19" s="727"/>
      <c r="WJJ19" s="727"/>
      <c r="WJL19" s="729"/>
      <c r="WJM19" s="724"/>
      <c r="WJN19" s="725"/>
      <c r="WJO19" s="726"/>
      <c r="WJP19" s="726"/>
      <c r="WJQ19" s="726"/>
      <c r="WJR19" s="727"/>
      <c r="WJS19" s="727"/>
      <c r="WJT19" s="727"/>
      <c r="WJV19" s="729"/>
      <c r="WJW19" s="724"/>
      <c r="WJX19" s="725"/>
      <c r="WJY19" s="726"/>
      <c r="WJZ19" s="726"/>
      <c r="WKA19" s="726"/>
      <c r="WKB19" s="727"/>
      <c r="WKC19" s="727"/>
      <c r="WKD19" s="727"/>
      <c r="WKF19" s="729"/>
      <c r="WKG19" s="724"/>
      <c r="WKH19" s="725"/>
      <c r="WKI19" s="726"/>
      <c r="WKJ19" s="726"/>
      <c r="WKK19" s="726"/>
      <c r="WKL19" s="727"/>
      <c r="WKM19" s="727"/>
      <c r="WKN19" s="727"/>
      <c r="WKP19" s="729"/>
      <c r="WKQ19" s="724"/>
      <c r="WKR19" s="725"/>
      <c r="WKS19" s="726"/>
      <c r="WKT19" s="726"/>
      <c r="WKU19" s="726"/>
      <c r="WKV19" s="727"/>
      <c r="WKW19" s="727"/>
      <c r="WKX19" s="727"/>
      <c r="WKZ19" s="729"/>
      <c r="WLA19" s="724"/>
      <c r="WLB19" s="725"/>
      <c r="WLC19" s="726"/>
      <c r="WLD19" s="726"/>
      <c r="WLE19" s="726"/>
      <c r="WLF19" s="727"/>
      <c r="WLG19" s="727"/>
      <c r="WLH19" s="727"/>
      <c r="WLJ19" s="729"/>
      <c r="WLK19" s="724"/>
      <c r="WLL19" s="725"/>
      <c r="WLM19" s="726"/>
      <c r="WLN19" s="726"/>
      <c r="WLO19" s="726"/>
      <c r="WLP19" s="727"/>
      <c r="WLQ19" s="727"/>
      <c r="WLR19" s="727"/>
      <c r="WLT19" s="729"/>
      <c r="WLU19" s="724"/>
      <c r="WLV19" s="725"/>
      <c r="WLW19" s="726"/>
      <c r="WLX19" s="726"/>
      <c r="WLY19" s="726"/>
      <c r="WLZ19" s="727"/>
      <c r="WMA19" s="727"/>
      <c r="WMB19" s="727"/>
      <c r="WMD19" s="729"/>
      <c r="WME19" s="724"/>
      <c r="WMF19" s="725"/>
      <c r="WMG19" s="726"/>
      <c r="WMH19" s="726"/>
      <c r="WMI19" s="726"/>
      <c r="WMJ19" s="727"/>
      <c r="WMK19" s="727"/>
      <c r="WML19" s="727"/>
      <c r="WMN19" s="729"/>
      <c r="WMO19" s="724"/>
      <c r="WMP19" s="725"/>
      <c r="WMQ19" s="726"/>
      <c r="WMR19" s="726"/>
      <c r="WMS19" s="726"/>
      <c r="WMT19" s="727"/>
      <c r="WMU19" s="727"/>
      <c r="WMV19" s="727"/>
      <c r="WMX19" s="729"/>
      <c r="WMY19" s="724"/>
      <c r="WMZ19" s="725"/>
      <c r="WNA19" s="726"/>
      <c r="WNB19" s="726"/>
      <c r="WNC19" s="726"/>
      <c r="WND19" s="727"/>
      <c r="WNE19" s="727"/>
      <c r="WNF19" s="727"/>
      <c r="WNH19" s="729"/>
      <c r="WNI19" s="724"/>
      <c r="WNJ19" s="725"/>
      <c r="WNK19" s="726"/>
      <c r="WNL19" s="726"/>
      <c r="WNM19" s="726"/>
      <c r="WNN19" s="727"/>
      <c r="WNO19" s="727"/>
      <c r="WNP19" s="727"/>
      <c r="WNR19" s="729"/>
      <c r="WNS19" s="724"/>
      <c r="WNT19" s="725"/>
      <c r="WNU19" s="726"/>
      <c r="WNV19" s="726"/>
      <c r="WNW19" s="726"/>
      <c r="WNX19" s="727"/>
      <c r="WNY19" s="727"/>
      <c r="WNZ19" s="727"/>
      <c r="WOB19" s="729"/>
      <c r="WOC19" s="724"/>
      <c r="WOD19" s="725"/>
      <c r="WOE19" s="726"/>
      <c r="WOF19" s="726"/>
      <c r="WOG19" s="726"/>
      <c r="WOH19" s="727"/>
      <c r="WOI19" s="727"/>
      <c r="WOJ19" s="727"/>
      <c r="WOL19" s="729"/>
      <c r="WOM19" s="724"/>
      <c r="WON19" s="725"/>
      <c r="WOO19" s="726"/>
      <c r="WOP19" s="726"/>
      <c r="WOQ19" s="726"/>
      <c r="WOR19" s="727"/>
      <c r="WOS19" s="727"/>
      <c r="WOT19" s="727"/>
      <c r="WOV19" s="729"/>
      <c r="WOW19" s="724"/>
      <c r="WOX19" s="725"/>
      <c r="WOY19" s="726"/>
      <c r="WOZ19" s="726"/>
      <c r="WPA19" s="726"/>
      <c r="WPB19" s="727"/>
      <c r="WPC19" s="727"/>
      <c r="WPD19" s="727"/>
      <c r="WPF19" s="729"/>
      <c r="WPG19" s="724"/>
      <c r="WPH19" s="725"/>
      <c r="WPI19" s="726"/>
      <c r="WPJ19" s="726"/>
      <c r="WPK19" s="726"/>
      <c r="WPL19" s="727"/>
      <c r="WPM19" s="727"/>
      <c r="WPN19" s="727"/>
      <c r="WPP19" s="729"/>
      <c r="WPQ19" s="724"/>
      <c r="WPR19" s="725"/>
      <c r="WPS19" s="726"/>
      <c r="WPT19" s="726"/>
      <c r="WPU19" s="726"/>
      <c r="WPV19" s="727"/>
      <c r="WPW19" s="727"/>
      <c r="WPX19" s="727"/>
      <c r="WPZ19" s="729"/>
      <c r="WQA19" s="724"/>
      <c r="WQB19" s="725"/>
      <c r="WQC19" s="726"/>
      <c r="WQD19" s="726"/>
      <c r="WQE19" s="726"/>
      <c r="WQF19" s="727"/>
      <c r="WQG19" s="727"/>
      <c r="WQH19" s="727"/>
      <c r="WQJ19" s="729"/>
      <c r="WQK19" s="724"/>
      <c r="WQL19" s="725"/>
      <c r="WQM19" s="726"/>
      <c r="WQN19" s="726"/>
      <c r="WQO19" s="726"/>
      <c r="WQP19" s="727"/>
      <c r="WQQ19" s="727"/>
      <c r="WQR19" s="727"/>
      <c r="WQT19" s="729"/>
      <c r="WQU19" s="724"/>
      <c r="WQV19" s="725"/>
      <c r="WQW19" s="726"/>
      <c r="WQX19" s="726"/>
      <c r="WQY19" s="726"/>
      <c r="WQZ19" s="727"/>
      <c r="WRA19" s="727"/>
      <c r="WRB19" s="727"/>
      <c r="WRD19" s="729"/>
      <c r="WRE19" s="724"/>
      <c r="WRF19" s="725"/>
      <c r="WRG19" s="726"/>
      <c r="WRH19" s="726"/>
      <c r="WRI19" s="726"/>
      <c r="WRJ19" s="727"/>
      <c r="WRK19" s="727"/>
      <c r="WRL19" s="727"/>
      <c r="WRN19" s="729"/>
      <c r="WRO19" s="724"/>
      <c r="WRP19" s="725"/>
      <c r="WRQ19" s="726"/>
      <c r="WRR19" s="726"/>
      <c r="WRS19" s="726"/>
      <c r="WRT19" s="727"/>
      <c r="WRU19" s="727"/>
      <c r="WRV19" s="727"/>
      <c r="WRX19" s="729"/>
      <c r="WRY19" s="724"/>
      <c r="WRZ19" s="725"/>
      <c r="WSA19" s="726"/>
      <c r="WSB19" s="726"/>
      <c r="WSC19" s="726"/>
      <c r="WSD19" s="727"/>
      <c r="WSE19" s="727"/>
      <c r="WSF19" s="727"/>
      <c r="WSH19" s="729"/>
      <c r="WSI19" s="724"/>
      <c r="WSJ19" s="725"/>
      <c r="WSK19" s="726"/>
      <c r="WSL19" s="726"/>
      <c r="WSM19" s="726"/>
      <c r="WSN19" s="727"/>
      <c r="WSO19" s="727"/>
      <c r="WSP19" s="727"/>
      <c r="WSR19" s="729"/>
      <c r="WSS19" s="724"/>
      <c r="WST19" s="725"/>
      <c r="WSU19" s="726"/>
      <c r="WSV19" s="726"/>
      <c r="WSW19" s="726"/>
      <c r="WSX19" s="727"/>
      <c r="WSY19" s="727"/>
      <c r="WSZ19" s="727"/>
      <c r="WTB19" s="729"/>
      <c r="WTC19" s="724"/>
      <c r="WTD19" s="725"/>
      <c r="WTE19" s="726"/>
      <c r="WTF19" s="726"/>
      <c r="WTG19" s="726"/>
      <c r="WTH19" s="727"/>
      <c r="WTI19" s="727"/>
      <c r="WTJ19" s="727"/>
      <c r="WTL19" s="729"/>
      <c r="WTM19" s="724"/>
      <c r="WTN19" s="725"/>
      <c r="WTO19" s="726"/>
      <c r="WTP19" s="726"/>
      <c r="WTQ19" s="726"/>
      <c r="WTR19" s="727"/>
      <c r="WTS19" s="727"/>
      <c r="WTT19" s="727"/>
      <c r="WTV19" s="729"/>
      <c r="WTW19" s="724"/>
      <c r="WTX19" s="725"/>
      <c r="WTY19" s="726"/>
      <c r="WTZ19" s="726"/>
      <c r="WUA19" s="726"/>
      <c r="WUB19" s="727"/>
      <c r="WUC19" s="727"/>
      <c r="WUD19" s="727"/>
      <c r="WUF19" s="729"/>
      <c r="WUG19" s="724"/>
      <c r="WUH19" s="725"/>
      <c r="WUI19" s="726"/>
      <c r="WUJ19" s="726"/>
      <c r="WUK19" s="726"/>
      <c r="WUL19" s="727"/>
      <c r="WUM19" s="727"/>
      <c r="WUN19" s="727"/>
      <c r="WUP19" s="729"/>
      <c r="WUQ19" s="724"/>
      <c r="WUR19" s="725"/>
      <c r="WUS19" s="726"/>
      <c r="WUT19" s="726"/>
      <c r="WUU19" s="726"/>
      <c r="WUV19" s="727"/>
      <c r="WUW19" s="727"/>
      <c r="WUX19" s="727"/>
      <c r="WUZ19" s="729"/>
      <c r="WVA19" s="724"/>
      <c r="WVB19" s="725"/>
      <c r="WVC19" s="726"/>
      <c r="WVD19" s="726"/>
      <c r="WVE19" s="726"/>
      <c r="WVF19" s="727"/>
      <c r="WVG19" s="727"/>
      <c r="WVH19" s="727"/>
      <c r="WVJ19" s="729"/>
      <c r="WVK19" s="724"/>
      <c r="WVL19" s="725"/>
      <c r="WVM19" s="726"/>
      <c r="WVN19" s="726"/>
      <c r="WVO19" s="726"/>
      <c r="WVP19" s="727"/>
      <c r="WVQ19" s="727"/>
      <c r="WVR19" s="727"/>
      <c r="WVT19" s="729"/>
      <c r="WVU19" s="724"/>
      <c r="WVV19" s="725"/>
      <c r="WVW19" s="726"/>
      <c r="WVX19" s="726"/>
      <c r="WVY19" s="726"/>
      <c r="WVZ19" s="727"/>
      <c r="WWA19" s="727"/>
      <c r="WWB19" s="727"/>
      <c r="WWD19" s="729"/>
      <c r="WWE19" s="724"/>
      <c r="WWF19" s="725"/>
      <c r="WWG19" s="726"/>
      <c r="WWH19" s="726"/>
      <c r="WWI19" s="726"/>
      <c r="WWJ19" s="727"/>
      <c r="WWK19" s="727"/>
      <c r="WWL19" s="727"/>
      <c r="WWN19" s="729"/>
      <c r="WWO19" s="724"/>
      <c r="WWP19" s="725"/>
      <c r="WWQ19" s="726"/>
      <c r="WWR19" s="726"/>
      <c r="WWS19" s="726"/>
      <c r="WWT19" s="727"/>
      <c r="WWU19" s="727"/>
      <c r="WWV19" s="727"/>
      <c r="WWX19" s="729"/>
      <c r="WWY19" s="724"/>
      <c r="WWZ19" s="725"/>
      <c r="WXA19" s="726"/>
      <c r="WXB19" s="726"/>
      <c r="WXC19" s="726"/>
      <c r="WXD19" s="727"/>
      <c r="WXE19" s="727"/>
      <c r="WXF19" s="727"/>
      <c r="WXH19" s="729"/>
      <c r="WXI19" s="724"/>
      <c r="WXJ19" s="725"/>
      <c r="WXK19" s="726"/>
      <c r="WXL19" s="726"/>
      <c r="WXM19" s="726"/>
      <c r="WXN19" s="727"/>
      <c r="WXO19" s="727"/>
      <c r="WXP19" s="727"/>
      <c r="WXR19" s="729"/>
      <c r="WXS19" s="724"/>
      <c r="WXT19" s="725"/>
      <c r="WXU19" s="726"/>
      <c r="WXV19" s="726"/>
      <c r="WXW19" s="726"/>
      <c r="WXX19" s="727"/>
      <c r="WXY19" s="727"/>
      <c r="WXZ19" s="727"/>
      <c r="WYB19" s="729"/>
      <c r="WYC19" s="724"/>
      <c r="WYD19" s="725"/>
      <c r="WYE19" s="726"/>
      <c r="WYF19" s="726"/>
      <c r="WYG19" s="726"/>
      <c r="WYH19" s="727"/>
      <c r="WYI19" s="727"/>
      <c r="WYJ19" s="727"/>
      <c r="WYL19" s="729"/>
      <c r="WYM19" s="724"/>
      <c r="WYN19" s="725"/>
      <c r="WYO19" s="726"/>
      <c r="WYP19" s="726"/>
      <c r="WYQ19" s="726"/>
      <c r="WYR19" s="727"/>
      <c r="WYS19" s="727"/>
      <c r="WYT19" s="727"/>
      <c r="WYV19" s="729"/>
      <c r="WYW19" s="724"/>
      <c r="WYX19" s="725"/>
      <c r="WYY19" s="726"/>
      <c r="WYZ19" s="726"/>
      <c r="WZA19" s="726"/>
      <c r="WZB19" s="727"/>
      <c r="WZC19" s="727"/>
      <c r="WZD19" s="727"/>
      <c r="WZF19" s="729"/>
      <c r="WZG19" s="724"/>
      <c r="WZH19" s="725"/>
      <c r="WZI19" s="726"/>
      <c r="WZJ19" s="726"/>
      <c r="WZK19" s="726"/>
      <c r="WZL19" s="727"/>
      <c r="WZM19" s="727"/>
      <c r="WZN19" s="727"/>
      <c r="WZP19" s="729"/>
      <c r="WZQ19" s="724"/>
      <c r="WZR19" s="725"/>
      <c r="WZS19" s="726"/>
      <c r="WZT19" s="726"/>
      <c r="WZU19" s="726"/>
      <c r="WZV19" s="727"/>
      <c r="WZW19" s="727"/>
      <c r="WZX19" s="727"/>
      <c r="WZZ19" s="729"/>
      <c r="XAA19" s="724"/>
      <c r="XAB19" s="725"/>
      <c r="XAC19" s="726"/>
      <c r="XAD19" s="726"/>
      <c r="XAE19" s="726"/>
      <c r="XAF19" s="727"/>
      <c r="XAG19" s="727"/>
      <c r="XAH19" s="727"/>
      <c r="XAJ19" s="729"/>
      <c r="XAK19" s="724"/>
      <c r="XAL19" s="725"/>
      <c r="XAM19" s="726"/>
      <c r="XAN19" s="726"/>
      <c r="XAO19" s="726"/>
      <c r="XAP19" s="727"/>
      <c r="XAQ19" s="727"/>
      <c r="XAR19" s="727"/>
      <c r="XAT19" s="729"/>
      <c r="XAU19" s="724"/>
      <c r="XAV19" s="725"/>
      <c r="XAW19" s="726"/>
      <c r="XAX19" s="726"/>
      <c r="XAY19" s="726"/>
      <c r="XAZ19" s="727"/>
      <c r="XBA19" s="727"/>
      <c r="XBB19" s="727"/>
      <c r="XBD19" s="729"/>
      <c r="XBE19" s="724"/>
      <c r="XBF19" s="725"/>
      <c r="XBG19" s="726"/>
      <c r="XBH19" s="726"/>
      <c r="XBI19" s="726"/>
      <c r="XBJ19" s="727"/>
      <c r="XBK19" s="727"/>
      <c r="XBL19" s="727"/>
      <c r="XBN19" s="729"/>
      <c r="XBO19" s="724"/>
      <c r="XBP19" s="725"/>
      <c r="XBQ19" s="726"/>
      <c r="XBR19" s="726"/>
      <c r="XBS19" s="726"/>
      <c r="XBT19" s="727"/>
      <c r="XBU19" s="727"/>
      <c r="XBV19" s="727"/>
      <c r="XBX19" s="729"/>
      <c r="XBY19" s="724"/>
      <c r="XBZ19" s="725"/>
      <c r="XCA19" s="726"/>
      <c r="XCB19" s="726"/>
      <c r="XCC19" s="726"/>
      <c r="XCD19" s="727"/>
      <c r="XCE19" s="727"/>
      <c r="XCF19" s="727"/>
      <c r="XCH19" s="729"/>
      <c r="XCI19" s="724"/>
      <c r="XCJ19" s="725"/>
      <c r="XCK19" s="726"/>
      <c r="XCL19" s="726"/>
      <c r="XCM19" s="726"/>
      <c r="XCN19" s="727"/>
      <c r="XCO19" s="727"/>
      <c r="XCP19" s="727"/>
      <c r="XCR19" s="729"/>
      <c r="XCS19" s="724"/>
      <c r="XCT19" s="725"/>
      <c r="XCU19" s="726"/>
      <c r="XCV19" s="726"/>
      <c r="XCW19" s="726"/>
      <c r="XCX19" s="727"/>
      <c r="XCY19" s="727"/>
      <c r="XCZ19" s="727"/>
      <c r="XDB19" s="729"/>
      <c r="XDC19" s="724"/>
      <c r="XDD19" s="725"/>
      <c r="XDE19" s="726"/>
      <c r="XDF19" s="726"/>
      <c r="XDG19" s="726"/>
      <c r="XDH19" s="727"/>
      <c r="XDI19" s="727"/>
      <c r="XDJ19" s="727"/>
      <c r="XDL19" s="729"/>
      <c r="XDM19" s="724"/>
      <c r="XDN19" s="725"/>
      <c r="XDO19" s="726"/>
      <c r="XDP19" s="726"/>
      <c r="XDQ19" s="726"/>
      <c r="XDR19" s="727"/>
      <c r="XDS19" s="727"/>
      <c r="XDT19" s="727"/>
      <c r="XDV19" s="729"/>
      <c r="XDW19" s="724"/>
      <c r="XDX19" s="725"/>
      <c r="XDY19" s="726"/>
      <c r="XDZ19" s="726"/>
      <c r="XEA19" s="726"/>
      <c r="XEB19" s="727"/>
      <c r="XEC19" s="727"/>
      <c r="XED19" s="727"/>
      <c r="XEF19" s="729"/>
      <c r="XEG19" s="724"/>
      <c r="XEH19" s="725"/>
      <c r="XEI19" s="726"/>
      <c r="XEJ19" s="726"/>
      <c r="XEK19" s="726"/>
      <c r="XEL19" s="727"/>
      <c r="XEM19" s="727"/>
      <c r="XEN19" s="727"/>
      <c r="XEP19" s="729"/>
      <c r="XEQ19" s="724"/>
      <c r="XER19" s="725"/>
      <c r="XES19" s="726"/>
      <c r="XET19" s="726"/>
      <c r="XEU19" s="726"/>
      <c r="XEV19" s="727"/>
      <c r="XEW19" s="727"/>
      <c r="XEX19" s="727"/>
      <c r="XEZ19" s="729"/>
      <c r="XFA19" s="724"/>
      <c r="XFB19" s="725"/>
      <c r="XFC19" s="726"/>
      <c r="XFD19" s="726"/>
    </row>
    <row r="20" spans="1:2048 2050:7168 7170:12288 12290:16384" ht="85.5" customHeight="1">
      <c r="D20" s="834" t="s">
        <v>997</v>
      </c>
      <c r="E20" s="921" t="s">
        <v>998</v>
      </c>
      <c r="F20" s="922"/>
      <c r="G20" s="922"/>
      <c r="H20" s="922"/>
      <c r="I20" s="923"/>
      <c r="K20" s="724"/>
      <c r="L20" s="725"/>
      <c r="M20" s="726"/>
      <c r="N20" s="726"/>
      <c r="O20" s="726"/>
      <c r="U20" s="724"/>
      <c r="V20" s="725"/>
      <c r="W20" s="726"/>
      <c r="X20" s="726"/>
      <c r="Y20" s="726"/>
      <c r="Z20" s="727"/>
      <c r="AA20" s="727"/>
      <c r="AB20" s="727"/>
      <c r="AC20" s="728"/>
      <c r="AD20" s="729"/>
      <c r="AE20" s="724"/>
      <c r="AF20" s="725"/>
      <c r="AG20" s="726"/>
      <c r="AH20" s="726"/>
      <c r="AI20" s="726"/>
      <c r="AK20" s="727"/>
      <c r="AO20" s="724"/>
      <c r="AP20" s="725"/>
      <c r="AQ20" s="726"/>
      <c r="AR20" s="726"/>
      <c r="AS20" s="726"/>
      <c r="AT20" s="727"/>
      <c r="AU20" s="727"/>
      <c r="AV20" s="727"/>
      <c r="AW20" s="728"/>
      <c r="AX20" s="729"/>
      <c r="AY20" s="724"/>
      <c r="AZ20" s="725"/>
      <c r="BA20" s="726"/>
      <c r="BB20" s="726"/>
      <c r="BC20" s="726"/>
      <c r="BD20" s="727"/>
      <c r="BF20" s="727"/>
      <c r="BG20" s="728"/>
      <c r="BH20" s="729"/>
      <c r="BI20" s="724"/>
      <c r="BJ20" s="725"/>
      <c r="BK20" s="726"/>
      <c r="BL20" s="726"/>
      <c r="BM20" s="726"/>
      <c r="BO20" s="727"/>
      <c r="BP20" s="727"/>
      <c r="BQ20" s="728"/>
      <c r="BS20" s="724"/>
      <c r="BT20" s="725"/>
      <c r="BU20" s="726"/>
      <c r="BV20" s="726"/>
      <c r="BW20" s="726"/>
      <c r="BX20" s="727"/>
      <c r="BY20" s="727"/>
      <c r="BZ20" s="727"/>
      <c r="CB20" s="729"/>
      <c r="CC20" s="724"/>
      <c r="CD20" s="725"/>
      <c r="CE20" s="726"/>
      <c r="CF20" s="726"/>
      <c r="CG20" s="726"/>
      <c r="CH20" s="727"/>
      <c r="CI20" s="727"/>
      <c r="CJ20" s="727"/>
      <c r="CL20" s="729"/>
      <c r="CM20" s="724"/>
      <c r="CN20" s="725"/>
      <c r="CO20" s="726"/>
      <c r="CP20" s="726"/>
      <c r="CQ20" s="726"/>
      <c r="CR20" s="727"/>
      <c r="CS20" s="727"/>
      <c r="CT20" s="727"/>
      <c r="CV20" s="729"/>
      <c r="CW20" s="724"/>
      <c r="CX20" s="725"/>
      <c r="CY20" s="726"/>
      <c r="CZ20" s="726"/>
      <c r="DA20" s="726"/>
      <c r="DB20" s="727"/>
      <c r="DC20" s="727"/>
      <c r="DD20" s="727"/>
      <c r="DF20" s="729"/>
      <c r="DG20" s="724"/>
      <c r="DH20" s="725"/>
      <c r="DI20" s="726"/>
      <c r="DJ20" s="726"/>
      <c r="DK20" s="726"/>
      <c r="DL20" s="727"/>
      <c r="DM20" s="727"/>
      <c r="DN20" s="727"/>
      <c r="DP20" s="729"/>
      <c r="DQ20" s="724"/>
      <c r="DR20" s="725"/>
      <c r="DS20" s="726"/>
      <c r="DT20" s="726"/>
      <c r="DU20" s="726"/>
      <c r="DV20" s="727"/>
      <c r="DW20" s="727"/>
      <c r="DX20" s="727"/>
      <c r="DZ20" s="729"/>
      <c r="EA20" s="724"/>
      <c r="EB20" s="725"/>
      <c r="EC20" s="726"/>
      <c r="ED20" s="726"/>
      <c r="EE20" s="726"/>
      <c r="EF20" s="727"/>
      <c r="EG20" s="727"/>
      <c r="EH20" s="727"/>
      <c r="EJ20" s="729"/>
      <c r="EK20" s="724"/>
      <c r="EL20" s="725"/>
      <c r="EM20" s="726"/>
      <c r="EN20" s="726"/>
      <c r="EO20" s="726"/>
      <c r="EP20" s="727"/>
      <c r="EQ20" s="727"/>
      <c r="ER20" s="727"/>
      <c r="ET20" s="729"/>
      <c r="EU20" s="724"/>
      <c r="EV20" s="725"/>
      <c r="EW20" s="726"/>
      <c r="EX20" s="726"/>
      <c r="EY20" s="726"/>
      <c r="EZ20" s="727"/>
      <c r="FA20" s="727"/>
      <c r="FB20" s="727"/>
      <c r="FD20" s="729"/>
      <c r="FE20" s="724"/>
      <c r="FF20" s="725"/>
      <c r="FG20" s="726"/>
      <c r="FH20" s="726"/>
      <c r="FI20" s="726"/>
      <c r="FJ20" s="727"/>
      <c r="FK20" s="727"/>
      <c r="FL20" s="727"/>
      <c r="FN20" s="729"/>
      <c r="FO20" s="724"/>
      <c r="FP20" s="725"/>
      <c r="FQ20" s="726"/>
      <c r="FR20" s="726"/>
      <c r="FS20" s="726"/>
      <c r="FT20" s="727"/>
      <c r="FU20" s="727"/>
      <c r="FV20" s="727"/>
      <c r="FX20" s="729"/>
      <c r="FY20" s="724"/>
      <c r="FZ20" s="725"/>
      <c r="GA20" s="726"/>
      <c r="GB20" s="726"/>
      <c r="GC20" s="726"/>
      <c r="GD20" s="727"/>
      <c r="GE20" s="727"/>
      <c r="GF20" s="727"/>
      <c r="GH20" s="729"/>
      <c r="GI20" s="724"/>
      <c r="GJ20" s="725"/>
      <c r="GK20" s="726"/>
      <c r="GL20" s="726"/>
      <c r="GM20" s="726"/>
      <c r="GN20" s="727"/>
      <c r="GO20" s="727"/>
      <c r="GP20" s="727"/>
      <c r="GR20" s="729"/>
      <c r="GS20" s="724"/>
      <c r="GT20" s="725"/>
      <c r="GU20" s="726"/>
      <c r="GV20" s="726"/>
      <c r="GW20" s="726"/>
      <c r="GX20" s="727"/>
      <c r="GY20" s="727"/>
      <c r="GZ20" s="727"/>
      <c r="HB20" s="729"/>
      <c r="HC20" s="724"/>
      <c r="HD20" s="725"/>
      <c r="HE20" s="726"/>
      <c r="HF20" s="726"/>
      <c r="HG20" s="726"/>
      <c r="HH20" s="727"/>
      <c r="HI20" s="727"/>
      <c r="HJ20" s="727"/>
      <c r="HL20" s="729"/>
      <c r="HM20" s="724"/>
      <c r="HN20" s="725"/>
      <c r="HO20" s="726"/>
      <c r="HP20" s="726"/>
      <c r="HQ20" s="726"/>
      <c r="HR20" s="727"/>
      <c r="HS20" s="727"/>
      <c r="HT20" s="727"/>
      <c r="HV20" s="729"/>
      <c r="HW20" s="724"/>
      <c r="HX20" s="725"/>
      <c r="HY20" s="726"/>
      <c r="HZ20" s="726"/>
      <c r="IA20" s="726"/>
      <c r="IB20" s="727"/>
      <c r="IC20" s="727"/>
      <c r="ID20" s="727"/>
      <c r="IF20" s="729"/>
      <c r="IG20" s="724"/>
      <c r="IH20" s="725"/>
      <c r="II20" s="726"/>
      <c r="IJ20" s="726"/>
      <c r="IK20" s="726"/>
      <c r="IL20" s="727"/>
      <c r="IM20" s="727"/>
      <c r="IN20" s="727"/>
      <c r="IP20" s="729"/>
      <c r="IQ20" s="724"/>
      <c r="IR20" s="725"/>
      <c r="IS20" s="726"/>
      <c r="IT20" s="726"/>
      <c r="IU20" s="726"/>
      <c r="IV20" s="727"/>
      <c r="IW20" s="727"/>
      <c r="IX20" s="727"/>
      <c r="IZ20" s="729"/>
      <c r="JA20" s="724"/>
      <c r="JB20" s="725"/>
      <c r="JC20" s="726"/>
      <c r="JD20" s="726"/>
      <c r="JE20" s="726"/>
      <c r="JF20" s="727"/>
      <c r="JG20" s="727"/>
      <c r="JH20" s="727"/>
      <c r="JJ20" s="729"/>
      <c r="JK20" s="724"/>
      <c r="JL20" s="725"/>
      <c r="JM20" s="726"/>
      <c r="JN20" s="726"/>
      <c r="JO20" s="726"/>
      <c r="JP20" s="727"/>
      <c r="JQ20" s="727"/>
      <c r="JR20" s="727"/>
      <c r="JT20" s="729"/>
      <c r="JU20" s="724"/>
      <c r="JV20" s="725"/>
      <c r="JW20" s="726"/>
      <c r="JX20" s="726"/>
      <c r="JY20" s="726"/>
      <c r="JZ20" s="727"/>
      <c r="KA20" s="727"/>
      <c r="KB20" s="727"/>
      <c r="KD20" s="729"/>
      <c r="KE20" s="724"/>
      <c r="KF20" s="725"/>
      <c r="KG20" s="726"/>
      <c r="KH20" s="726"/>
      <c r="KI20" s="726"/>
      <c r="KJ20" s="727"/>
      <c r="KK20" s="727"/>
      <c r="KL20" s="727"/>
      <c r="KN20" s="729"/>
      <c r="KO20" s="724"/>
      <c r="KP20" s="725"/>
      <c r="KQ20" s="726"/>
      <c r="KR20" s="726"/>
      <c r="KS20" s="726"/>
      <c r="KT20" s="727"/>
      <c r="KU20" s="727"/>
      <c r="KV20" s="727"/>
      <c r="KX20" s="729"/>
      <c r="KY20" s="724"/>
      <c r="KZ20" s="725"/>
      <c r="LA20" s="726"/>
      <c r="LB20" s="726"/>
      <c r="LC20" s="726"/>
      <c r="LD20" s="727"/>
      <c r="LE20" s="727"/>
      <c r="LF20" s="727"/>
      <c r="LH20" s="729"/>
      <c r="LI20" s="724"/>
      <c r="LJ20" s="725"/>
      <c r="LK20" s="726"/>
      <c r="LL20" s="726"/>
      <c r="LM20" s="726"/>
      <c r="LN20" s="727"/>
      <c r="LO20" s="727"/>
      <c r="LP20" s="727"/>
      <c r="LR20" s="729"/>
      <c r="LS20" s="724"/>
      <c r="LT20" s="725"/>
      <c r="LU20" s="726"/>
      <c r="LV20" s="726"/>
      <c r="LW20" s="726"/>
      <c r="LX20" s="727"/>
      <c r="LY20" s="727"/>
      <c r="LZ20" s="727"/>
      <c r="MB20" s="729"/>
      <c r="MC20" s="724"/>
      <c r="MD20" s="725"/>
      <c r="ME20" s="726"/>
      <c r="MF20" s="726"/>
      <c r="MG20" s="726"/>
      <c r="MH20" s="727"/>
      <c r="MI20" s="727"/>
      <c r="MJ20" s="727"/>
      <c r="ML20" s="729"/>
      <c r="MM20" s="724"/>
      <c r="MN20" s="725"/>
      <c r="MO20" s="726"/>
      <c r="MP20" s="726"/>
      <c r="MQ20" s="726"/>
      <c r="MR20" s="727"/>
      <c r="MS20" s="727"/>
      <c r="MT20" s="727"/>
      <c r="MV20" s="729"/>
      <c r="MW20" s="724"/>
      <c r="MX20" s="725"/>
      <c r="MY20" s="726"/>
      <c r="MZ20" s="726"/>
      <c r="NA20" s="726"/>
      <c r="NB20" s="727"/>
      <c r="NC20" s="727"/>
      <c r="ND20" s="727"/>
      <c r="NF20" s="729"/>
      <c r="NG20" s="724"/>
      <c r="NH20" s="725"/>
      <c r="NI20" s="726"/>
      <c r="NJ20" s="726"/>
      <c r="NK20" s="726"/>
      <c r="NL20" s="727"/>
      <c r="NM20" s="727"/>
      <c r="NN20" s="727"/>
      <c r="NP20" s="729"/>
      <c r="NQ20" s="724"/>
      <c r="NR20" s="725"/>
      <c r="NS20" s="726"/>
      <c r="NT20" s="726"/>
      <c r="NU20" s="726"/>
      <c r="NV20" s="727"/>
      <c r="NW20" s="727"/>
      <c r="NX20" s="727"/>
      <c r="NZ20" s="729"/>
      <c r="OA20" s="724"/>
      <c r="OB20" s="725"/>
      <c r="OC20" s="726"/>
      <c r="OD20" s="726"/>
      <c r="OE20" s="726"/>
      <c r="OF20" s="727"/>
      <c r="OG20" s="727"/>
      <c r="OH20" s="727"/>
      <c r="OJ20" s="729"/>
      <c r="OK20" s="724"/>
      <c r="OL20" s="725"/>
      <c r="OM20" s="726"/>
      <c r="ON20" s="726"/>
      <c r="OO20" s="726"/>
      <c r="OP20" s="727"/>
      <c r="OQ20" s="727"/>
      <c r="OR20" s="727"/>
      <c r="OT20" s="729"/>
      <c r="OU20" s="724"/>
      <c r="OV20" s="725"/>
      <c r="OW20" s="726"/>
      <c r="OX20" s="726"/>
      <c r="OY20" s="726"/>
      <c r="OZ20" s="727"/>
      <c r="PA20" s="727"/>
      <c r="PB20" s="727"/>
      <c r="PD20" s="729"/>
      <c r="PE20" s="724"/>
      <c r="PF20" s="725"/>
      <c r="PG20" s="726"/>
      <c r="PH20" s="726"/>
      <c r="PI20" s="726"/>
      <c r="PJ20" s="727"/>
      <c r="PK20" s="727"/>
      <c r="PL20" s="727"/>
      <c r="PN20" s="729"/>
      <c r="PO20" s="724"/>
      <c r="PP20" s="725"/>
      <c r="PQ20" s="726"/>
      <c r="PR20" s="726"/>
      <c r="PS20" s="726"/>
      <c r="PT20" s="727"/>
      <c r="PU20" s="727"/>
      <c r="PV20" s="727"/>
      <c r="PX20" s="729"/>
      <c r="PY20" s="724"/>
      <c r="PZ20" s="725"/>
      <c r="QA20" s="726"/>
      <c r="QB20" s="726"/>
      <c r="QC20" s="726"/>
      <c r="QD20" s="727"/>
      <c r="QE20" s="727"/>
      <c r="QF20" s="727"/>
      <c r="QH20" s="729"/>
      <c r="QI20" s="724"/>
      <c r="QJ20" s="725"/>
      <c r="QK20" s="726"/>
      <c r="QL20" s="726"/>
      <c r="QM20" s="726"/>
      <c r="QN20" s="727"/>
      <c r="QO20" s="727"/>
      <c r="QP20" s="727"/>
      <c r="QR20" s="729"/>
      <c r="QS20" s="724"/>
      <c r="QT20" s="725"/>
      <c r="QU20" s="726"/>
      <c r="QV20" s="726"/>
      <c r="QW20" s="726"/>
      <c r="QX20" s="727"/>
      <c r="QY20" s="727"/>
      <c r="QZ20" s="727"/>
      <c r="RB20" s="729"/>
      <c r="RC20" s="724"/>
      <c r="RD20" s="725"/>
      <c r="RE20" s="726"/>
      <c r="RF20" s="726"/>
      <c r="RG20" s="726"/>
      <c r="RH20" s="727"/>
      <c r="RI20" s="727"/>
      <c r="RJ20" s="727"/>
      <c r="RL20" s="729"/>
      <c r="RM20" s="724"/>
      <c r="RN20" s="725"/>
      <c r="RO20" s="726"/>
      <c r="RP20" s="726"/>
      <c r="RQ20" s="726"/>
      <c r="RR20" s="727"/>
      <c r="RS20" s="727"/>
      <c r="RT20" s="727"/>
      <c r="RV20" s="729"/>
      <c r="RW20" s="724"/>
      <c r="RX20" s="725"/>
      <c r="RY20" s="726"/>
      <c r="RZ20" s="726"/>
      <c r="SA20" s="726"/>
      <c r="SB20" s="727"/>
      <c r="SC20" s="727"/>
      <c r="SD20" s="727"/>
      <c r="SF20" s="729"/>
      <c r="SG20" s="724"/>
      <c r="SH20" s="725"/>
      <c r="SI20" s="726"/>
      <c r="SJ20" s="726"/>
      <c r="SK20" s="726"/>
      <c r="SL20" s="727"/>
      <c r="SM20" s="727"/>
      <c r="SN20" s="727"/>
      <c r="SP20" s="729"/>
      <c r="SQ20" s="724"/>
      <c r="SR20" s="725"/>
      <c r="SS20" s="726"/>
      <c r="ST20" s="726"/>
      <c r="SU20" s="726"/>
      <c r="SV20" s="727"/>
      <c r="SW20" s="727"/>
      <c r="SX20" s="727"/>
      <c r="SZ20" s="729"/>
      <c r="TA20" s="724"/>
      <c r="TB20" s="725"/>
      <c r="TC20" s="726"/>
      <c r="TD20" s="726"/>
      <c r="TE20" s="726"/>
      <c r="TF20" s="727"/>
      <c r="TG20" s="727"/>
      <c r="TH20" s="727"/>
      <c r="TJ20" s="729"/>
      <c r="TK20" s="724"/>
      <c r="TL20" s="725"/>
      <c r="TM20" s="726"/>
      <c r="TN20" s="726"/>
      <c r="TO20" s="726"/>
      <c r="TP20" s="727"/>
      <c r="TQ20" s="727"/>
      <c r="TR20" s="727"/>
      <c r="TT20" s="729"/>
      <c r="TU20" s="724"/>
      <c r="TV20" s="725"/>
      <c r="TW20" s="726"/>
      <c r="TX20" s="726"/>
      <c r="TY20" s="726"/>
      <c r="TZ20" s="727"/>
      <c r="UA20" s="727"/>
      <c r="UB20" s="727"/>
      <c r="UD20" s="729"/>
      <c r="UE20" s="724"/>
      <c r="UF20" s="725"/>
      <c r="UG20" s="726"/>
      <c r="UH20" s="726"/>
      <c r="UI20" s="726"/>
      <c r="UJ20" s="727"/>
      <c r="UK20" s="727"/>
      <c r="UL20" s="727"/>
      <c r="UN20" s="729"/>
      <c r="UO20" s="724"/>
      <c r="UP20" s="725"/>
      <c r="UQ20" s="726"/>
      <c r="UR20" s="726"/>
      <c r="US20" s="726"/>
      <c r="UT20" s="727"/>
      <c r="UU20" s="727"/>
      <c r="UV20" s="727"/>
      <c r="UX20" s="729"/>
      <c r="UY20" s="724"/>
      <c r="UZ20" s="725"/>
      <c r="VA20" s="726"/>
      <c r="VB20" s="726"/>
      <c r="VC20" s="726"/>
      <c r="VD20" s="727"/>
      <c r="VE20" s="727"/>
      <c r="VF20" s="727"/>
      <c r="VH20" s="729"/>
      <c r="VI20" s="724"/>
      <c r="VJ20" s="725"/>
      <c r="VK20" s="726"/>
      <c r="VL20" s="726"/>
      <c r="VM20" s="726"/>
      <c r="VN20" s="727"/>
      <c r="VO20" s="727"/>
      <c r="VP20" s="727"/>
      <c r="VR20" s="729"/>
      <c r="VS20" s="724"/>
      <c r="VT20" s="725"/>
      <c r="VU20" s="726"/>
      <c r="VV20" s="726"/>
      <c r="VW20" s="726"/>
      <c r="VX20" s="727"/>
      <c r="VY20" s="727"/>
      <c r="VZ20" s="727"/>
      <c r="WB20" s="729"/>
      <c r="WC20" s="724"/>
      <c r="WD20" s="725"/>
      <c r="WE20" s="726"/>
      <c r="WF20" s="726"/>
      <c r="WG20" s="726"/>
      <c r="WH20" s="727"/>
      <c r="WI20" s="727"/>
      <c r="WJ20" s="727"/>
      <c r="WL20" s="729"/>
      <c r="WM20" s="724"/>
      <c r="WN20" s="725"/>
      <c r="WO20" s="726"/>
      <c r="WP20" s="726"/>
      <c r="WQ20" s="726"/>
      <c r="WR20" s="727"/>
      <c r="WS20" s="727"/>
      <c r="WT20" s="727"/>
      <c r="WV20" s="729"/>
      <c r="WW20" s="724"/>
      <c r="WX20" s="725"/>
      <c r="WY20" s="726"/>
      <c r="WZ20" s="726"/>
      <c r="XA20" s="726"/>
      <c r="XB20" s="727"/>
      <c r="XC20" s="727"/>
      <c r="XD20" s="727"/>
      <c r="XF20" s="729"/>
      <c r="XG20" s="724"/>
      <c r="XH20" s="725"/>
      <c r="XI20" s="726"/>
      <c r="XJ20" s="726"/>
      <c r="XK20" s="726"/>
      <c r="XL20" s="727"/>
      <c r="XM20" s="727"/>
      <c r="XN20" s="727"/>
      <c r="XP20" s="729"/>
      <c r="XQ20" s="724"/>
      <c r="XR20" s="725"/>
      <c r="XS20" s="726"/>
      <c r="XT20" s="726"/>
      <c r="XU20" s="726"/>
      <c r="XV20" s="727"/>
      <c r="XW20" s="727"/>
      <c r="XX20" s="727"/>
      <c r="XZ20" s="729"/>
      <c r="YA20" s="724"/>
      <c r="YB20" s="725"/>
      <c r="YC20" s="726"/>
      <c r="YD20" s="726"/>
      <c r="YE20" s="726"/>
      <c r="YF20" s="727"/>
      <c r="YG20" s="727"/>
      <c r="YH20" s="727"/>
      <c r="YJ20" s="729"/>
      <c r="YK20" s="724"/>
      <c r="YL20" s="725"/>
      <c r="YM20" s="726"/>
      <c r="YN20" s="726"/>
      <c r="YO20" s="726"/>
      <c r="YP20" s="727"/>
      <c r="YQ20" s="727"/>
      <c r="YR20" s="727"/>
      <c r="YT20" s="729"/>
      <c r="YU20" s="724"/>
      <c r="YV20" s="725"/>
      <c r="YW20" s="726"/>
      <c r="YX20" s="726"/>
      <c r="YY20" s="726"/>
      <c r="YZ20" s="727"/>
      <c r="ZA20" s="727"/>
      <c r="ZB20" s="727"/>
      <c r="ZD20" s="729"/>
      <c r="ZE20" s="724"/>
      <c r="ZF20" s="725"/>
      <c r="ZG20" s="726"/>
      <c r="ZH20" s="726"/>
      <c r="ZI20" s="726"/>
      <c r="ZJ20" s="727"/>
      <c r="ZK20" s="727"/>
      <c r="ZL20" s="727"/>
      <c r="ZN20" s="729"/>
      <c r="ZO20" s="724"/>
      <c r="ZP20" s="725"/>
      <c r="ZQ20" s="726"/>
      <c r="ZR20" s="726"/>
      <c r="ZS20" s="726"/>
      <c r="ZT20" s="727"/>
      <c r="ZU20" s="727"/>
      <c r="ZV20" s="727"/>
      <c r="ZX20" s="729"/>
      <c r="ZY20" s="724"/>
      <c r="ZZ20" s="725"/>
      <c r="AAA20" s="726"/>
      <c r="AAB20" s="726"/>
      <c r="AAC20" s="726"/>
      <c r="AAD20" s="727"/>
      <c r="AAE20" s="727"/>
      <c r="AAF20" s="727"/>
      <c r="AAH20" s="729"/>
      <c r="AAI20" s="724"/>
      <c r="AAJ20" s="725"/>
      <c r="AAK20" s="726"/>
      <c r="AAL20" s="726"/>
      <c r="AAM20" s="726"/>
      <c r="AAN20" s="727"/>
      <c r="AAO20" s="727"/>
      <c r="AAP20" s="727"/>
      <c r="AAR20" s="729"/>
      <c r="AAS20" s="724"/>
      <c r="AAT20" s="725"/>
      <c r="AAU20" s="726"/>
      <c r="AAV20" s="726"/>
      <c r="AAW20" s="726"/>
      <c r="AAX20" s="727"/>
      <c r="AAY20" s="727"/>
      <c r="AAZ20" s="727"/>
      <c r="ABB20" s="729"/>
      <c r="ABC20" s="724"/>
      <c r="ABD20" s="725"/>
      <c r="ABE20" s="726"/>
      <c r="ABF20" s="726"/>
      <c r="ABG20" s="726"/>
      <c r="ABH20" s="727"/>
      <c r="ABI20" s="727"/>
      <c r="ABJ20" s="727"/>
      <c r="ABL20" s="729"/>
      <c r="ABM20" s="724"/>
      <c r="ABN20" s="725"/>
      <c r="ABO20" s="726"/>
      <c r="ABP20" s="726"/>
      <c r="ABQ20" s="726"/>
      <c r="ABR20" s="727"/>
      <c r="ABS20" s="727"/>
      <c r="ABT20" s="727"/>
      <c r="ABV20" s="729"/>
      <c r="ABW20" s="724"/>
      <c r="ABX20" s="725"/>
      <c r="ABY20" s="726"/>
      <c r="ABZ20" s="726"/>
      <c r="ACA20" s="726"/>
      <c r="ACB20" s="727"/>
      <c r="ACC20" s="727"/>
      <c r="ACD20" s="727"/>
      <c r="ACF20" s="729"/>
      <c r="ACG20" s="724"/>
      <c r="ACH20" s="725"/>
      <c r="ACI20" s="726"/>
      <c r="ACJ20" s="726"/>
      <c r="ACK20" s="726"/>
      <c r="ACL20" s="727"/>
      <c r="ACM20" s="727"/>
      <c r="ACN20" s="727"/>
      <c r="ACP20" s="729"/>
      <c r="ACQ20" s="724"/>
      <c r="ACR20" s="725"/>
      <c r="ACS20" s="726"/>
      <c r="ACT20" s="726"/>
      <c r="ACU20" s="726"/>
      <c r="ACV20" s="727"/>
      <c r="ACW20" s="727"/>
      <c r="ACX20" s="727"/>
      <c r="ACZ20" s="729"/>
      <c r="ADA20" s="724"/>
      <c r="ADB20" s="725"/>
      <c r="ADC20" s="726"/>
      <c r="ADD20" s="726"/>
      <c r="ADE20" s="726"/>
      <c r="ADF20" s="727"/>
      <c r="ADG20" s="727"/>
      <c r="ADH20" s="727"/>
      <c r="ADJ20" s="729"/>
      <c r="ADK20" s="724"/>
      <c r="ADL20" s="725"/>
      <c r="ADM20" s="726"/>
      <c r="ADN20" s="726"/>
      <c r="ADO20" s="726"/>
      <c r="ADP20" s="727"/>
      <c r="ADQ20" s="727"/>
      <c r="ADR20" s="727"/>
      <c r="ADT20" s="729"/>
      <c r="ADU20" s="724"/>
      <c r="ADV20" s="725"/>
      <c r="ADW20" s="726"/>
      <c r="ADX20" s="726"/>
      <c r="ADY20" s="726"/>
      <c r="ADZ20" s="727"/>
      <c r="AEA20" s="727"/>
      <c r="AEB20" s="727"/>
      <c r="AED20" s="729"/>
      <c r="AEE20" s="724"/>
      <c r="AEF20" s="725"/>
      <c r="AEG20" s="726"/>
      <c r="AEH20" s="726"/>
      <c r="AEI20" s="726"/>
      <c r="AEJ20" s="727"/>
      <c r="AEK20" s="727"/>
      <c r="AEL20" s="727"/>
      <c r="AEN20" s="729"/>
      <c r="AEO20" s="724"/>
      <c r="AEP20" s="725"/>
      <c r="AEQ20" s="726"/>
      <c r="AER20" s="726"/>
      <c r="AES20" s="726"/>
      <c r="AET20" s="727"/>
      <c r="AEU20" s="727"/>
      <c r="AEV20" s="727"/>
      <c r="AEX20" s="729"/>
      <c r="AEY20" s="724"/>
      <c r="AEZ20" s="725"/>
      <c r="AFA20" s="726"/>
      <c r="AFB20" s="726"/>
      <c r="AFC20" s="726"/>
      <c r="AFD20" s="727"/>
      <c r="AFE20" s="727"/>
      <c r="AFF20" s="727"/>
      <c r="AFH20" s="729"/>
      <c r="AFI20" s="724"/>
      <c r="AFJ20" s="725"/>
      <c r="AFK20" s="726"/>
      <c r="AFL20" s="726"/>
      <c r="AFM20" s="726"/>
      <c r="AFN20" s="727"/>
      <c r="AFO20" s="727"/>
      <c r="AFP20" s="727"/>
      <c r="AFR20" s="729"/>
      <c r="AFS20" s="724"/>
      <c r="AFT20" s="725"/>
      <c r="AFU20" s="726"/>
      <c r="AFV20" s="726"/>
      <c r="AFW20" s="726"/>
      <c r="AFX20" s="727"/>
      <c r="AFY20" s="727"/>
      <c r="AFZ20" s="727"/>
      <c r="AGB20" s="729"/>
      <c r="AGC20" s="724"/>
      <c r="AGD20" s="725"/>
      <c r="AGE20" s="726"/>
      <c r="AGF20" s="726"/>
      <c r="AGG20" s="726"/>
      <c r="AGH20" s="727"/>
      <c r="AGI20" s="727"/>
      <c r="AGJ20" s="727"/>
      <c r="AGL20" s="729"/>
      <c r="AGM20" s="724"/>
      <c r="AGN20" s="725"/>
      <c r="AGO20" s="726"/>
      <c r="AGP20" s="726"/>
      <c r="AGQ20" s="726"/>
      <c r="AGR20" s="727"/>
      <c r="AGS20" s="727"/>
      <c r="AGT20" s="727"/>
      <c r="AGV20" s="729"/>
      <c r="AGW20" s="724"/>
      <c r="AGX20" s="725"/>
      <c r="AGY20" s="726"/>
      <c r="AGZ20" s="726"/>
      <c r="AHA20" s="726"/>
      <c r="AHB20" s="727"/>
      <c r="AHC20" s="727"/>
      <c r="AHD20" s="727"/>
      <c r="AHF20" s="729"/>
      <c r="AHG20" s="724"/>
      <c r="AHH20" s="725"/>
      <c r="AHI20" s="726"/>
      <c r="AHJ20" s="726"/>
      <c r="AHK20" s="726"/>
      <c r="AHL20" s="727"/>
      <c r="AHM20" s="727"/>
      <c r="AHN20" s="727"/>
      <c r="AHP20" s="729"/>
      <c r="AHQ20" s="724"/>
      <c r="AHR20" s="725"/>
      <c r="AHS20" s="726"/>
      <c r="AHT20" s="726"/>
      <c r="AHU20" s="726"/>
      <c r="AHV20" s="727"/>
      <c r="AHW20" s="727"/>
      <c r="AHX20" s="727"/>
      <c r="AHZ20" s="729"/>
      <c r="AIA20" s="724"/>
      <c r="AIB20" s="725"/>
      <c r="AIC20" s="726"/>
      <c r="AID20" s="726"/>
      <c r="AIE20" s="726"/>
      <c r="AIF20" s="727"/>
      <c r="AIG20" s="727"/>
      <c r="AIH20" s="727"/>
      <c r="AIJ20" s="729"/>
      <c r="AIK20" s="724"/>
      <c r="AIL20" s="725"/>
      <c r="AIM20" s="726"/>
      <c r="AIN20" s="726"/>
      <c r="AIO20" s="726"/>
      <c r="AIP20" s="727"/>
      <c r="AIQ20" s="727"/>
      <c r="AIR20" s="727"/>
      <c r="AIT20" s="729"/>
      <c r="AIU20" s="724"/>
      <c r="AIV20" s="725"/>
      <c r="AIW20" s="726"/>
      <c r="AIX20" s="726"/>
      <c r="AIY20" s="726"/>
      <c r="AIZ20" s="727"/>
      <c r="AJA20" s="727"/>
      <c r="AJB20" s="727"/>
      <c r="AJD20" s="729"/>
      <c r="AJE20" s="724"/>
      <c r="AJF20" s="725"/>
      <c r="AJG20" s="726"/>
      <c r="AJH20" s="726"/>
      <c r="AJI20" s="726"/>
      <c r="AJJ20" s="727"/>
      <c r="AJK20" s="727"/>
      <c r="AJL20" s="727"/>
      <c r="AJN20" s="729"/>
      <c r="AJO20" s="724"/>
      <c r="AJP20" s="725"/>
      <c r="AJQ20" s="726"/>
      <c r="AJR20" s="726"/>
      <c r="AJS20" s="726"/>
      <c r="AJT20" s="727"/>
      <c r="AJU20" s="727"/>
      <c r="AJV20" s="727"/>
      <c r="AJX20" s="729"/>
      <c r="AJY20" s="724"/>
      <c r="AJZ20" s="725"/>
      <c r="AKA20" s="726"/>
      <c r="AKB20" s="726"/>
      <c r="AKC20" s="726"/>
      <c r="AKD20" s="727"/>
      <c r="AKE20" s="727"/>
      <c r="AKF20" s="727"/>
      <c r="AKH20" s="729"/>
      <c r="AKI20" s="724"/>
      <c r="AKJ20" s="725"/>
      <c r="AKK20" s="726"/>
      <c r="AKL20" s="726"/>
      <c r="AKM20" s="726"/>
      <c r="AKN20" s="727"/>
      <c r="AKO20" s="727"/>
      <c r="AKP20" s="727"/>
      <c r="AKR20" s="729"/>
      <c r="AKS20" s="724"/>
      <c r="AKT20" s="725"/>
      <c r="AKU20" s="726"/>
      <c r="AKV20" s="726"/>
      <c r="AKW20" s="726"/>
      <c r="AKX20" s="727"/>
      <c r="AKY20" s="727"/>
      <c r="AKZ20" s="727"/>
      <c r="ALB20" s="729"/>
      <c r="ALC20" s="724"/>
      <c r="ALD20" s="725"/>
      <c r="ALE20" s="726"/>
      <c r="ALF20" s="726"/>
      <c r="ALG20" s="726"/>
      <c r="ALH20" s="727"/>
      <c r="ALI20" s="727"/>
      <c r="ALJ20" s="727"/>
      <c r="ALL20" s="729"/>
      <c r="ALM20" s="724"/>
      <c r="ALN20" s="725"/>
      <c r="ALO20" s="726"/>
      <c r="ALP20" s="726"/>
      <c r="ALQ20" s="726"/>
      <c r="ALR20" s="727"/>
      <c r="ALS20" s="727"/>
      <c r="ALT20" s="727"/>
      <c r="ALV20" s="729"/>
      <c r="ALW20" s="724"/>
      <c r="ALX20" s="725"/>
      <c r="ALY20" s="726"/>
      <c r="ALZ20" s="726"/>
      <c r="AMA20" s="726"/>
      <c r="AMB20" s="727"/>
      <c r="AMC20" s="727"/>
      <c r="AMD20" s="727"/>
      <c r="AMF20" s="729"/>
      <c r="AMG20" s="724"/>
      <c r="AMH20" s="725"/>
      <c r="AMI20" s="726"/>
      <c r="AMJ20" s="726"/>
      <c r="AMK20" s="726"/>
      <c r="AML20" s="727"/>
      <c r="AMM20" s="727"/>
      <c r="AMN20" s="727"/>
      <c r="AMP20" s="729"/>
      <c r="AMQ20" s="724"/>
      <c r="AMR20" s="725"/>
      <c r="AMS20" s="726"/>
      <c r="AMT20" s="726"/>
      <c r="AMU20" s="726"/>
      <c r="AMV20" s="727"/>
      <c r="AMW20" s="727"/>
      <c r="AMX20" s="727"/>
      <c r="AMZ20" s="729"/>
      <c r="ANA20" s="724"/>
      <c r="ANB20" s="725"/>
      <c r="ANC20" s="726"/>
      <c r="AND20" s="726"/>
      <c r="ANE20" s="726"/>
      <c r="ANF20" s="727"/>
      <c r="ANG20" s="727"/>
      <c r="ANH20" s="727"/>
      <c r="ANJ20" s="729"/>
      <c r="ANK20" s="724"/>
      <c r="ANL20" s="725"/>
      <c r="ANM20" s="726"/>
      <c r="ANN20" s="726"/>
      <c r="ANO20" s="726"/>
      <c r="ANP20" s="727"/>
      <c r="ANQ20" s="727"/>
      <c r="ANR20" s="727"/>
      <c r="ANT20" s="729"/>
      <c r="ANU20" s="724"/>
      <c r="ANV20" s="725"/>
      <c r="ANW20" s="726"/>
      <c r="ANX20" s="726"/>
      <c r="ANY20" s="726"/>
      <c r="ANZ20" s="727"/>
      <c r="AOA20" s="727"/>
      <c r="AOB20" s="727"/>
      <c r="AOD20" s="729"/>
      <c r="AOE20" s="724"/>
      <c r="AOF20" s="725"/>
      <c r="AOG20" s="726"/>
      <c r="AOH20" s="726"/>
      <c r="AOI20" s="726"/>
      <c r="AOJ20" s="727"/>
      <c r="AOK20" s="727"/>
      <c r="AOL20" s="727"/>
      <c r="AON20" s="729"/>
      <c r="AOO20" s="724"/>
      <c r="AOP20" s="725"/>
      <c r="AOQ20" s="726"/>
      <c r="AOR20" s="726"/>
      <c r="AOS20" s="726"/>
      <c r="AOT20" s="727"/>
      <c r="AOU20" s="727"/>
      <c r="AOV20" s="727"/>
      <c r="AOX20" s="729"/>
      <c r="AOY20" s="724"/>
      <c r="AOZ20" s="725"/>
      <c r="APA20" s="726"/>
      <c r="APB20" s="726"/>
      <c r="APC20" s="726"/>
      <c r="APD20" s="727"/>
      <c r="APE20" s="727"/>
      <c r="APF20" s="727"/>
      <c r="APH20" s="729"/>
      <c r="API20" s="724"/>
      <c r="APJ20" s="725"/>
      <c r="APK20" s="726"/>
      <c r="APL20" s="726"/>
      <c r="APM20" s="726"/>
      <c r="APN20" s="727"/>
      <c r="APO20" s="727"/>
      <c r="APP20" s="727"/>
      <c r="APR20" s="729"/>
      <c r="APS20" s="724"/>
      <c r="APT20" s="725"/>
      <c r="APU20" s="726"/>
      <c r="APV20" s="726"/>
      <c r="APW20" s="726"/>
      <c r="APX20" s="727"/>
      <c r="APY20" s="727"/>
      <c r="APZ20" s="727"/>
      <c r="AQB20" s="729"/>
      <c r="AQC20" s="724"/>
      <c r="AQD20" s="725"/>
      <c r="AQE20" s="726"/>
      <c r="AQF20" s="726"/>
      <c r="AQG20" s="726"/>
      <c r="AQH20" s="727"/>
      <c r="AQI20" s="727"/>
      <c r="AQJ20" s="727"/>
      <c r="AQL20" s="729"/>
      <c r="AQM20" s="724"/>
      <c r="AQN20" s="725"/>
      <c r="AQO20" s="726"/>
      <c r="AQP20" s="726"/>
      <c r="AQQ20" s="726"/>
      <c r="AQR20" s="727"/>
      <c r="AQS20" s="727"/>
      <c r="AQT20" s="727"/>
      <c r="AQV20" s="729"/>
      <c r="AQW20" s="724"/>
      <c r="AQX20" s="725"/>
      <c r="AQY20" s="726"/>
      <c r="AQZ20" s="726"/>
      <c r="ARA20" s="726"/>
      <c r="ARB20" s="727"/>
      <c r="ARC20" s="727"/>
      <c r="ARD20" s="727"/>
      <c r="ARF20" s="729"/>
      <c r="ARG20" s="724"/>
      <c r="ARH20" s="725"/>
      <c r="ARI20" s="726"/>
      <c r="ARJ20" s="726"/>
      <c r="ARK20" s="726"/>
      <c r="ARL20" s="727"/>
      <c r="ARM20" s="727"/>
      <c r="ARN20" s="727"/>
      <c r="ARP20" s="729"/>
      <c r="ARQ20" s="724"/>
      <c r="ARR20" s="725"/>
      <c r="ARS20" s="726"/>
      <c r="ART20" s="726"/>
      <c r="ARU20" s="726"/>
      <c r="ARV20" s="727"/>
      <c r="ARW20" s="727"/>
      <c r="ARX20" s="727"/>
      <c r="ARZ20" s="729"/>
      <c r="ASA20" s="724"/>
      <c r="ASB20" s="725"/>
      <c r="ASC20" s="726"/>
      <c r="ASD20" s="726"/>
      <c r="ASE20" s="726"/>
      <c r="ASF20" s="727"/>
      <c r="ASG20" s="727"/>
      <c r="ASH20" s="727"/>
      <c r="ASJ20" s="729"/>
      <c r="ASK20" s="724"/>
      <c r="ASL20" s="725"/>
      <c r="ASM20" s="726"/>
      <c r="ASN20" s="726"/>
      <c r="ASO20" s="726"/>
      <c r="ASP20" s="727"/>
      <c r="ASQ20" s="727"/>
      <c r="ASR20" s="727"/>
      <c r="AST20" s="729"/>
      <c r="ASU20" s="724"/>
      <c r="ASV20" s="725"/>
      <c r="ASW20" s="726"/>
      <c r="ASX20" s="726"/>
      <c r="ASY20" s="726"/>
      <c r="ASZ20" s="727"/>
      <c r="ATA20" s="727"/>
      <c r="ATB20" s="727"/>
      <c r="ATD20" s="729"/>
      <c r="ATE20" s="724"/>
      <c r="ATF20" s="725"/>
      <c r="ATG20" s="726"/>
      <c r="ATH20" s="726"/>
      <c r="ATI20" s="726"/>
      <c r="ATJ20" s="727"/>
      <c r="ATK20" s="727"/>
      <c r="ATL20" s="727"/>
      <c r="ATN20" s="729"/>
      <c r="ATO20" s="724"/>
      <c r="ATP20" s="725"/>
      <c r="ATQ20" s="726"/>
      <c r="ATR20" s="726"/>
      <c r="ATS20" s="726"/>
      <c r="ATT20" s="727"/>
      <c r="ATU20" s="727"/>
      <c r="ATV20" s="727"/>
      <c r="ATX20" s="729"/>
      <c r="ATY20" s="724"/>
      <c r="ATZ20" s="725"/>
      <c r="AUA20" s="726"/>
      <c r="AUB20" s="726"/>
      <c r="AUC20" s="726"/>
      <c r="AUD20" s="727"/>
      <c r="AUE20" s="727"/>
      <c r="AUF20" s="727"/>
      <c r="AUH20" s="729"/>
      <c r="AUI20" s="724"/>
      <c r="AUJ20" s="725"/>
      <c r="AUK20" s="726"/>
      <c r="AUL20" s="726"/>
      <c r="AUM20" s="726"/>
      <c r="AUN20" s="727"/>
      <c r="AUO20" s="727"/>
      <c r="AUP20" s="727"/>
      <c r="AUR20" s="729"/>
      <c r="AUS20" s="724"/>
      <c r="AUT20" s="725"/>
      <c r="AUU20" s="726"/>
      <c r="AUV20" s="726"/>
      <c r="AUW20" s="726"/>
      <c r="AUX20" s="727"/>
      <c r="AUY20" s="727"/>
      <c r="AUZ20" s="727"/>
      <c r="AVB20" s="729"/>
      <c r="AVC20" s="724"/>
      <c r="AVD20" s="725"/>
      <c r="AVE20" s="726"/>
      <c r="AVF20" s="726"/>
      <c r="AVG20" s="726"/>
      <c r="AVH20" s="727"/>
      <c r="AVI20" s="727"/>
      <c r="AVJ20" s="727"/>
      <c r="AVL20" s="729"/>
      <c r="AVM20" s="724"/>
      <c r="AVN20" s="725"/>
      <c r="AVO20" s="726"/>
      <c r="AVP20" s="726"/>
      <c r="AVQ20" s="726"/>
      <c r="AVR20" s="727"/>
      <c r="AVS20" s="727"/>
      <c r="AVT20" s="727"/>
      <c r="AVV20" s="729"/>
      <c r="AVW20" s="724"/>
      <c r="AVX20" s="725"/>
      <c r="AVY20" s="726"/>
      <c r="AVZ20" s="726"/>
      <c r="AWA20" s="726"/>
      <c r="AWB20" s="727"/>
      <c r="AWC20" s="727"/>
      <c r="AWD20" s="727"/>
      <c r="AWF20" s="729"/>
      <c r="AWG20" s="724"/>
      <c r="AWH20" s="725"/>
      <c r="AWI20" s="726"/>
      <c r="AWJ20" s="726"/>
      <c r="AWK20" s="726"/>
      <c r="AWL20" s="727"/>
      <c r="AWM20" s="727"/>
      <c r="AWN20" s="727"/>
      <c r="AWP20" s="729"/>
      <c r="AWQ20" s="724"/>
      <c r="AWR20" s="725"/>
      <c r="AWS20" s="726"/>
      <c r="AWT20" s="726"/>
      <c r="AWU20" s="726"/>
      <c r="AWV20" s="727"/>
      <c r="AWW20" s="727"/>
      <c r="AWX20" s="727"/>
      <c r="AWZ20" s="729"/>
      <c r="AXA20" s="724"/>
      <c r="AXB20" s="725"/>
      <c r="AXC20" s="726"/>
      <c r="AXD20" s="726"/>
      <c r="AXE20" s="726"/>
      <c r="AXF20" s="727"/>
      <c r="AXG20" s="727"/>
      <c r="AXH20" s="727"/>
      <c r="AXJ20" s="729"/>
      <c r="AXK20" s="724"/>
      <c r="AXL20" s="725"/>
      <c r="AXM20" s="726"/>
      <c r="AXN20" s="726"/>
      <c r="AXO20" s="726"/>
      <c r="AXP20" s="727"/>
      <c r="AXQ20" s="727"/>
      <c r="AXR20" s="727"/>
      <c r="AXT20" s="729"/>
      <c r="AXU20" s="724"/>
      <c r="AXV20" s="725"/>
      <c r="AXW20" s="726"/>
      <c r="AXX20" s="726"/>
      <c r="AXY20" s="726"/>
      <c r="AXZ20" s="727"/>
      <c r="AYA20" s="727"/>
      <c r="AYB20" s="727"/>
      <c r="AYD20" s="729"/>
      <c r="AYE20" s="724"/>
      <c r="AYF20" s="725"/>
      <c r="AYG20" s="726"/>
      <c r="AYH20" s="726"/>
      <c r="AYI20" s="726"/>
      <c r="AYJ20" s="727"/>
      <c r="AYK20" s="727"/>
      <c r="AYL20" s="727"/>
      <c r="AYN20" s="729"/>
      <c r="AYO20" s="724"/>
      <c r="AYP20" s="725"/>
      <c r="AYQ20" s="726"/>
      <c r="AYR20" s="726"/>
      <c r="AYS20" s="726"/>
      <c r="AYT20" s="727"/>
      <c r="AYU20" s="727"/>
      <c r="AYV20" s="727"/>
      <c r="AYX20" s="729"/>
      <c r="AYY20" s="724"/>
      <c r="AYZ20" s="725"/>
      <c r="AZA20" s="726"/>
      <c r="AZB20" s="726"/>
      <c r="AZC20" s="726"/>
      <c r="AZD20" s="727"/>
      <c r="AZE20" s="727"/>
      <c r="AZF20" s="727"/>
      <c r="AZH20" s="729"/>
      <c r="AZI20" s="724"/>
      <c r="AZJ20" s="725"/>
      <c r="AZK20" s="726"/>
      <c r="AZL20" s="726"/>
      <c r="AZM20" s="726"/>
      <c r="AZN20" s="727"/>
      <c r="AZO20" s="727"/>
      <c r="AZP20" s="727"/>
      <c r="AZR20" s="729"/>
      <c r="AZS20" s="724"/>
      <c r="AZT20" s="725"/>
      <c r="AZU20" s="726"/>
      <c r="AZV20" s="726"/>
      <c r="AZW20" s="726"/>
      <c r="AZX20" s="727"/>
      <c r="AZY20" s="727"/>
      <c r="AZZ20" s="727"/>
      <c r="BAB20" s="729"/>
      <c r="BAC20" s="724"/>
      <c r="BAD20" s="725"/>
      <c r="BAE20" s="726"/>
      <c r="BAF20" s="726"/>
      <c r="BAG20" s="726"/>
      <c r="BAH20" s="727"/>
      <c r="BAI20" s="727"/>
      <c r="BAJ20" s="727"/>
      <c r="BAL20" s="729"/>
      <c r="BAM20" s="724"/>
      <c r="BAN20" s="725"/>
      <c r="BAO20" s="726"/>
      <c r="BAP20" s="726"/>
      <c r="BAQ20" s="726"/>
      <c r="BAR20" s="727"/>
      <c r="BAS20" s="727"/>
      <c r="BAT20" s="727"/>
      <c r="BAV20" s="729"/>
      <c r="BAW20" s="724"/>
      <c r="BAX20" s="725"/>
      <c r="BAY20" s="726"/>
      <c r="BAZ20" s="726"/>
      <c r="BBA20" s="726"/>
      <c r="BBB20" s="727"/>
      <c r="BBC20" s="727"/>
      <c r="BBD20" s="727"/>
      <c r="BBF20" s="729"/>
      <c r="BBG20" s="724"/>
      <c r="BBH20" s="725"/>
      <c r="BBI20" s="726"/>
      <c r="BBJ20" s="726"/>
      <c r="BBK20" s="726"/>
      <c r="BBL20" s="727"/>
      <c r="BBM20" s="727"/>
      <c r="BBN20" s="727"/>
      <c r="BBP20" s="729"/>
      <c r="BBQ20" s="724"/>
      <c r="BBR20" s="725"/>
      <c r="BBS20" s="726"/>
      <c r="BBT20" s="726"/>
      <c r="BBU20" s="726"/>
      <c r="BBV20" s="727"/>
      <c r="BBW20" s="727"/>
      <c r="BBX20" s="727"/>
      <c r="BBZ20" s="729"/>
      <c r="BCA20" s="724"/>
      <c r="BCB20" s="725"/>
      <c r="BCC20" s="726"/>
      <c r="BCD20" s="726"/>
      <c r="BCE20" s="726"/>
      <c r="BCF20" s="727"/>
      <c r="BCG20" s="727"/>
      <c r="BCH20" s="727"/>
      <c r="BCJ20" s="729"/>
      <c r="BCK20" s="724"/>
      <c r="BCL20" s="725"/>
      <c r="BCM20" s="726"/>
      <c r="BCN20" s="726"/>
      <c r="BCO20" s="726"/>
      <c r="BCP20" s="727"/>
      <c r="BCQ20" s="727"/>
      <c r="BCR20" s="727"/>
      <c r="BCT20" s="729"/>
      <c r="BCU20" s="724"/>
      <c r="BCV20" s="725"/>
      <c r="BCW20" s="726"/>
      <c r="BCX20" s="726"/>
      <c r="BCY20" s="726"/>
      <c r="BCZ20" s="727"/>
      <c r="BDA20" s="727"/>
      <c r="BDB20" s="727"/>
      <c r="BDD20" s="729"/>
      <c r="BDE20" s="724"/>
      <c r="BDF20" s="725"/>
      <c r="BDG20" s="726"/>
      <c r="BDH20" s="726"/>
      <c r="BDI20" s="726"/>
      <c r="BDJ20" s="727"/>
      <c r="BDK20" s="727"/>
      <c r="BDL20" s="727"/>
      <c r="BDN20" s="729"/>
      <c r="BDO20" s="724"/>
      <c r="BDP20" s="725"/>
      <c r="BDQ20" s="726"/>
      <c r="BDR20" s="726"/>
      <c r="BDS20" s="726"/>
      <c r="BDT20" s="727"/>
      <c r="BDU20" s="727"/>
      <c r="BDV20" s="727"/>
      <c r="BDX20" s="729"/>
      <c r="BDY20" s="724"/>
      <c r="BDZ20" s="725"/>
      <c r="BEA20" s="726"/>
      <c r="BEB20" s="726"/>
      <c r="BEC20" s="726"/>
      <c r="BED20" s="727"/>
      <c r="BEE20" s="727"/>
      <c r="BEF20" s="727"/>
      <c r="BEH20" s="729"/>
      <c r="BEI20" s="724"/>
      <c r="BEJ20" s="725"/>
      <c r="BEK20" s="726"/>
      <c r="BEL20" s="726"/>
      <c r="BEM20" s="726"/>
      <c r="BEN20" s="727"/>
      <c r="BEO20" s="727"/>
      <c r="BEP20" s="727"/>
      <c r="BER20" s="729"/>
      <c r="BES20" s="724"/>
      <c r="BET20" s="725"/>
      <c r="BEU20" s="726"/>
      <c r="BEV20" s="726"/>
      <c r="BEW20" s="726"/>
      <c r="BEX20" s="727"/>
      <c r="BEY20" s="727"/>
      <c r="BEZ20" s="727"/>
      <c r="BFB20" s="729"/>
      <c r="BFC20" s="724"/>
      <c r="BFD20" s="725"/>
      <c r="BFE20" s="726"/>
      <c r="BFF20" s="726"/>
      <c r="BFG20" s="726"/>
      <c r="BFH20" s="727"/>
      <c r="BFI20" s="727"/>
      <c r="BFJ20" s="727"/>
      <c r="BFL20" s="729"/>
      <c r="BFM20" s="724"/>
      <c r="BFN20" s="725"/>
      <c r="BFO20" s="726"/>
      <c r="BFP20" s="726"/>
      <c r="BFQ20" s="726"/>
      <c r="BFR20" s="727"/>
      <c r="BFS20" s="727"/>
      <c r="BFT20" s="727"/>
      <c r="BFV20" s="729"/>
      <c r="BFW20" s="724"/>
      <c r="BFX20" s="725"/>
      <c r="BFY20" s="726"/>
      <c r="BFZ20" s="726"/>
      <c r="BGA20" s="726"/>
      <c r="BGB20" s="727"/>
      <c r="BGC20" s="727"/>
      <c r="BGD20" s="727"/>
      <c r="BGF20" s="729"/>
      <c r="BGG20" s="724"/>
      <c r="BGH20" s="725"/>
      <c r="BGI20" s="726"/>
      <c r="BGJ20" s="726"/>
      <c r="BGK20" s="726"/>
      <c r="BGL20" s="727"/>
      <c r="BGM20" s="727"/>
      <c r="BGN20" s="727"/>
      <c r="BGP20" s="729"/>
      <c r="BGQ20" s="724"/>
      <c r="BGR20" s="725"/>
      <c r="BGS20" s="726"/>
      <c r="BGT20" s="726"/>
      <c r="BGU20" s="726"/>
      <c r="BGV20" s="727"/>
      <c r="BGW20" s="727"/>
      <c r="BGX20" s="727"/>
      <c r="BGZ20" s="729"/>
      <c r="BHA20" s="724"/>
      <c r="BHB20" s="725"/>
      <c r="BHC20" s="726"/>
      <c r="BHD20" s="726"/>
      <c r="BHE20" s="726"/>
      <c r="BHF20" s="727"/>
      <c r="BHG20" s="727"/>
      <c r="BHH20" s="727"/>
      <c r="BHJ20" s="729"/>
      <c r="BHK20" s="724"/>
      <c r="BHL20" s="725"/>
      <c r="BHM20" s="726"/>
      <c r="BHN20" s="726"/>
      <c r="BHO20" s="726"/>
      <c r="BHP20" s="727"/>
      <c r="BHQ20" s="727"/>
      <c r="BHR20" s="727"/>
      <c r="BHT20" s="729"/>
      <c r="BHU20" s="724"/>
      <c r="BHV20" s="725"/>
      <c r="BHW20" s="726"/>
      <c r="BHX20" s="726"/>
      <c r="BHY20" s="726"/>
      <c r="BHZ20" s="727"/>
      <c r="BIA20" s="727"/>
      <c r="BIB20" s="727"/>
      <c r="BID20" s="729"/>
      <c r="BIE20" s="724"/>
      <c r="BIF20" s="725"/>
      <c r="BIG20" s="726"/>
      <c r="BIH20" s="726"/>
      <c r="BII20" s="726"/>
      <c r="BIJ20" s="727"/>
      <c r="BIK20" s="727"/>
      <c r="BIL20" s="727"/>
      <c r="BIN20" s="729"/>
      <c r="BIO20" s="724"/>
      <c r="BIP20" s="725"/>
      <c r="BIQ20" s="726"/>
      <c r="BIR20" s="726"/>
      <c r="BIS20" s="726"/>
      <c r="BIT20" s="727"/>
      <c r="BIU20" s="727"/>
      <c r="BIV20" s="727"/>
      <c r="BIX20" s="729"/>
      <c r="BIY20" s="724"/>
      <c r="BIZ20" s="725"/>
      <c r="BJA20" s="726"/>
      <c r="BJB20" s="726"/>
      <c r="BJC20" s="726"/>
      <c r="BJD20" s="727"/>
      <c r="BJE20" s="727"/>
      <c r="BJF20" s="727"/>
      <c r="BJH20" s="729"/>
      <c r="BJI20" s="724"/>
      <c r="BJJ20" s="725"/>
      <c r="BJK20" s="726"/>
      <c r="BJL20" s="726"/>
      <c r="BJM20" s="726"/>
      <c r="BJN20" s="727"/>
      <c r="BJO20" s="727"/>
      <c r="BJP20" s="727"/>
      <c r="BJR20" s="729"/>
      <c r="BJS20" s="724"/>
      <c r="BJT20" s="725"/>
      <c r="BJU20" s="726"/>
      <c r="BJV20" s="726"/>
      <c r="BJW20" s="726"/>
      <c r="BJX20" s="727"/>
      <c r="BJY20" s="727"/>
      <c r="BJZ20" s="727"/>
      <c r="BKB20" s="729"/>
      <c r="BKC20" s="724"/>
      <c r="BKD20" s="725"/>
      <c r="BKE20" s="726"/>
      <c r="BKF20" s="726"/>
      <c r="BKG20" s="726"/>
      <c r="BKH20" s="727"/>
      <c r="BKI20" s="727"/>
      <c r="BKJ20" s="727"/>
      <c r="BKL20" s="729"/>
      <c r="BKM20" s="724"/>
      <c r="BKN20" s="725"/>
      <c r="BKO20" s="726"/>
      <c r="BKP20" s="726"/>
      <c r="BKQ20" s="726"/>
      <c r="BKR20" s="727"/>
      <c r="BKS20" s="727"/>
      <c r="BKT20" s="727"/>
      <c r="BKV20" s="729"/>
      <c r="BKW20" s="724"/>
      <c r="BKX20" s="725"/>
      <c r="BKY20" s="726"/>
      <c r="BKZ20" s="726"/>
      <c r="BLA20" s="726"/>
      <c r="BLB20" s="727"/>
      <c r="BLC20" s="727"/>
      <c r="BLD20" s="727"/>
      <c r="BLF20" s="729"/>
      <c r="BLG20" s="724"/>
      <c r="BLH20" s="725"/>
      <c r="BLI20" s="726"/>
      <c r="BLJ20" s="726"/>
      <c r="BLK20" s="726"/>
      <c r="BLL20" s="727"/>
      <c r="BLM20" s="727"/>
      <c r="BLN20" s="727"/>
      <c r="BLP20" s="729"/>
      <c r="BLQ20" s="724"/>
      <c r="BLR20" s="725"/>
      <c r="BLS20" s="726"/>
      <c r="BLT20" s="726"/>
      <c r="BLU20" s="726"/>
      <c r="BLV20" s="727"/>
      <c r="BLW20" s="727"/>
      <c r="BLX20" s="727"/>
      <c r="BLZ20" s="729"/>
      <c r="BMA20" s="724"/>
      <c r="BMB20" s="725"/>
      <c r="BMC20" s="726"/>
      <c r="BMD20" s="726"/>
      <c r="BME20" s="726"/>
      <c r="BMF20" s="727"/>
      <c r="BMG20" s="727"/>
      <c r="BMH20" s="727"/>
      <c r="BMJ20" s="729"/>
      <c r="BMK20" s="724"/>
      <c r="BML20" s="725"/>
      <c r="BMM20" s="726"/>
      <c r="BMN20" s="726"/>
      <c r="BMO20" s="726"/>
      <c r="BMP20" s="727"/>
      <c r="BMQ20" s="727"/>
      <c r="BMR20" s="727"/>
      <c r="BMT20" s="729"/>
      <c r="BMU20" s="724"/>
      <c r="BMV20" s="725"/>
      <c r="BMW20" s="726"/>
      <c r="BMX20" s="726"/>
      <c r="BMY20" s="726"/>
      <c r="BMZ20" s="727"/>
      <c r="BNA20" s="727"/>
      <c r="BNB20" s="727"/>
      <c r="BND20" s="729"/>
      <c r="BNE20" s="724"/>
      <c r="BNF20" s="725"/>
      <c r="BNG20" s="726"/>
      <c r="BNH20" s="726"/>
      <c r="BNI20" s="726"/>
      <c r="BNJ20" s="727"/>
      <c r="BNK20" s="727"/>
      <c r="BNL20" s="727"/>
      <c r="BNN20" s="729"/>
      <c r="BNO20" s="724"/>
      <c r="BNP20" s="725"/>
      <c r="BNQ20" s="726"/>
      <c r="BNR20" s="726"/>
      <c r="BNS20" s="726"/>
      <c r="BNT20" s="727"/>
      <c r="BNU20" s="727"/>
      <c r="BNV20" s="727"/>
      <c r="BNX20" s="729"/>
      <c r="BNY20" s="724"/>
      <c r="BNZ20" s="725"/>
      <c r="BOA20" s="726"/>
      <c r="BOB20" s="726"/>
      <c r="BOC20" s="726"/>
      <c r="BOD20" s="727"/>
      <c r="BOE20" s="727"/>
      <c r="BOF20" s="727"/>
      <c r="BOH20" s="729"/>
      <c r="BOI20" s="724"/>
      <c r="BOJ20" s="725"/>
      <c r="BOK20" s="726"/>
      <c r="BOL20" s="726"/>
      <c r="BOM20" s="726"/>
      <c r="BON20" s="727"/>
      <c r="BOO20" s="727"/>
      <c r="BOP20" s="727"/>
      <c r="BOR20" s="729"/>
      <c r="BOS20" s="724"/>
      <c r="BOT20" s="725"/>
      <c r="BOU20" s="726"/>
      <c r="BOV20" s="726"/>
      <c r="BOW20" s="726"/>
      <c r="BOX20" s="727"/>
      <c r="BOY20" s="727"/>
      <c r="BOZ20" s="727"/>
      <c r="BPB20" s="729"/>
      <c r="BPC20" s="724"/>
      <c r="BPD20" s="725"/>
      <c r="BPE20" s="726"/>
      <c r="BPF20" s="726"/>
      <c r="BPG20" s="726"/>
      <c r="BPH20" s="727"/>
      <c r="BPI20" s="727"/>
      <c r="BPJ20" s="727"/>
      <c r="BPL20" s="729"/>
      <c r="BPM20" s="724"/>
      <c r="BPN20" s="725"/>
      <c r="BPO20" s="726"/>
      <c r="BPP20" s="726"/>
      <c r="BPQ20" s="726"/>
      <c r="BPR20" s="727"/>
      <c r="BPS20" s="727"/>
      <c r="BPT20" s="727"/>
      <c r="BPV20" s="729"/>
      <c r="BPW20" s="724"/>
      <c r="BPX20" s="725"/>
      <c r="BPY20" s="726"/>
      <c r="BPZ20" s="726"/>
      <c r="BQA20" s="726"/>
      <c r="BQB20" s="727"/>
      <c r="BQC20" s="727"/>
      <c r="BQD20" s="727"/>
      <c r="BQF20" s="729"/>
      <c r="BQG20" s="724"/>
      <c r="BQH20" s="725"/>
      <c r="BQI20" s="726"/>
      <c r="BQJ20" s="726"/>
      <c r="BQK20" s="726"/>
      <c r="BQL20" s="727"/>
      <c r="BQM20" s="727"/>
      <c r="BQN20" s="727"/>
      <c r="BQP20" s="729"/>
      <c r="BQQ20" s="724"/>
      <c r="BQR20" s="725"/>
      <c r="BQS20" s="726"/>
      <c r="BQT20" s="726"/>
      <c r="BQU20" s="726"/>
      <c r="BQV20" s="727"/>
      <c r="BQW20" s="727"/>
      <c r="BQX20" s="727"/>
      <c r="BQZ20" s="729"/>
      <c r="BRA20" s="724"/>
      <c r="BRB20" s="725"/>
      <c r="BRC20" s="726"/>
      <c r="BRD20" s="726"/>
      <c r="BRE20" s="726"/>
      <c r="BRF20" s="727"/>
      <c r="BRG20" s="727"/>
      <c r="BRH20" s="727"/>
      <c r="BRJ20" s="729"/>
      <c r="BRK20" s="724"/>
      <c r="BRL20" s="725"/>
      <c r="BRM20" s="726"/>
      <c r="BRN20" s="726"/>
      <c r="BRO20" s="726"/>
      <c r="BRP20" s="727"/>
      <c r="BRQ20" s="727"/>
      <c r="BRR20" s="727"/>
      <c r="BRT20" s="729"/>
      <c r="BRU20" s="724"/>
      <c r="BRV20" s="725"/>
      <c r="BRW20" s="726"/>
      <c r="BRX20" s="726"/>
      <c r="BRY20" s="726"/>
      <c r="BRZ20" s="727"/>
      <c r="BSA20" s="727"/>
      <c r="BSB20" s="727"/>
      <c r="BSD20" s="729"/>
      <c r="BSE20" s="724"/>
      <c r="BSF20" s="725"/>
      <c r="BSG20" s="726"/>
      <c r="BSH20" s="726"/>
      <c r="BSI20" s="726"/>
      <c r="BSJ20" s="727"/>
      <c r="BSK20" s="727"/>
      <c r="BSL20" s="727"/>
      <c r="BSN20" s="729"/>
      <c r="BSO20" s="724"/>
      <c r="BSP20" s="725"/>
      <c r="BSQ20" s="726"/>
      <c r="BSR20" s="726"/>
      <c r="BSS20" s="726"/>
      <c r="BST20" s="727"/>
      <c r="BSU20" s="727"/>
      <c r="BSV20" s="727"/>
      <c r="BSX20" s="729"/>
      <c r="BSY20" s="724"/>
      <c r="BSZ20" s="725"/>
      <c r="BTA20" s="726"/>
      <c r="BTB20" s="726"/>
      <c r="BTC20" s="726"/>
      <c r="BTD20" s="727"/>
      <c r="BTE20" s="727"/>
      <c r="BTF20" s="727"/>
      <c r="BTH20" s="729"/>
      <c r="BTI20" s="724"/>
      <c r="BTJ20" s="725"/>
      <c r="BTK20" s="726"/>
      <c r="BTL20" s="726"/>
      <c r="BTM20" s="726"/>
      <c r="BTN20" s="727"/>
      <c r="BTO20" s="727"/>
      <c r="BTP20" s="727"/>
      <c r="BTR20" s="729"/>
      <c r="BTS20" s="724"/>
      <c r="BTT20" s="725"/>
      <c r="BTU20" s="726"/>
      <c r="BTV20" s="726"/>
      <c r="BTW20" s="726"/>
      <c r="BTX20" s="727"/>
      <c r="BTY20" s="727"/>
      <c r="BTZ20" s="727"/>
      <c r="BUB20" s="729"/>
      <c r="BUC20" s="724"/>
      <c r="BUD20" s="725"/>
      <c r="BUE20" s="726"/>
      <c r="BUF20" s="726"/>
      <c r="BUG20" s="726"/>
      <c r="BUH20" s="727"/>
      <c r="BUI20" s="727"/>
      <c r="BUJ20" s="727"/>
      <c r="BUL20" s="729"/>
      <c r="BUM20" s="724"/>
      <c r="BUN20" s="725"/>
      <c r="BUO20" s="726"/>
      <c r="BUP20" s="726"/>
      <c r="BUQ20" s="726"/>
      <c r="BUR20" s="727"/>
      <c r="BUS20" s="727"/>
      <c r="BUT20" s="727"/>
      <c r="BUV20" s="729"/>
      <c r="BUW20" s="724"/>
      <c r="BUX20" s="725"/>
      <c r="BUY20" s="726"/>
      <c r="BUZ20" s="726"/>
      <c r="BVA20" s="726"/>
      <c r="BVB20" s="727"/>
      <c r="BVC20" s="727"/>
      <c r="BVD20" s="727"/>
      <c r="BVF20" s="729"/>
      <c r="BVG20" s="724"/>
      <c r="BVH20" s="725"/>
      <c r="BVI20" s="726"/>
      <c r="BVJ20" s="726"/>
      <c r="BVK20" s="726"/>
      <c r="BVL20" s="727"/>
      <c r="BVM20" s="727"/>
      <c r="BVN20" s="727"/>
      <c r="BVP20" s="729"/>
      <c r="BVQ20" s="724"/>
      <c r="BVR20" s="725"/>
      <c r="BVS20" s="726"/>
      <c r="BVT20" s="726"/>
      <c r="BVU20" s="726"/>
      <c r="BVV20" s="727"/>
      <c r="BVW20" s="727"/>
      <c r="BVX20" s="727"/>
      <c r="BVZ20" s="729"/>
      <c r="BWA20" s="724"/>
      <c r="BWB20" s="725"/>
      <c r="BWC20" s="726"/>
      <c r="BWD20" s="726"/>
      <c r="BWE20" s="726"/>
      <c r="BWF20" s="727"/>
      <c r="BWG20" s="727"/>
      <c r="BWH20" s="727"/>
      <c r="BWJ20" s="729"/>
      <c r="BWK20" s="724"/>
      <c r="BWL20" s="725"/>
      <c r="BWM20" s="726"/>
      <c r="BWN20" s="726"/>
      <c r="BWO20" s="726"/>
      <c r="BWP20" s="727"/>
      <c r="BWQ20" s="727"/>
      <c r="BWR20" s="727"/>
      <c r="BWT20" s="729"/>
      <c r="BWU20" s="724"/>
      <c r="BWV20" s="725"/>
      <c r="BWW20" s="726"/>
      <c r="BWX20" s="726"/>
      <c r="BWY20" s="726"/>
      <c r="BWZ20" s="727"/>
      <c r="BXA20" s="727"/>
      <c r="BXB20" s="727"/>
      <c r="BXD20" s="729"/>
      <c r="BXE20" s="724"/>
      <c r="BXF20" s="725"/>
      <c r="BXG20" s="726"/>
      <c r="BXH20" s="726"/>
      <c r="BXI20" s="726"/>
      <c r="BXJ20" s="727"/>
      <c r="BXK20" s="727"/>
      <c r="BXL20" s="727"/>
      <c r="BXN20" s="729"/>
      <c r="BXO20" s="724"/>
      <c r="BXP20" s="725"/>
      <c r="BXQ20" s="726"/>
      <c r="BXR20" s="726"/>
      <c r="BXS20" s="726"/>
      <c r="BXT20" s="727"/>
      <c r="BXU20" s="727"/>
      <c r="BXV20" s="727"/>
      <c r="BXX20" s="729"/>
      <c r="BXY20" s="724"/>
      <c r="BXZ20" s="725"/>
      <c r="BYA20" s="726"/>
      <c r="BYB20" s="726"/>
      <c r="BYC20" s="726"/>
      <c r="BYD20" s="727"/>
      <c r="BYE20" s="727"/>
      <c r="BYF20" s="727"/>
      <c r="BYH20" s="729"/>
      <c r="BYI20" s="724"/>
      <c r="BYJ20" s="725"/>
      <c r="BYK20" s="726"/>
      <c r="BYL20" s="726"/>
      <c r="BYM20" s="726"/>
      <c r="BYN20" s="727"/>
      <c r="BYO20" s="727"/>
      <c r="BYP20" s="727"/>
      <c r="BYR20" s="729"/>
      <c r="BYS20" s="724"/>
      <c r="BYT20" s="725"/>
      <c r="BYU20" s="726"/>
      <c r="BYV20" s="726"/>
      <c r="BYW20" s="726"/>
      <c r="BYX20" s="727"/>
      <c r="BYY20" s="727"/>
      <c r="BYZ20" s="727"/>
      <c r="BZB20" s="729"/>
      <c r="BZC20" s="724"/>
      <c r="BZD20" s="725"/>
      <c r="BZE20" s="726"/>
      <c r="BZF20" s="726"/>
      <c r="BZG20" s="726"/>
      <c r="BZH20" s="727"/>
      <c r="BZI20" s="727"/>
      <c r="BZJ20" s="727"/>
      <c r="BZL20" s="729"/>
      <c r="BZM20" s="724"/>
      <c r="BZN20" s="725"/>
      <c r="BZO20" s="726"/>
      <c r="BZP20" s="726"/>
      <c r="BZQ20" s="726"/>
      <c r="BZR20" s="727"/>
      <c r="BZS20" s="727"/>
      <c r="BZT20" s="727"/>
      <c r="BZV20" s="729"/>
      <c r="BZW20" s="724"/>
      <c r="BZX20" s="725"/>
      <c r="BZY20" s="726"/>
      <c r="BZZ20" s="726"/>
      <c r="CAA20" s="726"/>
      <c r="CAB20" s="727"/>
      <c r="CAC20" s="727"/>
      <c r="CAD20" s="727"/>
      <c r="CAF20" s="729"/>
      <c r="CAG20" s="724"/>
      <c r="CAH20" s="725"/>
      <c r="CAI20" s="726"/>
      <c r="CAJ20" s="726"/>
      <c r="CAK20" s="726"/>
      <c r="CAL20" s="727"/>
      <c r="CAM20" s="727"/>
      <c r="CAN20" s="727"/>
      <c r="CAP20" s="729"/>
      <c r="CAQ20" s="724"/>
      <c r="CAR20" s="725"/>
      <c r="CAS20" s="726"/>
      <c r="CAT20" s="726"/>
      <c r="CAU20" s="726"/>
      <c r="CAV20" s="727"/>
      <c r="CAW20" s="727"/>
      <c r="CAX20" s="727"/>
      <c r="CAZ20" s="729"/>
      <c r="CBA20" s="724"/>
      <c r="CBB20" s="725"/>
      <c r="CBC20" s="726"/>
      <c r="CBD20" s="726"/>
      <c r="CBE20" s="726"/>
      <c r="CBF20" s="727"/>
      <c r="CBG20" s="727"/>
      <c r="CBH20" s="727"/>
      <c r="CBJ20" s="729"/>
      <c r="CBK20" s="724"/>
      <c r="CBL20" s="725"/>
      <c r="CBM20" s="726"/>
      <c r="CBN20" s="726"/>
      <c r="CBO20" s="726"/>
      <c r="CBP20" s="727"/>
      <c r="CBQ20" s="727"/>
      <c r="CBR20" s="727"/>
      <c r="CBT20" s="729"/>
      <c r="CBU20" s="724"/>
      <c r="CBV20" s="725"/>
      <c r="CBW20" s="726"/>
      <c r="CBX20" s="726"/>
      <c r="CBY20" s="726"/>
      <c r="CBZ20" s="727"/>
      <c r="CCA20" s="727"/>
      <c r="CCB20" s="727"/>
      <c r="CCD20" s="729"/>
      <c r="CCE20" s="724"/>
      <c r="CCF20" s="725"/>
      <c r="CCG20" s="726"/>
      <c r="CCH20" s="726"/>
      <c r="CCI20" s="726"/>
      <c r="CCJ20" s="727"/>
      <c r="CCK20" s="727"/>
      <c r="CCL20" s="727"/>
      <c r="CCN20" s="729"/>
      <c r="CCO20" s="724"/>
      <c r="CCP20" s="725"/>
      <c r="CCQ20" s="726"/>
      <c r="CCR20" s="726"/>
      <c r="CCS20" s="726"/>
      <c r="CCT20" s="727"/>
      <c r="CCU20" s="727"/>
      <c r="CCV20" s="727"/>
      <c r="CCX20" s="729"/>
      <c r="CCY20" s="724"/>
      <c r="CCZ20" s="725"/>
      <c r="CDA20" s="726"/>
      <c r="CDB20" s="726"/>
      <c r="CDC20" s="726"/>
      <c r="CDD20" s="727"/>
      <c r="CDE20" s="727"/>
      <c r="CDF20" s="727"/>
      <c r="CDH20" s="729"/>
      <c r="CDI20" s="724"/>
      <c r="CDJ20" s="725"/>
      <c r="CDK20" s="726"/>
      <c r="CDL20" s="726"/>
      <c r="CDM20" s="726"/>
      <c r="CDN20" s="727"/>
      <c r="CDO20" s="727"/>
      <c r="CDP20" s="727"/>
      <c r="CDR20" s="729"/>
      <c r="CDS20" s="724"/>
      <c r="CDT20" s="725"/>
      <c r="CDU20" s="726"/>
      <c r="CDV20" s="726"/>
      <c r="CDW20" s="726"/>
      <c r="CDX20" s="727"/>
      <c r="CDY20" s="727"/>
      <c r="CDZ20" s="727"/>
      <c r="CEB20" s="729"/>
      <c r="CEC20" s="724"/>
      <c r="CED20" s="725"/>
      <c r="CEE20" s="726"/>
      <c r="CEF20" s="726"/>
      <c r="CEG20" s="726"/>
      <c r="CEH20" s="727"/>
      <c r="CEI20" s="727"/>
      <c r="CEJ20" s="727"/>
      <c r="CEL20" s="729"/>
      <c r="CEM20" s="724"/>
      <c r="CEN20" s="725"/>
      <c r="CEO20" s="726"/>
      <c r="CEP20" s="726"/>
      <c r="CEQ20" s="726"/>
      <c r="CER20" s="727"/>
      <c r="CES20" s="727"/>
      <c r="CET20" s="727"/>
      <c r="CEV20" s="729"/>
      <c r="CEW20" s="724"/>
      <c r="CEX20" s="725"/>
      <c r="CEY20" s="726"/>
      <c r="CEZ20" s="726"/>
      <c r="CFA20" s="726"/>
      <c r="CFB20" s="727"/>
      <c r="CFC20" s="727"/>
      <c r="CFD20" s="727"/>
      <c r="CFF20" s="729"/>
      <c r="CFG20" s="724"/>
      <c r="CFH20" s="725"/>
      <c r="CFI20" s="726"/>
      <c r="CFJ20" s="726"/>
      <c r="CFK20" s="726"/>
      <c r="CFL20" s="727"/>
      <c r="CFM20" s="727"/>
      <c r="CFN20" s="727"/>
      <c r="CFP20" s="729"/>
      <c r="CFQ20" s="724"/>
      <c r="CFR20" s="725"/>
      <c r="CFS20" s="726"/>
      <c r="CFT20" s="726"/>
      <c r="CFU20" s="726"/>
      <c r="CFV20" s="727"/>
      <c r="CFW20" s="727"/>
      <c r="CFX20" s="727"/>
      <c r="CFZ20" s="729"/>
      <c r="CGA20" s="724"/>
      <c r="CGB20" s="725"/>
      <c r="CGC20" s="726"/>
      <c r="CGD20" s="726"/>
      <c r="CGE20" s="726"/>
      <c r="CGF20" s="727"/>
      <c r="CGG20" s="727"/>
      <c r="CGH20" s="727"/>
      <c r="CGJ20" s="729"/>
      <c r="CGK20" s="724"/>
      <c r="CGL20" s="725"/>
      <c r="CGM20" s="726"/>
      <c r="CGN20" s="726"/>
      <c r="CGO20" s="726"/>
      <c r="CGP20" s="727"/>
      <c r="CGQ20" s="727"/>
      <c r="CGR20" s="727"/>
      <c r="CGT20" s="729"/>
      <c r="CGU20" s="724"/>
      <c r="CGV20" s="725"/>
      <c r="CGW20" s="726"/>
      <c r="CGX20" s="726"/>
      <c r="CGY20" s="726"/>
      <c r="CGZ20" s="727"/>
      <c r="CHA20" s="727"/>
      <c r="CHB20" s="727"/>
      <c r="CHD20" s="729"/>
      <c r="CHE20" s="724"/>
      <c r="CHF20" s="725"/>
      <c r="CHG20" s="726"/>
      <c r="CHH20" s="726"/>
      <c r="CHI20" s="726"/>
      <c r="CHJ20" s="727"/>
      <c r="CHK20" s="727"/>
      <c r="CHL20" s="727"/>
      <c r="CHN20" s="729"/>
      <c r="CHO20" s="724"/>
      <c r="CHP20" s="725"/>
      <c r="CHQ20" s="726"/>
      <c r="CHR20" s="726"/>
      <c r="CHS20" s="726"/>
      <c r="CHT20" s="727"/>
      <c r="CHU20" s="727"/>
      <c r="CHV20" s="727"/>
      <c r="CHX20" s="729"/>
      <c r="CHY20" s="724"/>
      <c r="CHZ20" s="725"/>
      <c r="CIA20" s="726"/>
      <c r="CIB20" s="726"/>
      <c r="CIC20" s="726"/>
      <c r="CID20" s="727"/>
      <c r="CIE20" s="727"/>
      <c r="CIF20" s="727"/>
      <c r="CIH20" s="729"/>
      <c r="CII20" s="724"/>
      <c r="CIJ20" s="725"/>
      <c r="CIK20" s="726"/>
      <c r="CIL20" s="726"/>
      <c r="CIM20" s="726"/>
      <c r="CIN20" s="727"/>
      <c r="CIO20" s="727"/>
      <c r="CIP20" s="727"/>
      <c r="CIR20" s="729"/>
      <c r="CIS20" s="724"/>
      <c r="CIT20" s="725"/>
      <c r="CIU20" s="726"/>
      <c r="CIV20" s="726"/>
      <c r="CIW20" s="726"/>
      <c r="CIX20" s="727"/>
      <c r="CIY20" s="727"/>
      <c r="CIZ20" s="727"/>
      <c r="CJB20" s="729"/>
      <c r="CJC20" s="724"/>
      <c r="CJD20" s="725"/>
      <c r="CJE20" s="726"/>
      <c r="CJF20" s="726"/>
      <c r="CJG20" s="726"/>
      <c r="CJH20" s="727"/>
      <c r="CJI20" s="727"/>
      <c r="CJJ20" s="727"/>
      <c r="CJL20" s="729"/>
      <c r="CJM20" s="724"/>
      <c r="CJN20" s="725"/>
      <c r="CJO20" s="726"/>
      <c r="CJP20" s="726"/>
      <c r="CJQ20" s="726"/>
      <c r="CJR20" s="727"/>
      <c r="CJS20" s="727"/>
      <c r="CJT20" s="727"/>
      <c r="CJV20" s="729"/>
      <c r="CJW20" s="724"/>
      <c r="CJX20" s="725"/>
      <c r="CJY20" s="726"/>
      <c r="CJZ20" s="726"/>
      <c r="CKA20" s="726"/>
      <c r="CKB20" s="727"/>
      <c r="CKC20" s="727"/>
      <c r="CKD20" s="727"/>
      <c r="CKF20" s="729"/>
      <c r="CKG20" s="724"/>
      <c r="CKH20" s="725"/>
      <c r="CKI20" s="726"/>
      <c r="CKJ20" s="726"/>
      <c r="CKK20" s="726"/>
      <c r="CKL20" s="727"/>
      <c r="CKM20" s="727"/>
      <c r="CKN20" s="727"/>
      <c r="CKP20" s="729"/>
      <c r="CKQ20" s="724"/>
      <c r="CKR20" s="725"/>
      <c r="CKS20" s="726"/>
      <c r="CKT20" s="726"/>
      <c r="CKU20" s="726"/>
      <c r="CKV20" s="727"/>
      <c r="CKW20" s="727"/>
      <c r="CKX20" s="727"/>
      <c r="CKZ20" s="729"/>
      <c r="CLA20" s="724"/>
      <c r="CLB20" s="725"/>
      <c r="CLC20" s="726"/>
      <c r="CLD20" s="726"/>
      <c r="CLE20" s="726"/>
      <c r="CLF20" s="727"/>
      <c r="CLG20" s="727"/>
      <c r="CLH20" s="727"/>
      <c r="CLJ20" s="729"/>
      <c r="CLK20" s="724"/>
      <c r="CLL20" s="725"/>
      <c r="CLM20" s="726"/>
      <c r="CLN20" s="726"/>
      <c r="CLO20" s="726"/>
      <c r="CLP20" s="727"/>
      <c r="CLQ20" s="727"/>
      <c r="CLR20" s="727"/>
      <c r="CLT20" s="729"/>
      <c r="CLU20" s="724"/>
      <c r="CLV20" s="725"/>
      <c r="CLW20" s="726"/>
      <c r="CLX20" s="726"/>
      <c r="CLY20" s="726"/>
      <c r="CLZ20" s="727"/>
      <c r="CMA20" s="727"/>
      <c r="CMB20" s="727"/>
      <c r="CMD20" s="729"/>
      <c r="CME20" s="724"/>
      <c r="CMF20" s="725"/>
      <c r="CMG20" s="726"/>
      <c r="CMH20" s="726"/>
      <c r="CMI20" s="726"/>
      <c r="CMJ20" s="727"/>
      <c r="CMK20" s="727"/>
      <c r="CML20" s="727"/>
      <c r="CMN20" s="729"/>
      <c r="CMO20" s="724"/>
      <c r="CMP20" s="725"/>
      <c r="CMQ20" s="726"/>
      <c r="CMR20" s="726"/>
      <c r="CMS20" s="726"/>
      <c r="CMT20" s="727"/>
      <c r="CMU20" s="727"/>
      <c r="CMV20" s="727"/>
      <c r="CMX20" s="729"/>
      <c r="CMY20" s="724"/>
      <c r="CMZ20" s="725"/>
      <c r="CNA20" s="726"/>
      <c r="CNB20" s="726"/>
      <c r="CNC20" s="726"/>
      <c r="CND20" s="727"/>
      <c r="CNE20" s="727"/>
      <c r="CNF20" s="727"/>
      <c r="CNH20" s="729"/>
      <c r="CNI20" s="724"/>
      <c r="CNJ20" s="725"/>
      <c r="CNK20" s="726"/>
      <c r="CNL20" s="726"/>
      <c r="CNM20" s="726"/>
      <c r="CNN20" s="727"/>
      <c r="CNO20" s="727"/>
      <c r="CNP20" s="727"/>
      <c r="CNR20" s="729"/>
      <c r="CNS20" s="724"/>
      <c r="CNT20" s="725"/>
      <c r="CNU20" s="726"/>
      <c r="CNV20" s="726"/>
      <c r="CNW20" s="726"/>
      <c r="CNX20" s="727"/>
      <c r="CNY20" s="727"/>
      <c r="CNZ20" s="727"/>
      <c r="COB20" s="729"/>
      <c r="COC20" s="724"/>
      <c r="COD20" s="725"/>
      <c r="COE20" s="726"/>
      <c r="COF20" s="726"/>
      <c r="COG20" s="726"/>
      <c r="COH20" s="727"/>
      <c r="COI20" s="727"/>
      <c r="COJ20" s="727"/>
      <c r="COL20" s="729"/>
      <c r="COM20" s="724"/>
      <c r="CON20" s="725"/>
      <c r="COO20" s="726"/>
      <c r="COP20" s="726"/>
      <c r="COQ20" s="726"/>
      <c r="COR20" s="727"/>
      <c r="COS20" s="727"/>
      <c r="COT20" s="727"/>
      <c r="COV20" s="729"/>
      <c r="COW20" s="724"/>
      <c r="COX20" s="725"/>
      <c r="COY20" s="726"/>
      <c r="COZ20" s="726"/>
      <c r="CPA20" s="726"/>
      <c r="CPB20" s="727"/>
      <c r="CPC20" s="727"/>
      <c r="CPD20" s="727"/>
      <c r="CPF20" s="729"/>
      <c r="CPG20" s="724"/>
      <c r="CPH20" s="725"/>
      <c r="CPI20" s="726"/>
      <c r="CPJ20" s="726"/>
      <c r="CPK20" s="726"/>
      <c r="CPL20" s="727"/>
      <c r="CPM20" s="727"/>
      <c r="CPN20" s="727"/>
      <c r="CPP20" s="729"/>
      <c r="CPQ20" s="724"/>
      <c r="CPR20" s="725"/>
      <c r="CPS20" s="726"/>
      <c r="CPT20" s="726"/>
      <c r="CPU20" s="726"/>
      <c r="CPV20" s="727"/>
      <c r="CPW20" s="727"/>
      <c r="CPX20" s="727"/>
      <c r="CPZ20" s="729"/>
      <c r="CQA20" s="724"/>
      <c r="CQB20" s="725"/>
      <c r="CQC20" s="726"/>
      <c r="CQD20" s="726"/>
      <c r="CQE20" s="726"/>
      <c r="CQF20" s="727"/>
      <c r="CQG20" s="727"/>
      <c r="CQH20" s="727"/>
      <c r="CQJ20" s="729"/>
      <c r="CQK20" s="724"/>
      <c r="CQL20" s="725"/>
      <c r="CQM20" s="726"/>
      <c r="CQN20" s="726"/>
      <c r="CQO20" s="726"/>
      <c r="CQP20" s="727"/>
      <c r="CQQ20" s="727"/>
      <c r="CQR20" s="727"/>
      <c r="CQT20" s="729"/>
      <c r="CQU20" s="724"/>
      <c r="CQV20" s="725"/>
      <c r="CQW20" s="726"/>
      <c r="CQX20" s="726"/>
      <c r="CQY20" s="726"/>
      <c r="CQZ20" s="727"/>
      <c r="CRA20" s="727"/>
      <c r="CRB20" s="727"/>
      <c r="CRD20" s="729"/>
      <c r="CRE20" s="724"/>
      <c r="CRF20" s="725"/>
      <c r="CRG20" s="726"/>
      <c r="CRH20" s="726"/>
      <c r="CRI20" s="726"/>
      <c r="CRJ20" s="727"/>
      <c r="CRK20" s="727"/>
      <c r="CRL20" s="727"/>
      <c r="CRN20" s="729"/>
      <c r="CRO20" s="724"/>
      <c r="CRP20" s="725"/>
      <c r="CRQ20" s="726"/>
      <c r="CRR20" s="726"/>
      <c r="CRS20" s="726"/>
      <c r="CRT20" s="727"/>
      <c r="CRU20" s="727"/>
      <c r="CRV20" s="727"/>
      <c r="CRX20" s="729"/>
      <c r="CRY20" s="724"/>
      <c r="CRZ20" s="725"/>
      <c r="CSA20" s="726"/>
      <c r="CSB20" s="726"/>
      <c r="CSC20" s="726"/>
      <c r="CSD20" s="727"/>
      <c r="CSE20" s="727"/>
      <c r="CSF20" s="727"/>
      <c r="CSH20" s="729"/>
      <c r="CSI20" s="724"/>
      <c r="CSJ20" s="725"/>
      <c r="CSK20" s="726"/>
      <c r="CSL20" s="726"/>
      <c r="CSM20" s="726"/>
      <c r="CSN20" s="727"/>
      <c r="CSO20" s="727"/>
      <c r="CSP20" s="727"/>
      <c r="CSR20" s="729"/>
      <c r="CSS20" s="724"/>
      <c r="CST20" s="725"/>
      <c r="CSU20" s="726"/>
      <c r="CSV20" s="726"/>
      <c r="CSW20" s="726"/>
      <c r="CSX20" s="727"/>
      <c r="CSY20" s="727"/>
      <c r="CSZ20" s="727"/>
      <c r="CTB20" s="729"/>
      <c r="CTC20" s="724"/>
      <c r="CTD20" s="725"/>
      <c r="CTE20" s="726"/>
      <c r="CTF20" s="726"/>
      <c r="CTG20" s="726"/>
      <c r="CTH20" s="727"/>
      <c r="CTI20" s="727"/>
      <c r="CTJ20" s="727"/>
      <c r="CTL20" s="729"/>
      <c r="CTM20" s="724"/>
      <c r="CTN20" s="725"/>
      <c r="CTO20" s="726"/>
      <c r="CTP20" s="726"/>
      <c r="CTQ20" s="726"/>
      <c r="CTR20" s="727"/>
      <c r="CTS20" s="727"/>
      <c r="CTT20" s="727"/>
      <c r="CTV20" s="729"/>
      <c r="CTW20" s="724"/>
      <c r="CTX20" s="725"/>
      <c r="CTY20" s="726"/>
      <c r="CTZ20" s="726"/>
      <c r="CUA20" s="726"/>
      <c r="CUB20" s="727"/>
      <c r="CUC20" s="727"/>
      <c r="CUD20" s="727"/>
      <c r="CUF20" s="729"/>
      <c r="CUG20" s="724"/>
      <c r="CUH20" s="725"/>
      <c r="CUI20" s="726"/>
      <c r="CUJ20" s="726"/>
      <c r="CUK20" s="726"/>
      <c r="CUL20" s="727"/>
      <c r="CUM20" s="727"/>
      <c r="CUN20" s="727"/>
      <c r="CUP20" s="729"/>
      <c r="CUQ20" s="724"/>
      <c r="CUR20" s="725"/>
      <c r="CUS20" s="726"/>
      <c r="CUT20" s="726"/>
      <c r="CUU20" s="726"/>
      <c r="CUV20" s="727"/>
      <c r="CUW20" s="727"/>
      <c r="CUX20" s="727"/>
      <c r="CUZ20" s="729"/>
      <c r="CVA20" s="724"/>
      <c r="CVB20" s="725"/>
      <c r="CVC20" s="726"/>
      <c r="CVD20" s="726"/>
      <c r="CVE20" s="726"/>
      <c r="CVF20" s="727"/>
      <c r="CVG20" s="727"/>
      <c r="CVH20" s="727"/>
      <c r="CVJ20" s="729"/>
      <c r="CVK20" s="724"/>
      <c r="CVL20" s="725"/>
      <c r="CVM20" s="726"/>
      <c r="CVN20" s="726"/>
      <c r="CVO20" s="726"/>
      <c r="CVP20" s="727"/>
      <c r="CVQ20" s="727"/>
      <c r="CVR20" s="727"/>
      <c r="CVT20" s="729"/>
      <c r="CVU20" s="724"/>
      <c r="CVV20" s="725"/>
      <c r="CVW20" s="726"/>
      <c r="CVX20" s="726"/>
      <c r="CVY20" s="726"/>
      <c r="CVZ20" s="727"/>
      <c r="CWA20" s="727"/>
      <c r="CWB20" s="727"/>
      <c r="CWD20" s="729"/>
      <c r="CWE20" s="724"/>
      <c r="CWF20" s="725"/>
      <c r="CWG20" s="726"/>
      <c r="CWH20" s="726"/>
      <c r="CWI20" s="726"/>
      <c r="CWJ20" s="727"/>
      <c r="CWK20" s="727"/>
      <c r="CWL20" s="727"/>
      <c r="CWN20" s="729"/>
      <c r="CWO20" s="724"/>
      <c r="CWP20" s="725"/>
      <c r="CWQ20" s="726"/>
      <c r="CWR20" s="726"/>
      <c r="CWS20" s="726"/>
      <c r="CWT20" s="727"/>
      <c r="CWU20" s="727"/>
      <c r="CWV20" s="727"/>
      <c r="CWX20" s="729"/>
      <c r="CWY20" s="724"/>
      <c r="CWZ20" s="725"/>
      <c r="CXA20" s="726"/>
      <c r="CXB20" s="726"/>
      <c r="CXC20" s="726"/>
      <c r="CXD20" s="727"/>
      <c r="CXE20" s="727"/>
      <c r="CXF20" s="727"/>
      <c r="CXH20" s="729"/>
      <c r="CXI20" s="724"/>
      <c r="CXJ20" s="725"/>
      <c r="CXK20" s="726"/>
      <c r="CXL20" s="726"/>
      <c r="CXM20" s="726"/>
      <c r="CXN20" s="727"/>
      <c r="CXO20" s="727"/>
      <c r="CXP20" s="727"/>
      <c r="CXR20" s="729"/>
      <c r="CXS20" s="724"/>
      <c r="CXT20" s="725"/>
      <c r="CXU20" s="726"/>
      <c r="CXV20" s="726"/>
      <c r="CXW20" s="726"/>
      <c r="CXX20" s="727"/>
      <c r="CXY20" s="727"/>
      <c r="CXZ20" s="727"/>
      <c r="CYB20" s="729"/>
      <c r="CYC20" s="724"/>
      <c r="CYD20" s="725"/>
      <c r="CYE20" s="726"/>
      <c r="CYF20" s="726"/>
      <c r="CYG20" s="726"/>
      <c r="CYH20" s="727"/>
      <c r="CYI20" s="727"/>
      <c r="CYJ20" s="727"/>
      <c r="CYL20" s="729"/>
      <c r="CYM20" s="724"/>
      <c r="CYN20" s="725"/>
      <c r="CYO20" s="726"/>
      <c r="CYP20" s="726"/>
      <c r="CYQ20" s="726"/>
      <c r="CYR20" s="727"/>
      <c r="CYS20" s="727"/>
      <c r="CYT20" s="727"/>
      <c r="CYV20" s="729"/>
      <c r="CYW20" s="724"/>
      <c r="CYX20" s="725"/>
      <c r="CYY20" s="726"/>
      <c r="CYZ20" s="726"/>
      <c r="CZA20" s="726"/>
      <c r="CZB20" s="727"/>
      <c r="CZC20" s="727"/>
      <c r="CZD20" s="727"/>
      <c r="CZF20" s="729"/>
      <c r="CZG20" s="724"/>
      <c r="CZH20" s="725"/>
      <c r="CZI20" s="726"/>
      <c r="CZJ20" s="726"/>
      <c r="CZK20" s="726"/>
      <c r="CZL20" s="727"/>
      <c r="CZM20" s="727"/>
      <c r="CZN20" s="727"/>
      <c r="CZP20" s="729"/>
      <c r="CZQ20" s="724"/>
      <c r="CZR20" s="725"/>
      <c r="CZS20" s="726"/>
      <c r="CZT20" s="726"/>
      <c r="CZU20" s="726"/>
      <c r="CZV20" s="727"/>
      <c r="CZW20" s="727"/>
      <c r="CZX20" s="727"/>
      <c r="CZZ20" s="729"/>
      <c r="DAA20" s="724"/>
      <c r="DAB20" s="725"/>
      <c r="DAC20" s="726"/>
      <c r="DAD20" s="726"/>
      <c r="DAE20" s="726"/>
      <c r="DAF20" s="727"/>
      <c r="DAG20" s="727"/>
      <c r="DAH20" s="727"/>
      <c r="DAJ20" s="729"/>
      <c r="DAK20" s="724"/>
      <c r="DAL20" s="725"/>
      <c r="DAM20" s="726"/>
      <c r="DAN20" s="726"/>
      <c r="DAO20" s="726"/>
      <c r="DAP20" s="727"/>
      <c r="DAQ20" s="727"/>
      <c r="DAR20" s="727"/>
      <c r="DAT20" s="729"/>
      <c r="DAU20" s="724"/>
      <c r="DAV20" s="725"/>
      <c r="DAW20" s="726"/>
      <c r="DAX20" s="726"/>
      <c r="DAY20" s="726"/>
      <c r="DAZ20" s="727"/>
      <c r="DBA20" s="727"/>
      <c r="DBB20" s="727"/>
      <c r="DBD20" s="729"/>
      <c r="DBE20" s="724"/>
      <c r="DBF20" s="725"/>
      <c r="DBG20" s="726"/>
      <c r="DBH20" s="726"/>
      <c r="DBI20" s="726"/>
      <c r="DBJ20" s="727"/>
      <c r="DBK20" s="727"/>
      <c r="DBL20" s="727"/>
      <c r="DBN20" s="729"/>
      <c r="DBO20" s="724"/>
      <c r="DBP20" s="725"/>
      <c r="DBQ20" s="726"/>
      <c r="DBR20" s="726"/>
      <c r="DBS20" s="726"/>
      <c r="DBT20" s="727"/>
      <c r="DBU20" s="727"/>
      <c r="DBV20" s="727"/>
      <c r="DBX20" s="729"/>
      <c r="DBY20" s="724"/>
      <c r="DBZ20" s="725"/>
      <c r="DCA20" s="726"/>
      <c r="DCB20" s="726"/>
      <c r="DCC20" s="726"/>
      <c r="DCD20" s="727"/>
      <c r="DCE20" s="727"/>
      <c r="DCF20" s="727"/>
      <c r="DCH20" s="729"/>
      <c r="DCI20" s="724"/>
      <c r="DCJ20" s="725"/>
      <c r="DCK20" s="726"/>
      <c r="DCL20" s="726"/>
      <c r="DCM20" s="726"/>
      <c r="DCN20" s="727"/>
      <c r="DCO20" s="727"/>
      <c r="DCP20" s="727"/>
      <c r="DCR20" s="729"/>
      <c r="DCS20" s="724"/>
      <c r="DCT20" s="725"/>
      <c r="DCU20" s="726"/>
      <c r="DCV20" s="726"/>
      <c r="DCW20" s="726"/>
      <c r="DCX20" s="727"/>
      <c r="DCY20" s="727"/>
      <c r="DCZ20" s="727"/>
      <c r="DDB20" s="729"/>
      <c r="DDC20" s="724"/>
      <c r="DDD20" s="725"/>
      <c r="DDE20" s="726"/>
      <c r="DDF20" s="726"/>
      <c r="DDG20" s="726"/>
      <c r="DDH20" s="727"/>
      <c r="DDI20" s="727"/>
      <c r="DDJ20" s="727"/>
      <c r="DDL20" s="729"/>
      <c r="DDM20" s="724"/>
      <c r="DDN20" s="725"/>
      <c r="DDO20" s="726"/>
      <c r="DDP20" s="726"/>
      <c r="DDQ20" s="726"/>
      <c r="DDR20" s="727"/>
      <c r="DDS20" s="727"/>
      <c r="DDT20" s="727"/>
      <c r="DDV20" s="729"/>
      <c r="DDW20" s="724"/>
      <c r="DDX20" s="725"/>
      <c r="DDY20" s="726"/>
      <c r="DDZ20" s="726"/>
      <c r="DEA20" s="726"/>
      <c r="DEB20" s="727"/>
      <c r="DEC20" s="727"/>
      <c r="DED20" s="727"/>
      <c r="DEF20" s="729"/>
      <c r="DEG20" s="724"/>
      <c r="DEH20" s="725"/>
      <c r="DEI20" s="726"/>
      <c r="DEJ20" s="726"/>
      <c r="DEK20" s="726"/>
      <c r="DEL20" s="727"/>
      <c r="DEM20" s="727"/>
      <c r="DEN20" s="727"/>
      <c r="DEP20" s="729"/>
      <c r="DEQ20" s="724"/>
      <c r="DER20" s="725"/>
      <c r="DES20" s="726"/>
      <c r="DET20" s="726"/>
      <c r="DEU20" s="726"/>
      <c r="DEV20" s="727"/>
      <c r="DEW20" s="727"/>
      <c r="DEX20" s="727"/>
      <c r="DEZ20" s="729"/>
      <c r="DFA20" s="724"/>
      <c r="DFB20" s="725"/>
      <c r="DFC20" s="726"/>
      <c r="DFD20" s="726"/>
      <c r="DFE20" s="726"/>
      <c r="DFF20" s="727"/>
      <c r="DFG20" s="727"/>
      <c r="DFH20" s="727"/>
      <c r="DFJ20" s="729"/>
      <c r="DFK20" s="724"/>
      <c r="DFL20" s="725"/>
      <c r="DFM20" s="726"/>
      <c r="DFN20" s="726"/>
      <c r="DFO20" s="726"/>
      <c r="DFP20" s="727"/>
      <c r="DFQ20" s="727"/>
      <c r="DFR20" s="727"/>
      <c r="DFT20" s="729"/>
      <c r="DFU20" s="724"/>
      <c r="DFV20" s="725"/>
      <c r="DFW20" s="726"/>
      <c r="DFX20" s="726"/>
      <c r="DFY20" s="726"/>
      <c r="DFZ20" s="727"/>
      <c r="DGA20" s="727"/>
      <c r="DGB20" s="727"/>
      <c r="DGD20" s="729"/>
      <c r="DGE20" s="724"/>
      <c r="DGF20" s="725"/>
      <c r="DGG20" s="726"/>
      <c r="DGH20" s="726"/>
      <c r="DGI20" s="726"/>
      <c r="DGJ20" s="727"/>
      <c r="DGK20" s="727"/>
      <c r="DGL20" s="727"/>
      <c r="DGN20" s="729"/>
      <c r="DGO20" s="724"/>
      <c r="DGP20" s="725"/>
      <c r="DGQ20" s="726"/>
      <c r="DGR20" s="726"/>
      <c r="DGS20" s="726"/>
      <c r="DGT20" s="727"/>
      <c r="DGU20" s="727"/>
      <c r="DGV20" s="727"/>
      <c r="DGX20" s="729"/>
      <c r="DGY20" s="724"/>
      <c r="DGZ20" s="725"/>
      <c r="DHA20" s="726"/>
      <c r="DHB20" s="726"/>
      <c r="DHC20" s="726"/>
      <c r="DHD20" s="727"/>
      <c r="DHE20" s="727"/>
      <c r="DHF20" s="727"/>
      <c r="DHH20" s="729"/>
      <c r="DHI20" s="724"/>
      <c r="DHJ20" s="725"/>
      <c r="DHK20" s="726"/>
      <c r="DHL20" s="726"/>
      <c r="DHM20" s="726"/>
      <c r="DHN20" s="727"/>
      <c r="DHO20" s="727"/>
      <c r="DHP20" s="727"/>
      <c r="DHR20" s="729"/>
      <c r="DHS20" s="724"/>
      <c r="DHT20" s="725"/>
      <c r="DHU20" s="726"/>
      <c r="DHV20" s="726"/>
      <c r="DHW20" s="726"/>
      <c r="DHX20" s="727"/>
      <c r="DHY20" s="727"/>
      <c r="DHZ20" s="727"/>
      <c r="DIB20" s="729"/>
      <c r="DIC20" s="724"/>
      <c r="DID20" s="725"/>
      <c r="DIE20" s="726"/>
      <c r="DIF20" s="726"/>
      <c r="DIG20" s="726"/>
      <c r="DIH20" s="727"/>
      <c r="DII20" s="727"/>
      <c r="DIJ20" s="727"/>
      <c r="DIL20" s="729"/>
      <c r="DIM20" s="724"/>
      <c r="DIN20" s="725"/>
      <c r="DIO20" s="726"/>
      <c r="DIP20" s="726"/>
      <c r="DIQ20" s="726"/>
      <c r="DIR20" s="727"/>
      <c r="DIS20" s="727"/>
      <c r="DIT20" s="727"/>
      <c r="DIV20" s="729"/>
      <c r="DIW20" s="724"/>
      <c r="DIX20" s="725"/>
      <c r="DIY20" s="726"/>
      <c r="DIZ20" s="726"/>
      <c r="DJA20" s="726"/>
      <c r="DJB20" s="727"/>
      <c r="DJC20" s="727"/>
      <c r="DJD20" s="727"/>
      <c r="DJF20" s="729"/>
      <c r="DJG20" s="724"/>
      <c r="DJH20" s="725"/>
      <c r="DJI20" s="726"/>
      <c r="DJJ20" s="726"/>
      <c r="DJK20" s="726"/>
      <c r="DJL20" s="727"/>
      <c r="DJM20" s="727"/>
      <c r="DJN20" s="727"/>
      <c r="DJP20" s="729"/>
      <c r="DJQ20" s="724"/>
      <c r="DJR20" s="725"/>
      <c r="DJS20" s="726"/>
      <c r="DJT20" s="726"/>
      <c r="DJU20" s="726"/>
      <c r="DJV20" s="727"/>
      <c r="DJW20" s="727"/>
      <c r="DJX20" s="727"/>
      <c r="DJZ20" s="729"/>
      <c r="DKA20" s="724"/>
      <c r="DKB20" s="725"/>
      <c r="DKC20" s="726"/>
      <c r="DKD20" s="726"/>
      <c r="DKE20" s="726"/>
      <c r="DKF20" s="727"/>
      <c r="DKG20" s="727"/>
      <c r="DKH20" s="727"/>
      <c r="DKJ20" s="729"/>
      <c r="DKK20" s="724"/>
      <c r="DKL20" s="725"/>
      <c r="DKM20" s="726"/>
      <c r="DKN20" s="726"/>
      <c r="DKO20" s="726"/>
      <c r="DKP20" s="727"/>
      <c r="DKQ20" s="727"/>
      <c r="DKR20" s="727"/>
      <c r="DKT20" s="729"/>
      <c r="DKU20" s="724"/>
      <c r="DKV20" s="725"/>
      <c r="DKW20" s="726"/>
      <c r="DKX20" s="726"/>
      <c r="DKY20" s="726"/>
      <c r="DKZ20" s="727"/>
      <c r="DLA20" s="727"/>
      <c r="DLB20" s="727"/>
      <c r="DLD20" s="729"/>
      <c r="DLE20" s="724"/>
      <c r="DLF20" s="725"/>
      <c r="DLG20" s="726"/>
      <c r="DLH20" s="726"/>
      <c r="DLI20" s="726"/>
      <c r="DLJ20" s="727"/>
      <c r="DLK20" s="727"/>
      <c r="DLL20" s="727"/>
      <c r="DLN20" s="729"/>
      <c r="DLO20" s="724"/>
      <c r="DLP20" s="725"/>
      <c r="DLQ20" s="726"/>
      <c r="DLR20" s="726"/>
      <c r="DLS20" s="726"/>
      <c r="DLT20" s="727"/>
      <c r="DLU20" s="727"/>
      <c r="DLV20" s="727"/>
      <c r="DLX20" s="729"/>
      <c r="DLY20" s="724"/>
      <c r="DLZ20" s="725"/>
      <c r="DMA20" s="726"/>
      <c r="DMB20" s="726"/>
      <c r="DMC20" s="726"/>
      <c r="DMD20" s="727"/>
      <c r="DME20" s="727"/>
      <c r="DMF20" s="727"/>
      <c r="DMH20" s="729"/>
      <c r="DMI20" s="724"/>
      <c r="DMJ20" s="725"/>
      <c r="DMK20" s="726"/>
      <c r="DML20" s="726"/>
      <c r="DMM20" s="726"/>
      <c r="DMN20" s="727"/>
      <c r="DMO20" s="727"/>
      <c r="DMP20" s="727"/>
      <c r="DMR20" s="729"/>
      <c r="DMS20" s="724"/>
      <c r="DMT20" s="725"/>
      <c r="DMU20" s="726"/>
      <c r="DMV20" s="726"/>
      <c r="DMW20" s="726"/>
      <c r="DMX20" s="727"/>
      <c r="DMY20" s="727"/>
      <c r="DMZ20" s="727"/>
      <c r="DNB20" s="729"/>
      <c r="DNC20" s="724"/>
      <c r="DND20" s="725"/>
      <c r="DNE20" s="726"/>
      <c r="DNF20" s="726"/>
      <c r="DNG20" s="726"/>
      <c r="DNH20" s="727"/>
      <c r="DNI20" s="727"/>
      <c r="DNJ20" s="727"/>
      <c r="DNL20" s="729"/>
      <c r="DNM20" s="724"/>
      <c r="DNN20" s="725"/>
      <c r="DNO20" s="726"/>
      <c r="DNP20" s="726"/>
      <c r="DNQ20" s="726"/>
      <c r="DNR20" s="727"/>
      <c r="DNS20" s="727"/>
      <c r="DNT20" s="727"/>
      <c r="DNV20" s="729"/>
      <c r="DNW20" s="724"/>
      <c r="DNX20" s="725"/>
      <c r="DNY20" s="726"/>
      <c r="DNZ20" s="726"/>
      <c r="DOA20" s="726"/>
      <c r="DOB20" s="727"/>
      <c r="DOC20" s="727"/>
      <c r="DOD20" s="727"/>
      <c r="DOF20" s="729"/>
      <c r="DOG20" s="724"/>
      <c r="DOH20" s="725"/>
      <c r="DOI20" s="726"/>
      <c r="DOJ20" s="726"/>
      <c r="DOK20" s="726"/>
      <c r="DOL20" s="727"/>
      <c r="DOM20" s="727"/>
      <c r="DON20" s="727"/>
      <c r="DOP20" s="729"/>
      <c r="DOQ20" s="724"/>
      <c r="DOR20" s="725"/>
      <c r="DOS20" s="726"/>
      <c r="DOT20" s="726"/>
      <c r="DOU20" s="726"/>
      <c r="DOV20" s="727"/>
      <c r="DOW20" s="727"/>
      <c r="DOX20" s="727"/>
      <c r="DOZ20" s="729"/>
      <c r="DPA20" s="724"/>
      <c r="DPB20" s="725"/>
      <c r="DPC20" s="726"/>
      <c r="DPD20" s="726"/>
      <c r="DPE20" s="726"/>
      <c r="DPF20" s="727"/>
      <c r="DPG20" s="727"/>
      <c r="DPH20" s="727"/>
      <c r="DPJ20" s="729"/>
      <c r="DPK20" s="724"/>
      <c r="DPL20" s="725"/>
      <c r="DPM20" s="726"/>
      <c r="DPN20" s="726"/>
      <c r="DPO20" s="726"/>
      <c r="DPP20" s="727"/>
      <c r="DPQ20" s="727"/>
      <c r="DPR20" s="727"/>
      <c r="DPT20" s="729"/>
      <c r="DPU20" s="724"/>
      <c r="DPV20" s="725"/>
      <c r="DPW20" s="726"/>
      <c r="DPX20" s="726"/>
      <c r="DPY20" s="726"/>
      <c r="DPZ20" s="727"/>
      <c r="DQA20" s="727"/>
      <c r="DQB20" s="727"/>
      <c r="DQD20" s="729"/>
      <c r="DQE20" s="724"/>
      <c r="DQF20" s="725"/>
      <c r="DQG20" s="726"/>
      <c r="DQH20" s="726"/>
      <c r="DQI20" s="726"/>
      <c r="DQJ20" s="727"/>
      <c r="DQK20" s="727"/>
      <c r="DQL20" s="727"/>
      <c r="DQN20" s="729"/>
      <c r="DQO20" s="724"/>
      <c r="DQP20" s="725"/>
      <c r="DQQ20" s="726"/>
      <c r="DQR20" s="726"/>
      <c r="DQS20" s="726"/>
      <c r="DQT20" s="727"/>
      <c r="DQU20" s="727"/>
      <c r="DQV20" s="727"/>
      <c r="DQX20" s="729"/>
      <c r="DQY20" s="724"/>
      <c r="DQZ20" s="725"/>
      <c r="DRA20" s="726"/>
      <c r="DRB20" s="726"/>
      <c r="DRC20" s="726"/>
      <c r="DRD20" s="727"/>
      <c r="DRE20" s="727"/>
      <c r="DRF20" s="727"/>
      <c r="DRH20" s="729"/>
      <c r="DRI20" s="724"/>
      <c r="DRJ20" s="725"/>
      <c r="DRK20" s="726"/>
      <c r="DRL20" s="726"/>
      <c r="DRM20" s="726"/>
      <c r="DRN20" s="727"/>
      <c r="DRO20" s="727"/>
      <c r="DRP20" s="727"/>
      <c r="DRR20" s="729"/>
      <c r="DRS20" s="724"/>
      <c r="DRT20" s="725"/>
      <c r="DRU20" s="726"/>
      <c r="DRV20" s="726"/>
      <c r="DRW20" s="726"/>
      <c r="DRX20" s="727"/>
      <c r="DRY20" s="727"/>
      <c r="DRZ20" s="727"/>
      <c r="DSB20" s="729"/>
      <c r="DSC20" s="724"/>
      <c r="DSD20" s="725"/>
      <c r="DSE20" s="726"/>
      <c r="DSF20" s="726"/>
      <c r="DSG20" s="726"/>
      <c r="DSH20" s="727"/>
      <c r="DSI20" s="727"/>
      <c r="DSJ20" s="727"/>
      <c r="DSL20" s="729"/>
      <c r="DSM20" s="724"/>
      <c r="DSN20" s="725"/>
      <c r="DSO20" s="726"/>
      <c r="DSP20" s="726"/>
      <c r="DSQ20" s="726"/>
      <c r="DSR20" s="727"/>
      <c r="DSS20" s="727"/>
      <c r="DST20" s="727"/>
      <c r="DSV20" s="729"/>
      <c r="DSW20" s="724"/>
      <c r="DSX20" s="725"/>
      <c r="DSY20" s="726"/>
      <c r="DSZ20" s="726"/>
      <c r="DTA20" s="726"/>
      <c r="DTB20" s="727"/>
      <c r="DTC20" s="727"/>
      <c r="DTD20" s="727"/>
      <c r="DTF20" s="729"/>
      <c r="DTG20" s="724"/>
      <c r="DTH20" s="725"/>
      <c r="DTI20" s="726"/>
      <c r="DTJ20" s="726"/>
      <c r="DTK20" s="726"/>
      <c r="DTL20" s="727"/>
      <c r="DTM20" s="727"/>
      <c r="DTN20" s="727"/>
      <c r="DTP20" s="729"/>
      <c r="DTQ20" s="724"/>
      <c r="DTR20" s="725"/>
      <c r="DTS20" s="726"/>
      <c r="DTT20" s="726"/>
      <c r="DTU20" s="726"/>
      <c r="DTV20" s="727"/>
      <c r="DTW20" s="727"/>
      <c r="DTX20" s="727"/>
      <c r="DTZ20" s="729"/>
      <c r="DUA20" s="724"/>
      <c r="DUB20" s="725"/>
      <c r="DUC20" s="726"/>
      <c r="DUD20" s="726"/>
      <c r="DUE20" s="726"/>
      <c r="DUF20" s="727"/>
      <c r="DUG20" s="727"/>
      <c r="DUH20" s="727"/>
      <c r="DUJ20" s="729"/>
      <c r="DUK20" s="724"/>
      <c r="DUL20" s="725"/>
      <c r="DUM20" s="726"/>
      <c r="DUN20" s="726"/>
      <c r="DUO20" s="726"/>
      <c r="DUP20" s="727"/>
      <c r="DUQ20" s="727"/>
      <c r="DUR20" s="727"/>
      <c r="DUT20" s="729"/>
      <c r="DUU20" s="724"/>
      <c r="DUV20" s="725"/>
      <c r="DUW20" s="726"/>
      <c r="DUX20" s="726"/>
      <c r="DUY20" s="726"/>
      <c r="DUZ20" s="727"/>
      <c r="DVA20" s="727"/>
      <c r="DVB20" s="727"/>
      <c r="DVD20" s="729"/>
      <c r="DVE20" s="724"/>
      <c r="DVF20" s="725"/>
      <c r="DVG20" s="726"/>
      <c r="DVH20" s="726"/>
      <c r="DVI20" s="726"/>
      <c r="DVJ20" s="727"/>
      <c r="DVK20" s="727"/>
      <c r="DVL20" s="727"/>
      <c r="DVN20" s="729"/>
      <c r="DVO20" s="724"/>
      <c r="DVP20" s="725"/>
      <c r="DVQ20" s="726"/>
      <c r="DVR20" s="726"/>
      <c r="DVS20" s="726"/>
      <c r="DVT20" s="727"/>
      <c r="DVU20" s="727"/>
      <c r="DVV20" s="727"/>
      <c r="DVX20" s="729"/>
      <c r="DVY20" s="724"/>
      <c r="DVZ20" s="725"/>
      <c r="DWA20" s="726"/>
      <c r="DWB20" s="726"/>
      <c r="DWC20" s="726"/>
      <c r="DWD20" s="727"/>
      <c r="DWE20" s="727"/>
      <c r="DWF20" s="727"/>
      <c r="DWH20" s="729"/>
      <c r="DWI20" s="724"/>
      <c r="DWJ20" s="725"/>
      <c r="DWK20" s="726"/>
      <c r="DWL20" s="726"/>
      <c r="DWM20" s="726"/>
      <c r="DWN20" s="727"/>
      <c r="DWO20" s="727"/>
      <c r="DWP20" s="727"/>
      <c r="DWR20" s="729"/>
      <c r="DWS20" s="724"/>
      <c r="DWT20" s="725"/>
      <c r="DWU20" s="726"/>
      <c r="DWV20" s="726"/>
      <c r="DWW20" s="726"/>
      <c r="DWX20" s="727"/>
      <c r="DWY20" s="727"/>
      <c r="DWZ20" s="727"/>
      <c r="DXB20" s="729"/>
      <c r="DXC20" s="724"/>
      <c r="DXD20" s="725"/>
      <c r="DXE20" s="726"/>
      <c r="DXF20" s="726"/>
      <c r="DXG20" s="726"/>
      <c r="DXH20" s="727"/>
      <c r="DXI20" s="727"/>
      <c r="DXJ20" s="727"/>
      <c r="DXL20" s="729"/>
      <c r="DXM20" s="724"/>
      <c r="DXN20" s="725"/>
      <c r="DXO20" s="726"/>
      <c r="DXP20" s="726"/>
      <c r="DXQ20" s="726"/>
      <c r="DXR20" s="727"/>
      <c r="DXS20" s="727"/>
      <c r="DXT20" s="727"/>
      <c r="DXV20" s="729"/>
      <c r="DXW20" s="724"/>
      <c r="DXX20" s="725"/>
      <c r="DXY20" s="726"/>
      <c r="DXZ20" s="726"/>
      <c r="DYA20" s="726"/>
      <c r="DYB20" s="727"/>
      <c r="DYC20" s="727"/>
      <c r="DYD20" s="727"/>
      <c r="DYF20" s="729"/>
      <c r="DYG20" s="724"/>
      <c r="DYH20" s="725"/>
      <c r="DYI20" s="726"/>
      <c r="DYJ20" s="726"/>
      <c r="DYK20" s="726"/>
      <c r="DYL20" s="727"/>
      <c r="DYM20" s="727"/>
      <c r="DYN20" s="727"/>
      <c r="DYP20" s="729"/>
      <c r="DYQ20" s="724"/>
      <c r="DYR20" s="725"/>
      <c r="DYS20" s="726"/>
      <c r="DYT20" s="726"/>
      <c r="DYU20" s="726"/>
      <c r="DYV20" s="727"/>
      <c r="DYW20" s="727"/>
      <c r="DYX20" s="727"/>
      <c r="DYZ20" s="729"/>
      <c r="DZA20" s="724"/>
      <c r="DZB20" s="725"/>
      <c r="DZC20" s="726"/>
      <c r="DZD20" s="726"/>
      <c r="DZE20" s="726"/>
      <c r="DZF20" s="727"/>
      <c r="DZG20" s="727"/>
      <c r="DZH20" s="727"/>
      <c r="DZJ20" s="729"/>
      <c r="DZK20" s="724"/>
      <c r="DZL20" s="725"/>
      <c r="DZM20" s="726"/>
      <c r="DZN20" s="726"/>
      <c r="DZO20" s="726"/>
      <c r="DZP20" s="727"/>
      <c r="DZQ20" s="727"/>
      <c r="DZR20" s="727"/>
      <c r="DZT20" s="729"/>
      <c r="DZU20" s="724"/>
      <c r="DZV20" s="725"/>
      <c r="DZW20" s="726"/>
      <c r="DZX20" s="726"/>
      <c r="DZY20" s="726"/>
      <c r="DZZ20" s="727"/>
      <c r="EAA20" s="727"/>
      <c r="EAB20" s="727"/>
      <c r="EAD20" s="729"/>
      <c r="EAE20" s="724"/>
      <c r="EAF20" s="725"/>
      <c r="EAG20" s="726"/>
      <c r="EAH20" s="726"/>
      <c r="EAI20" s="726"/>
      <c r="EAJ20" s="727"/>
      <c r="EAK20" s="727"/>
      <c r="EAL20" s="727"/>
      <c r="EAN20" s="729"/>
      <c r="EAO20" s="724"/>
      <c r="EAP20" s="725"/>
      <c r="EAQ20" s="726"/>
      <c r="EAR20" s="726"/>
      <c r="EAS20" s="726"/>
      <c r="EAT20" s="727"/>
      <c r="EAU20" s="727"/>
      <c r="EAV20" s="727"/>
      <c r="EAX20" s="729"/>
      <c r="EAY20" s="724"/>
      <c r="EAZ20" s="725"/>
      <c r="EBA20" s="726"/>
      <c r="EBB20" s="726"/>
      <c r="EBC20" s="726"/>
      <c r="EBD20" s="727"/>
      <c r="EBE20" s="727"/>
      <c r="EBF20" s="727"/>
      <c r="EBH20" s="729"/>
      <c r="EBI20" s="724"/>
      <c r="EBJ20" s="725"/>
      <c r="EBK20" s="726"/>
      <c r="EBL20" s="726"/>
      <c r="EBM20" s="726"/>
      <c r="EBN20" s="727"/>
      <c r="EBO20" s="727"/>
      <c r="EBP20" s="727"/>
      <c r="EBR20" s="729"/>
      <c r="EBS20" s="724"/>
      <c r="EBT20" s="725"/>
      <c r="EBU20" s="726"/>
      <c r="EBV20" s="726"/>
      <c r="EBW20" s="726"/>
      <c r="EBX20" s="727"/>
      <c r="EBY20" s="727"/>
      <c r="EBZ20" s="727"/>
      <c r="ECB20" s="729"/>
      <c r="ECC20" s="724"/>
      <c r="ECD20" s="725"/>
      <c r="ECE20" s="726"/>
      <c r="ECF20" s="726"/>
      <c r="ECG20" s="726"/>
      <c r="ECH20" s="727"/>
      <c r="ECI20" s="727"/>
      <c r="ECJ20" s="727"/>
      <c r="ECL20" s="729"/>
      <c r="ECM20" s="724"/>
      <c r="ECN20" s="725"/>
      <c r="ECO20" s="726"/>
      <c r="ECP20" s="726"/>
      <c r="ECQ20" s="726"/>
      <c r="ECR20" s="727"/>
      <c r="ECS20" s="727"/>
      <c r="ECT20" s="727"/>
      <c r="ECV20" s="729"/>
      <c r="ECW20" s="724"/>
      <c r="ECX20" s="725"/>
      <c r="ECY20" s="726"/>
      <c r="ECZ20" s="726"/>
      <c r="EDA20" s="726"/>
      <c r="EDB20" s="727"/>
      <c r="EDC20" s="727"/>
      <c r="EDD20" s="727"/>
      <c r="EDF20" s="729"/>
      <c r="EDG20" s="724"/>
      <c r="EDH20" s="725"/>
      <c r="EDI20" s="726"/>
      <c r="EDJ20" s="726"/>
      <c r="EDK20" s="726"/>
      <c r="EDL20" s="727"/>
      <c r="EDM20" s="727"/>
      <c r="EDN20" s="727"/>
      <c r="EDP20" s="729"/>
      <c r="EDQ20" s="724"/>
      <c r="EDR20" s="725"/>
      <c r="EDS20" s="726"/>
      <c r="EDT20" s="726"/>
      <c r="EDU20" s="726"/>
      <c r="EDV20" s="727"/>
      <c r="EDW20" s="727"/>
      <c r="EDX20" s="727"/>
      <c r="EDZ20" s="729"/>
      <c r="EEA20" s="724"/>
      <c r="EEB20" s="725"/>
      <c r="EEC20" s="726"/>
      <c r="EED20" s="726"/>
      <c r="EEE20" s="726"/>
      <c r="EEF20" s="727"/>
      <c r="EEG20" s="727"/>
      <c r="EEH20" s="727"/>
      <c r="EEJ20" s="729"/>
      <c r="EEK20" s="724"/>
      <c r="EEL20" s="725"/>
      <c r="EEM20" s="726"/>
      <c r="EEN20" s="726"/>
      <c r="EEO20" s="726"/>
      <c r="EEP20" s="727"/>
      <c r="EEQ20" s="727"/>
      <c r="EER20" s="727"/>
      <c r="EET20" s="729"/>
      <c r="EEU20" s="724"/>
      <c r="EEV20" s="725"/>
      <c r="EEW20" s="726"/>
      <c r="EEX20" s="726"/>
      <c r="EEY20" s="726"/>
      <c r="EEZ20" s="727"/>
      <c r="EFA20" s="727"/>
      <c r="EFB20" s="727"/>
      <c r="EFD20" s="729"/>
      <c r="EFE20" s="724"/>
      <c r="EFF20" s="725"/>
      <c r="EFG20" s="726"/>
      <c r="EFH20" s="726"/>
      <c r="EFI20" s="726"/>
      <c r="EFJ20" s="727"/>
      <c r="EFK20" s="727"/>
      <c r="EFL20" s="727"/>
      <c r="EFN20" s="729"/>
      <c r="EFO20" s="724"/>
      <c r="EFP20" s="725"/>
      <c r="EFQ20" s="726"/>
      <c r="EFR20" s="726"/>
      <c r="EFS20" s="726"/>
      <c r="EFT20" s="727"/>
      <c r="EFU20" s="727"/>
      <c r="EFV20" s="727"/>
      <c r="EFX20" s="729"/>
      <c r="EFY20" s="724"/>
      <c r="EFZ20" s="725"/>
      <c r="EGA20" s="726"/>
      <c r="EGB20" s="726"/>
      <c r="EGC20" s="726"/>
      <c r="EGD20" s="727"/>
      <c r="EGE20" s="727"/>
      <c r="EGF20" s="727"/>
      <c r="EGH20" s="729"/>
      <c r="EGI20" s="724"/>
      <c r="EGJ20" s="725"/>
      <c r="EGK20" s="726"/>
      <c r="EGL20" s="726"/>
      <c r="EGM20" s="726"/>
      <c r="EGN20" s="727"/>
      <c r="EGO20" s="727"/>
      <c r="EGP20" s="727"/>
      <c r="EGR20" s="729"/>
      <c r="EGS20" s="724"/>
      <c r="EGT20" s="725"/>
      <c r="EGU20" s="726"/>
      <c r="EGV20" s="726"/>
      <c r="EGW20" s="726"/>
      <c r="EGX20" s="727"/>
      <c r="EGY20" s="727"/>
      <c r="EGZ20" s="727"/>
      <c r="EHB20" s="729"/>
      <c r="EHC20" s="724"/>
      <c r="EHD20" s="725"/>
      <c r="EHE20" s="726"/>
      <c r="EHF20" s="726"/>
      <c r="EHG20" s="726"/>
      <c r="EHH20" s="727"/>
      <c r="EHI20" s="727"/>
      <c r="EHJ20" s="727"/>
      <c r="EHL20" s="729"/>
      <c r="EHM20" s="724"/>
      <c r="EHN20" s="725"/>
      <c r="EHO20" s="726"/>
      <c r="EHP20" s="726"/>
      <c r="EHQ20" s="726"/>
      <c r="EHR20" s="727"/>
      <c r="EHS20" s="727"/>
      <c r="EHT20" s="727"/>
      <c r="EHV20" s="729"/>
      <c r="EHW20" s="724"/>
      <c r="EHX20" s="725"/>
      <c r="EHY20" s="726"/>
      <c r="EHZ20" s="726"/>
      <c r="EIA20" s="726"/>
      <c r="EIB20" s="727"/>
      <c r="EIC20" s="727"/>
      <c r="EID20" s="727"/>
      <c r="EIF20" s="729"/>
      <c r="EIG20" s="724"/>
      <c r="EIH20" s="725"/>
      <c r="EII20" s="726"/>
      <c r="EIJ20" s="726"/>
      <c r="EIK20" s="726"/>
      <c r="EIL20" s="727"/>
      <c r="EIM20" s="727"/>
      <c r="EIN20" s="727"/>
      <c r="EIP20" s="729"/>
      <c r="EIQ20" s="724"/>
      <c r="EIR20" s="725"/>
      <c r="EIS20" s="726"/>
      <c r="EIT20" s="726"/>
      <c r="EIU20" s="726"/>
      <c r="EIV20" s="727"/>
      <c r="EIW20" s="727"/>
      <c r="EIX20" s="727"/>
      <c r="EIZ20" s="729"/>
      <c r="EJA20" s="724"/>
      <c r="EJB20" s="725"/>
      <c r="EJC20" s="726"/>
      <c r="EJD20" s="726"/>
      <c r="EJE20" s="726"/>
      <c r="EJF20" s="727"/>
      <c r="EJG20" s="727"/>
      <c r="EJH20" s="727"/>
      <c r="EJJ20" s="729"/>
      <c r="EJK20" s="724"/>
      <c r="EJL20" s="725"/>
      <c r="EJM20" s="726"/>
      <c r="EJN20" s="726"/>
      <c r="EJO20" s="726"/>
      <c r="EJP20" s="727"/>
      <c r="EJQ20" s="727"/>
      <c r="EJR20" s="727"/>
      <c r="EJT20" s="729"/>
      <c r="EJU20" s="724"/>
      <c r="EJV20" s="725"/>
      <c r="EJW20" s="726"/>
      <c r="EJX20" s="726"/>
      <c r="EJY20" s="726"/>
      <c r="EJZ20" s="727"/>
      <c r="EKA20" s="727"/>
      <c r="EKB20" s="727"/>
      <c r="EKD20" s="729"/>
      <c r="EKE20" s="724"/>
      <c r="EKF20" s="725"/>
      <c r="EKG20" s="726"/>
      <c r="EKH20" s="726"/>
      <c r="EKI20" s="726"/>
      <c r="EKJ20" s="727"/>
      <c r="EKK20" s="727"/>
      <c r="EKL20" s="727"/>
      <c r="EKN20" s="729"/>
      <c r="EKO20" s="724"/>
      <c r="EKP20" s="725"/>
      <c r="EKQ20" s="726"/>
      <c r="EKR20" s="726"/>
      <c r="EKS20" s="726"/>
      <c r="EKT20" s="727"/>
      <c r="EKU20" s="727"/>
      <c r="EKV20" s="727"/>
      <c r="EKX20" s="729"/>
      <c r="EKY20" s="724"/>
      <c r="EKZ20" s="725"/>
      <c r="ELA20" s="726"/>
      <c r="ELB20" s="726"/>
      <c r="ELC20" s="726"/>
      <c r="ELD20" s="727"/>
      <c r="ELE20" s="727"/>
      <c r="ELF20" s="727"/>
      <c r="ELH20" s="729"/>
      <c r="ELI20" s="724"/>
      <c r="ELJ20" s="725"/>
      <c r="ELK20" s="726"/>
      <c r="ELL20" s="726"/>
      <c r="ELM20" s="726"/>
      <c r="ELN20" s="727"/>
      <c r="ELO20" s="727"/>
      <c r="ELP20" s="727"/>
      <c r="ELR20" s="729"/>
      <c r="ELS20" s="724"/>
      <c r="ELT20" s="725"/>
      <c r="ELU20" s="726"/>
      <c r="ELV20" s="726"/>
      <c r="ELW20" s="726"/>
      <c r="ELX20" s="727"/>
      <c r="ELY20" s="727"/>
      <c r="ELZ20" s="727"/>
      <c r="EMB20" s="729"/>
      <c r="EMC20" s="724"/>
      <c r="EMD20" s="725"/>
      <c r="EME20" s="726"/>
      <c r="EMF20" s="726"/>
      <c r="EMG20" s="726"/>
      <c r="EMH20" s="727"/>
      <c r="EMI20" s="727"/>
      <c r="EMJ20" s="727"/>
      <c r="EML20" s="729"/>
      <c r="EMM20" s="724"/>
      <c r="EMN20" s="725"/>
      <c r="EMO20" s="726"/>
      <c r="EMP20" s="726"/>
      <c r="EMQ20" s="726"/>
      <c r="EMR20" s="727"/>
      <c r="EMS20" s="727"/>
      <c r="EMT20" s="727"/>
      <c r="EMV20" s="729"/>
      <c r="EMW20" s="724"/>
      <c r="EMX20" s="725"/>
      <c r="EMY20" s="726"/>
      <c r="EMZ20" s="726"/>
      <c r="ENA20" s="726"/>
      <c r="ENB20" s="727"/>
      <c r="ENC20" s="727"/>
      <c r="END20" s="727"/>
      <c r="ENF20" s="729"/>
      <c r="ENG20" s="724"/>
      <c r="ENH20" s="725"/>
      <c r="ENI20" s="726"/>
      <c r="ENJ20" s="726"/>
      <c r="ENK20" s="726"/>
      <c r="ENL20" s="727"/>
      <c r="ENM20" s="727"/>
      <c r="ENN20" s="727"/>
      <c r="ENP20" s="729"/>
      <c r="ENQ20" s="724"/>
      <c r="ENR20" s="725"/>
      <c r="ENS20" s="726"/>
      <c r="ENT20" s="726"/>
      <c r="ENU20" s="726"/>
      <c r="ENV20" s="727"/>
      <c r="ENW20" s="727"/>
      <c r="ENX20" s="727"/>
      <c r="ENZ20" s="729"/>
      <c r="EOA20" s="724"/>
      <c r="EOB20" s="725"/>
      <c r="EOC20" s="726"/>
      <c r="EOD20" s="726"/>
      <c r="EOE20" s="726"/>
      <c r="EOF20" s="727"/>
      <c r="EOG20" s="727"/>
      <c r="EOH20" s="727"/>
      <c r="EOJ20" s="729"/>
      <c r="EOK20" s="724"/>
      <c r="EOL20" s="725"/>
      <c r="EOM20" s="726"/>
      <c r="EON20" s="726"/>
      <c r="EOO20" s="726"/>
      <c r="EOP20" s="727"/>
      <c r="EOQ20" s="727"/>
      <c r="EOR20" s="727"/>
      <c r="EOT20" s="729"/>
      <c r="EOU20" s="724"/>
      <c r="EOV20" s="725"/>
      <c r="EOW20" s="726"/>
      <c r="EOX20" s="726"/>
      <c r="EOY20" s="726"/>
      <c r="EOZ20" s="727"/>
      <c r="EPA20" s="727"/>
      <c r="EPB20" s="727"/>
      <c r="EPD20" s="729"/>
      <c r="EPE20" s="724"/>
      <c r="EPF20" s="725"/>
      <c r="EPG20" s="726"/>
      <c r="EPH20" s="726"/>
      <c r="EPI20" s="726"/>
      <c r="EPJ20" s="727"/>
      <c r="EPK20" s="727"/>
      <c r="EPL20" s="727"/>
      <c r="EPN20" s="729"/>
      <c r="EPO20" s="724"/>
      <c r="EPP20" s="725"/>
      <c r="EPQ20" s="726"/>
      <c r="EPR20" s="726"/>
      <c r="EPS20" s="726"/>
      <c r="EPT20" s="727"/>
      <c r="EPU20" s="727"/>
      <c r="EPV20" s="727"/>
      <c r="EPX20" s="729"/>
      <c r="EPY20" s="724"/>
      <c r="EPZ20" s="725"/>
      <c r="EQA20" s="726"/>
      <c r="EQB20" s="726"/>
      <c r="EQC20" s="726"/>
      <c r="EQD20" s="727"/>
      <c r="EQE20" s="727"/>
      <c r="EQF20" s="727"/>
      <c r="EQH20" s="729"/>
      <c r="EQI20" s="724"/>
      <c r="EQJ20" s="725"/>
      <c r="EQK20" s="726"/>
      <c r="EQL20" s="726"/>
      <c r="EQM20" s="726"/>
      <c r="EQN20" s="727"/>
      <c r="EQO20" s="727"/>
      <c r="EQP20" s="727"/>
      <c r="EQR20" s="729"/>
      <c r="EQS20" s="724"/>
      <c r="EQT20" s="725"/>
      <c r="EQU20" s="726"/>
      <c r="EQV20" s="726"/>
      <c r="EQW20" s="726"/>
      <c r="EQX20" s="727"/>
      <c r="EQY20" s="727"/>
      <c r="EQZ20" s="727"/>
      <c r="ERB20" s="729"/>
      <c r="ERC20" s="724"/>
      <c r="ERD20" s="725"/>
      <c r="ERE20" s="726"/>
      <c r="ERF20" s="726"/>
      <c r="ERG20" s="726"/>
      <c r="ERH20" s="727"/>
      <c r="ERI20" s="727"/>
      <c r="ERJ20" s="727"/>
      <c r="ERL20" s="729"/>
      <c r="ERM20" s="724"/>
      <c r="ERN20" s="725"/>
      <c r="ERO20" s="726"/>
      <c r="ERP20" s="726"/>
      <c r="ERQ20" s="726"/>
      <c r="ERR20" s="727"/>
      <c r="ERS20" s="727"/>
      <c r="ERT20" s="727"/>
      <c r="ERV20" s="729"/>
      <c r="ERW20" s="724"/>
      <c r="ERX20" s="725"/>
      <c r="ERY20" s="726"/>
      <c r="ERZ20" s="726"/>
      <c r="ESA20" s="726"/>
      <c r="ESB20" s="727"/>
      <c r="ESC20" s="727"/>
      <c r="ESD20" s="727"/>
      <c r="ESF20" s="729"/>
      <c r="ESG20" s="724"/>
      <c r="ESH20" s="725"/>
      <c r="ESI20" s="726"/>
      <c r="ESJ20" s="726"/>
      <c r="ESK20" s="726"/>
      <c r="ESL20" s="727"/>
      <c r="ESM20" s="727"/>
      <c r="ESN20" s="727"/>
      <c r="ESP20" s="729"/>
      <c r="ESQ20" s="724"/>
      <c r="ESR20" s="725"/>
      <c r="ESS20" s="726"/>
      <c r="EST20" s="726"/>
      <c r="ESU20" s="726"/>
      <c r="ESV20" s="727"/>
      <c r="ESW20" s="727"/>
      <c r="ESX20" s="727"/>
      <c r="ESZ20" s="729"/>
      <c r="ETA20" s="724"/>
      <c r="ETB20" s="725"/>
      <c r="ETC20" s="726"/>
      <c r="ETD20" s="726"/>
      <c r="ETE20" s="726"/>
      <c r="ETF20" s="727"/>
      <c r="ETG20" s="727"/>
      <c r="ETH20" s="727"/>
      <c r="ETJ20" s="729"/>
      <c r="ETK20" s="724"/>
      <c r="ETL20" s="725"/>
      <c r="ETM20" s="726"/>
      <c r="ETN20" s="726"/>
      <c r="ETO20" s="726"/>
      <c r="ETP20" s="727"/>
      <c r="ETQ20" s="727"/>
      <c r="ETR20" s="727"/>
      <c r="ETT20" s="729"/>
      <c r="ETU20" s="724"/>
      <c r="ETV20" s="725"/>
      <c r="ETW20" s="726"/>
      <c r="ETX20" s="726"/>
      <c r="ETY20" s="726"/>
      <c r="ETZ20" s="727"/>
      <c r="EUA20" s="727"/>
      <c r="EUB20" s="727"/>
      <c r="EUD20" s="729"/>
      <c r="EUE20" s="724"/>
      <c r="EUF20" s="725"/>
      <c r="EUG20" s="726"/>
      <c r="EUH20" s="726"/>
      <c r="EUI20" s="726"/>
      <c r="EUJ20" s="727"/>
      <c r="EUK20" s="727"/>
      <c r="EUL20" s="727"/>
      <c r="EUN20" s="729"/>
      <c r="EUO20" s="724"/>
      <c r="EUP20" s="725"/>
      <c r="EUQ20" s="726"/>
      <c r="EUR20" s="726"/>
      <c r="EUS20" s="726"/>
      <c r="EUT20" s="727"/>
      <c r="EUU20" s="727"/>
      <c r="EUV20" s="727"/>
      <c r="EUX20" s="729"/>
      <c r="EUY20" s="724"/>
      <c r="EUZ20" s="725"/>
      <c r="EVA20" s="726"/>
      <c r="EVB20" s="726"/>
      <c r="EVC20" s="726"/>
      <c r="EVD20" s="727"/>
      <c r="EVE20" s="727"/>
      <c r="EVF20" s="727"/>
      <c r="EVH20" s="729"/>
      <c r="EVI20" s="724"/>
      <c r="EVJ20" s="725"/>
      <c r="EVK20" s="726"/>
      <c r="EVL20" s="726"/>
      <c r="EVM20" s="726"/>
      <c r="EVN20" s="727"/>
      <c r="EVO20" s="727"/>
      <c r="EVP20" s="727"/>
      <c r="EVR20" s="729"/>
      <c r="EVS20" s="724"/>
      <c r="EVT20" s="725"/>
      <c r="EVU20" s="726"/>
      <c r="EVV20" s="726"/>
      <c r="EVW20" s="726"/>
      <c r="EVX20" s="727"/>
      <c r="EVY20" s="727"/>
      <c r="EVZ20" s="727"/>
      <c r="EWB20" s="729"/>
      <c r="EWC20" s="724"/>
      <c r="EWD20" s="725"/>
      <c r="EWE20" s="726"/>
      <c r="EWF20" s="726"/>
      <c r="EWG20" s="726"/>
      <c r="EWH20" s="727"/>
      <c r="EWI20" s="727"/>
      <c r="EWJ20" s="727"/>
      <c r="EWL20" s="729"/>
      <c r="EWM20" s="724"/>
      <c r="EWN20" s="725"/>
      <c r="EWO20" s="726"/>
      <c r="EWP20" s="726"/>
      <c r="EWQ20" s="726"/>
      <c r="EWR20" s="727"/>
      <c r="EWS20" s="727"/>
      <c r="EWT20" s="727"/>
      <c r="EWV20" s="729"/>
      <c r="EWW20" s="724"/>
      <c r="EWX20" s="725"/>
      <c r="EWY20" s="726"/>
      <c r="EWZ20" s="726"/>
      <c r="EXA20" s="726"/>
      <c r="EXB20" s="727"/>
      <c r="EXC20" s="727"/>
      <c r="EXD20" s="727"/>
      <c r="EXF20" s="729"/>
      <c r="EXG20" s="724"/>
      <c r="EXH20" s="725"/>
      <c r="EXI20" s="726"/>
      <c r="EXJ20" s="726"/>
      <c r="EXK20" s="726"/>
      <c r="EXL20" s="727"/>
      <c r="EXM20" s="727"/>
      <c r="EXN20" s="727"/>
      <c r="EXP20" s="729"/>
      <c r="EXQ20" s="724"/>
      <c r="EXR20" s="725"/>
      <c r="EXS20" s="726"/>
      <c r="EXT20" s="726"/>
      <c r="EXU20" s="726"/>
      <c r="EXV20" s="727"/>
      <c r="EXW20" s="727"/>
      <c r="EXX20" s="727"/>
      <c r="EXZ20" s="729"/>
      <c r="EYA20" s="724"/>
      <c r="EYB20" s="725"/>
      <c r="EYC20" s="726"/>
      <c r="EYD20" s="726"/>
      <c r="EYE20" s="726"/>
      <c r="EYF20" s="727"/>
      <c r="EYG20" s="727"/>
      <c r="EYH20" s="727"/>
      <c r="EYJ20" s="729"/>
      <c r="EYK20" s="724"/>
      <c r="EYL20" s="725"/>
      <c r="EYM20" s="726"/>
      <c r="EYN20" s="726"/>
      <c r="EYO20" s="726"/>
      <c r="EYP20" s="727"/>
      <c r="EYQ20" s="727"/>
      <c r="EYR20" s="727"/>
      <c r="EYT20" s="729"/>
      <c r="EYU20" s="724"/>
      <c r="EYV20" s="725"/>
      <c r="EYW20" s="726"/>
      <c r="EYX20" s="726"/>
      <c r="EYY20" s="726"/>
      <c r="EYZ20" s="727"/>
      <c r="EZA20" s="727"/>
      <c r="EZB20" s="727"/>
      <c r="EZD20" s="729"/>
      <c r="EZE20" s="724"/>
      <c r="EZF20" s="725"/>
      <c r="EZG20" s="726"/>
      <c r="EZH20" s="726"/>
      <c r="EZI20" s="726"/>
      <c r="EZJ20" s="727"/>
      <c r="EZK20" s="727"/>
      <c r="EZL20" s="727"/>
      <c r="EZN20" s="729"/>
      <c r="EZO20" s="724"/>
      <c r="EZP20" s="725"/>
      <c r="EZQ20" s="726"/>
      <c r="EZR20" s="726"/>
      <c r="EZS20" s="726"/>
      <c r="EZT20" s="727"/>
      <c r="EZU20" s="727"/>
      <c r="EZV20" s="727"/>
      <c r="EZX20" s="729"/>
      <c r="EZY20" s="724"/>
      <c r="EZZ20" s="725"/>
      <c r="FAA20" s="726"/>
      <c r="FAB20" s="726"/>
      <c r="FAC20" s="726"/>
      <c r="FAD20" s="727"/>
      <c r="FAE20" s="727"/>
      <c r="FAF20" s="727"/>
      <c r="FAH20" s="729"/>
      <c r="FAI20" s="724"/>
      <c r="FAJ20" s="725"/>
      <c r="FAK20" s="726"/>
      <c r="FAL20" s="726"/>
      <c r="FAM20" s="726"/>
      <c r="FAN20" s="727"/>
      <c r="FAO20" s="727"/>
      <c r="FAP20" s="727"/>
      <c r="FAR20" s="729"/>
      <c r="FAS20" s="724"/>
      <c r="FAT20" s="725"/>
      <c r="FAU20" s="726"/>
      <c r="FAV20" s="726"/>
      <c r="FAW20" s="726"/>
      <c r="FAX20" s="727"/>
      <c r="FAY20" s="727"/>
      <c r="FAZ20" s="727"/>
      <c r="FBB20" s="729"/>
      <c r="FBC20" s="724"/>
      <c r="FBD20" s="725"/>
      <c r="FBE20" s="726"/>
      <c r="FBF20" s="726"/>
      <c r="FBG20" s="726"/>
      <c r="FBH20" s="727"/>
      <c r="FBI20" s="727"/>
      <c r="FBJ20" s="727"/>
      <c r="FBL20" s="729"/>
      <c r="FBM20" s="724"/>
      <c r="FBN20" s="725"/>
      <c r="FBO20" s="726"/>
      <c r="FBP20" s="726"/>
      <c r="FBQ20" s="726"/>
      <c r="FBR20" s="727"/>
      <c r="FBS20" s="727"/>
      <c r="FBT20" s="727"/>
      <c r="FBV20" s="729"/>
      <c r="FBW20" s="724"/>
      <c r="FBX20" s="725"/>
      <c r="FBY20" s="726"/>
      <c r="FBZ20" s="726"/>
      <c r="FCA20" s="726"/>
      <c r="FCB20" s="727"/>
      <c r="FCC20" s="727"/>
      <c r="FCD20" s="727"/>
      <c r="FCF20" s="729"/>
      <c r="FCG20" s="724"/>
      <c r="FCH20" s="725"/>
      <c r="FCI20" s="726"/>
      <c r="FCJ20" s="726"/>
      <c r="FCK20" s="726"/>
      <c r="FCL20" s="727"/>
      <c r="FCM20" s="727"/>
      <c r="FCN20" s="727"/>
      <c r="FCP20" s="729"/>
      <c r="FCQ20" s="724"/>
      <c r="FCR20" s="725"/>
      <c r="FCS20" s="726"/>
      <c r="FCT20" s="726"/>
      <c r="FCU20" s="726"/>
      <c r="FCV20" s="727"/>
      <c r="FCW20" s="727"/>
      <c r="FCX20" s="727"/>
      <c r="FCZ20" s="729"/>
      <c r="FDA20" s="724"/>
      <c r="FDB20" s="725"/>
      <c r="FDC20" s="726"/>
      <c r="FDD20" s="726"/>
      <c r="FDE20" s="726"/>
      <c r="FDF20" s="727"/>
      <c r="FDG20" s="727"/>
      <c r="FDH20" s="727"/>
      <c r="FDJ20" s="729"/>
      <c r="FDK20" s="724"/>
      <c r="FDL20" s="725"/>
      <c r="FDM20" s="726"/>
      <c r="FDN20" s="726"/>
      <c r="FDO20" s="726"/>
      <c r="FDP20" s="727"/>
      <c r="FDQ20" s="727"/>
      <c r="FDR20" s="727"/>
      <c r="FDT20" s="729"/>
      <c r="FDU20" s="724"/>
      <c r="FDV20" s="725"/>
      <c r="FDW20" s="726"/>
      <c r="FDX20" s="726"/>
      <c r="FDY20" s="726"/>
      <c r="FDZ20" s="727"/>
      <c r="FEA20" s="727"/>
      <c r="FEB20" s="727"/>
      <c r="FED20" s="729"/>
      <c r="FEE20" s="724"/>
      <c r="FEF20" s="725"/>
      <c r="FEG20" s="726"/>
      <c r="FEH20" s="726"/>
      <c r="FEI20" s="726"/>
      <c r="FEJ20" s="727"/>
      <c r="FEK20" s="727"/>
      <c r="FEL20" s="727"/>
      <c r="FEN20" s="729"/>
      <c r="FEO20" s="724"/>
      <c r="FEP20" s="725"/>
      <c r="FEQ20" s="726"/>
      <c r="FER20" s="726"/>
      <c r="FES20" s="726"/>
      <c r="FET20" s="727"/>
      <c r="FEU20" s="727"/>
      <c r="FEV20" s="727"/>
      <c r="FEX20" s="729"/>
      <c r="FEY20" s="724"/>
      <c r="FEZ20" s="725"/>
      <c r="FFA20" s="726"/>
      <c r="FFB20" s="726"/>
      <c r="FFC20" s="726"/>
      <c r="FFD20" s="727"/>
      <c r="FFE20" s="727"/>
      <c r="FFF20" s="727"/>
      <c r="FFH20" s="729"/>
      <c r="FFI20" s="724"/>
      <c r="FFJ20" s="725"/>
      <c r="FFK20" s="726"/>
      <c r="FFL20" s="726"/>
      <c r="FFM20" s="726"/>
      <c r="FFN20" s="727"/>
      <c r="FFO20" s="727"/>
      <c r="FFP20" s="727"/>
      <c r="FFR20" s="729"/>
      <c r="FFS20" s="724"/>
      <c r="FFT20" s="725"/>
      <c r="FFU20" s="726"/>
      <c r="FFV20" s="726"/>
      <c r="FFW20" s="726"/>
      <c r="FFX20" s="727"/>
      <c r="FFY20" s="727"/>
      <c r="FFZ20" s="727"/>
      <c r="FGB20" s="729"/>
      <c r="FGC20" s="724"/>
      <c r="FGD20" s="725"/>
      <c r="FGE20" s="726"/>
      <c r="FGF20" s="726"/>
      <c r="FGG20" s="726"/>
      <c r="FGH20" s="727"/>
      <c r="FGI20" s="727"/>
      <c r="FGJ20" s="727"/>
      <c r="FGL20" s="729"/>
      <c r="FGM20" s="724"/>
      <c r="FGN20" s="725"/>
      <c r="FGO20" s="726"/>
      <c r="FGP20" s="726"/>
      <c r="FGQ20" s="726"/>
      <c r="FGR20" s="727"/>
      <c r="FGS20" s="727"/>
      <c r="FGT20" s="727"/>
      <c r="FGV20" s="729"/>
      <c r="FGW20" s="724"/>
      <c r="FGX20" s="725"/>
      <c r="FGY20" s="726"/>
      <c r="FGZ20" s="726"/>
      <c r="FHA20" s="726"/>
      <c r="FHB20" s="727"/>
      <c r="FHC20" s="727"/>
      <c r="FHD20" s="727"/>
      <c r="FHF20" s="729"/>
      <c r="FHG20" s="724"/>
      <c r="FHH20" s="725"/>
      <c r="FHI20" s="726"/>
      <c r="FHJ20" s="726"/>
      <c r="FHK20" s="726"/>
      <c r="FHL20" s="727"/>
      <c r="FHM20" s="727"/>
      <c r="FHN20" s="727"/>
      <c r="FHP20" s="729"/>
      <c r="FHQ20" s="724"/>
      <c r="FHR20" s="725"/>
      <c r="FHS20" s="726"/>
      <c r="FHT20" s="726"/>
      <c r="FHU20" s="726"/>
      <c r="FHV20" s="727"/>
      <c r="FHW20" s="727"/>
      <c r="FHX20" s="727"/>
      <c r="FHZ20" s="729"/>
      <c r="FIA20" s="724"/>
      <c r="FIB20" s="725"/>
      <c r="FIC20" s="726"/>
      <c r="FID20" s="726"/>
      <c r="FIE20" s="726"/>
      <c r="FIF20" s="727"/>
      <c r="FIG20" s="727"/>
      <c r="FIH20" s="727"/>
      <c r="FIJ20" s="729"/>
      <c r="FIK20" s="724"/>
      <c r="FIL20" s="725"/>
      <c r="FIM20" s="726"/>
      <c r="FIN20" s="726"/>
      <c r="FIO20" s="726"/>
      <c r="FIP20" s="727"/>
      <c r="FIQ20" s="727"/>
      <c r="FIR20" s="727"/>
      <c r="FIT20" s="729"/>
      <c r="FIU20" s="724"/>
      <c r="FIV20" s="725"/>
      <c r="FIW20" s="726"/>
      <c r="FIX20" s="726"/>
      <c r="FIY20" s="726"/>
      <c r="FIZ20" s="727"/>
      <c r="FJA20" s="727"/>
      <c r="FJB20" s="727"/>
      <c r="FJD20" s="729"/>
      <c r="FJE20" s="724"/>
      <c r="FJF20" s="725"/>
      <c r="FJG20" s="726"/>
      <c r="FJH20" s="726"/>
      <c r="FJI20" s="726"/>
      <c r="FJJ20" s="727"/>
      <c r="FJK20" s="727"/>
      <c r="FJL20" s="727"/>
      <c r="FJN20" s="729"/>
      <c r="FJO20" s="724"/>
      <c r="FJP20" s="725"/>
      <c r="FJQ20" s="726"/>
      <c r="FJR20" s="726"/>
      <c r="FJS20" s="726"/>
      <c r="FJT20" s="727"/>
      <c r="FJU20" s="727"/>
      <c r="FJV20" s="727"/>
      <c r="FJX20" s="729"/>
      <c r="FJY20" s="724"/>
      <c r="FJZ20" s="725"/>
      <c r="FKA20" s="726"/>
      <c r="FKB20" s="726"/>
      <c r="FKC20" s="726"/>
      <c r="FKD20" s="727"/>
      <c r="FKE20" s="727"/>
      <c r="FKF20" s="727"/>
      <c r="FKH20" s="729"/>
      <c r="FKI20" s="724"/>
      <c r="FKJ20" s="725"/>
      <c r="FKK20" s="726"/>
      <c r="FKL20" s="726"/>
      <c r="FKM20" s="726"/>
      <c r="FKN20" s="727"/>
      <c r="FKO20" s="727"/>
      <c r="FKP20" s="727"/>
      <c r="FKR20" s="729"/>
      <c r="FKS20" s="724"/>
      <c r="FKT20" s="725"/>
      <c r="FKU20" s="726"/>
      <c r="FKV20" s="726"/>
      <c r="FKW20" s="726"/>
      <c r="FKX20" s="727"/>
      <c r="FKY20" s="727"/>
      <c r="FKZ20" s="727"/>
      <c r="FLB20" s="729"/>
      <c r="FLC20" s="724"/>
      <c r="FLD20" s="725"/>
      <c r="FLE20" s="726"/>
      <c r="FLF20" s="726"/>
      <c r="FLG20" s="726"/>
      <c r="FLH20" s="727"/>
      <c r="FLI20" s="727"/>
      <c r="FLJ20" s="727"/>
      <c r="FLL20" s="729"/>
      <c r="FLM20" s="724"/>
      <c r="FLN20" s="725"/>
      <c r="FLO20" s="726"/>
      <c r="FLP20" s="726"/>
      <c r="FLQ20" s="726"/>
      <c r="FLR20" s="727"/>
      <c r="FLS20" s="727"/>
      <c r="FLT20" s="727"/>
      <c r="FLV20" s="729"/>
      <c r="FLW20" s="724"/>
      <c r="FLX20" s="725"/>
      <c r="FLY20" s="726"/>
      <c r="FLZ20" s="726"/>
      <c r="FMA20" s="726"/>
      <c r="FMB20" s="727"/>
      <c r="FMC20" s="727"/>
      <c r="FMD20" s="727"/>
      <c r="FMF20" s="729"/>
      <c r="FMG20" s="724"/>
      <c r="FMH20" s="725"/>
      <c r="FMI20" s="726"/>
      <c r="FMJ20" s="726"/>
      <c r="FMK20" s="726"/>
      <c r="FML20" s="727"/>
      <c r="FMM20" s="727"/>
      <c r="FMN20" s="727"/>
      <c r="FMP20" s="729"/>
      <c r="FMQ20" s="724"/>
      <c r="FMR20" s="725"/>
      <c r="FMS20" s="726"/>
      <c r="FMT20" s="726"/>
      <c r="FMU20" s="726"/>
      <c r="FMV20" s="727"/>
      <c r="FMW20" s="727"/>
      <c r="FMX20" s="727"/>
      <c r="FMZ20" s="729"/>
      <c r="FNA20" s="724"/>
      <c r="FNB20" s="725"/>
      <c r="FNC20" s="726"/>
      <c r="FND20" s="726"/>
      <c r="FNE20" s="726"/>
      <c r="FNF20" s="727"/>
      <c r="FNG20" s="727"/>
      <c r="FNH20" s="727"/>
      <c r="FNJ20" s="729"/>
      <c r="FNK20" s="724"/>
      <c r="FNL20" s="725"/>
      <c r="FNM20" s="726"/>
      <c r="FNN20" s="726"/>
      <c r="FNO20" s="726"/>
      <c r="FNP20" s="727"/>
      <c r="FNQ20" s="727"/>
      <c r="FNR20" s="727"/>
      <c r="FNT20" s="729"/>
      <c r="FNU20" s="724"/>
      <c r="FNV20" s="725"/>
      <c r="FNW20" s="726"/>
      <c r="FNX20" s="726"/>
      <c r="FNY20" s="726"/>
      <c r="FNZ20" s="727"/>
      <c r="FOA20" s="727"/>
      <c r="FOB20" s="727"/>
      <c r="FOD20" s="729"/>
      <c r="FOE20" s="724"/>
      <c r="FOF20" s="725"/>
      <c r="FOG20" s="726"/>
      <c r="FOH20" s="726"/>
      <c r="FOI20" s="726"/>
      <c r="FOJ20" s="727"/>
      <c r="FOK20" s="727"/>
      <c r="FOL20" s="727"/>
      <c r="FON20" s="729"/>
      <c r="FOO20" s="724"/>
      <c r="FOP20" s="725"/>
      <c r="FOQ20" s="726"/>
      <c r="FOR20" s="726"/>
      <c r="FOS20" s="726"/>
      <c r="FOT20" s="727"/>
      <c r="FOU20" s="727"/>
      <c r="FOV20" s="727"/>
      <c r="FOX20" s="729"/>
      <c r="FOY20" s="724"/>
      <c r="FOZ20" s="725"/>
      <c r="FPA20" s="726"/>
      <c r="FPB20" s="726"/>
      <c r="FPC20" s="726"/>
      <c r="FPD20" s="727"/>
      <c r="FPE20" s="727"/>
      <c r="FPF20" s="727"/>
      <c r="FPH20" s="729"/>
      <c r="FPI20" s="724"/>
      <c r="FPJ20" s="725"/>
      <c r="FPK20" s="726"/>
      <c r="FPL20" s="726"/>
      <c r="FPM20" s="726"/>
      <c r="FPN20" s="727"/>
      <c r="FPO20" s="727"/>
      <c r="FPP20" s="727"/>
      <c r="FPR20" s="729"/>
      <c r="FPS20" s="724"/>
      <c r="FPT20" s="725"/>
      <c r="FPU20" s="726"/>
      <c r="FPV20" s="726"/>
      <c r="FPW20" s="726"/>
      <c r="FPX20" s="727"/>
      <c r="FPY20" s="727"/>
      <c r="FPZ20" s="727"/>
      <c r="FQB20" s="729"/>
      <c r="FQC20" s="724"/>
      <c r="FQD20" s="725"/>
      <c r="FQE20" s="726"/>
      <c r="FQF20" s="726"/>
      <c r="FQG20" s="726"/>
      <c r="FQH20" s="727"/>
      <c r="FQI20" s="727"/>
      <c r="FQJ20" s="727"/>
      <c r="FQL20" s="729"/>
      <c r="FQM20" s="724"/>
      <c r="FQN20" s="725"/>
      <c r="FQO20" s="726"/>
      <c r="FQP20" s="726"/>
      <c r="FQQ20" s="726"/>
      <c r="FQR20" s="727"/>
      <c r="FQS20" s="727"/>
      <c r="FQT20" s="727"/>
      <c r="FQV20" s="729"/>
      <c r="FQW20" s="724"/>
      <c r="FQX20" s="725"/>
      <c r="FQY20" s="726"/>
      <c r="FQZ20" s="726"/>
      <c r="FRA20" s="726"/>
      <c r="FRB20" s="727"/>
      <c r="FRC20" s="727"/>
      <c r="FRD20" s="727"/>
      <c r="FRF20" s="729"/>
      <c r="FRG20" s="724"/>
      <c r="FRH20" s="725"/>
      <c r="FRI20" s="726"/>
      <c r="FRJ20" s="726"/>
      <c r="FRK20" s="726"/>
      <c r="FRL20" s="727"/>
      <c r="FRM20" s="727"/>
      <c r="FRN20" s="727"/>
      <c r="FRP20" s="729"/>
      <c r="FRQ20" s="724"/>
      <c r="FRR20" s="725"/>
      <c r="FRS20" s="726"/>
      <c r="FRT20" s="726"/>
      <c r="FRU20" s="726"/>
      <c r="FRV20" s="727"/>
      <c r="FRW20" s="727"/>
      <c r="FRX20" s="727"/>
      <c r="FRZ20" s="729"/>
      <c r="FSA20" s="724"/>
      <c r="FSB20" s="725"/>
      <c r="FSC20" s="726"/>
      <c r="FSD20" s="726"/>
      <c r="FSE20" s="726"/>
      <c r="FSF20" s="727"/>
      <c r="FSG20" s="727"/>
      <c r="FSH20" s="727"/>
      <c r="FSJ20" s="729"/>
      <c r="FSK20" s="724"/>
      <c r="FSL20" s="725"/>
      <c r="FSM20" s="726"/>
      <c r="FSN20" s="726"/>
      <c r="FSO20" s="726"/>
      <c r="FSP20" s="727"/>
      <c r="FSQ20" s="727"/>
      <c r="FSR20" s="727"/>
      <c r="FST20" s="729"/>
      <c r="FSU20" s="724"/>
      <c r="FSV20" s="725"/>
      <c r="FSW20" s="726"/>
      <c r="FSX20" s="726"/>
      <c r="FSY20" s="726"/>
      <c r="FSZ20" s="727"/>
      <c r="FTA20" s="727"/>
      <c r="FTB20" s="727"/>
      <c r="FTD20" s="729"/>
      <c r="FTE20" s="724"/>
      <c r="FTF20" s="725"/>
      <c r="FTG20" s="726"/>
      <c r="FTH20" s="726"/>
      <c r="FTI20" s="726"/>
      <c r="FTJ20" s="727"/>
      <c r="FTK20" s="727"/>
      <c r="FTL20" s="727"/>
      <c r="FTN20" s="729"/>
      <c r="FTO20" s="724"/>
      <c r="FTP20" s="725"/>
      <c r="FTQ20" s="726"/>
      <c r="FTR20" s="726"/>
      <c r="FTS20" s="726"/>
      <c r="FTT20" s="727"/>
      <c r="FTU20" s="727"/>
      <c r="FTV20" s="727"/>
      <c r="FTX20" s="729"/>
      <c r="FTY20" s="724"/>
      <c r="FTZ20" s="725"/>
      <c r="FUA20" s="726"/>
      <c r="FUB20" s="726"/>
      <c r="FUC20" s="726"/>
      <c r="FUD20" s="727"/>
      <c r="FUE20" s="727"/>
      <c r="FUF20" s="727"/>
      <c r="FUH20" s="729"/>
      <c r="FUI20" s="724"/>
      <c r="FUJ20" s="725"/>
      <c r="FUK20" s="726"/>
      <c r="FUL20" s="726"/>
      <c r="FUM20" s="726"/>
      <c r="FUN20" s="727"/>
      <c r="FUO20" s="727"/>
      <c r="FUP20" s="727"/>
      <c r="FUR20" s="729"/>
      <c r="FUS20" s="724"/>
      <c r="FUT20" s="725"/>
      <c r="FUU20" s="726"/>
      <c r="FUV20" s="726"/>
      <c r="FUW20" s="726"/>
      <c r="FUX20" s="727"/>
      <c r="FUY20" s="727"/>
      <c r="FUZ20" s="727"/>
      <c r="FVB20" s="729"/>
      <c r="FVC20" s="724"/>
      <c r="FVD20" s="725"/>
      <c r="FVE20" s="726"/>
      <c r="FVF20" s="726"/>
      <c r="FVG20" s="726"/>
      <c r="FVH20" s="727"/>
      <c r="FVI20" s="727"/>
      <c r="FVJ20" s="727"/>
      <c r="FVL20" s="729"/>
      <c r="FVM20" s="724"/>
      <c r="FVN20" s="725"/>
      <c r="FVO20" s="726"/>
      <c r="FVP20" s="726"/>
      <c r="FVQ20" s="726"/>
      <c r="FVR20" s="727"/>
      <c r="FVS20" s="727"/>
      <c r="FVT20" s="727"/>
      <c r="FVV20" s="729"/>
      <c r="FVW20" s="724"/>
      <c r="FVX20" s="725"/>
      <c r="FVY20" s="726"/>
      <c r="FVZ20" s="726"/>
      <c r="FWA20" s="726"/>
      <c r="FWB20" s="727"/>
      <c r="FWC20" s="727"/>
      <c r="FWD20" s="727"/>
      <c r="FWF20" s="729"/>
      <c r="FWG20" s="724"/>
      <c r="FWH20" s="725"/>
      <c r="FWI20" s="726"/>
      <c r="FWJ20" s="726"/>
      <c r="FWK20" s="726"/>
      <c r="FWL20" s="727"/>
      <c r="FWM20" s="727"/>
      <c r="FWN20" s="727"/>
      <c r="FWP20" s="729"/>
      <c r="FWQ20" s="724"/>
      <c r="FWR20" s="725"/>
      <c r="FWS20" s="726"/>
      <c r="FWT20" s="726"/>
      <c r="FWU20" s="726"/>
      <c r="FWV20" s="727"/>
      <c r="FWW20" s="727"/>
      <c r="FWX20" s="727"/>
      <c r="FWZ20" s="729"/>
      <c r="FXA20" s="724"/>
      <c r="FXB20" s="725"/>
      <c r="FXC20" s="726"/>
      <c r="FXD20" s="726"/>
      <c r="FXE20" s="726"/>
      <c r="FXF20" s="727"/>
      <c r="FXG20" s="727"/>
      <c r="FXH20" s="727"/>
      <c r="FXJ20" s="729"/>
      <c r="FXK20" s="724"/>
      <c r="FXL20" s="725"/>
      <c r="FXM20" s="726"/>
      <c r="FXN20" s="726"/>
      <c r="FXO20" s="726"/>
      <c r="FXP20" s="727"/>
      <c r="FXQ20" s="727"/>
      <c r="FXR20" s="727"/>
      <c r="FXT20" s="729"/>
      <c r="FXU20" s="724"/>
      <c r="FXV20" s="725"/>
      <c r="FXW20" s="726"/>
      <c r="FXX20" s="726"/>
      <c r="FXY20" s="726"/>
      <c r="FXZ20" s="727"/>
      <c r="FYA20" s="727"/>
      <c r="FYB20" s="727"/>
      <c r="FYD20" s="729"/>
      <c r="FYE20" s="724"/>
      <c r="FYF20" s="725"/>
      <c r="FYG20" s="726"/>
      <c r="FYH20" s="726"/>
      <c r="FYI20" s="726"/>
      <c r="FYJ20" s="727"/>
      <c r="FYK20" s="727"/>
      <c r="FYL20" s="727"/>
      <c r="FYN20" s="729"/>
      <c r="FYO20" s="724"/>
      <c r="FYP20" s="725"/>
      <c r="FYQ20" s="726"/>
      <c r="FYR20" s="726"/>
      <c r="FYS20" s="726"/>
      <c r="FYT20" s="727"/>
      <c r="FYU20" s="727"/>
      <c r="FYV20" s="727"/>
      <c r="FYX20" s="729"/>
      <c r="FYY20" s="724"/>
      <c r="FYZ20" s="725"/>
      <c r="FZA20" s="726"/>
      <c r="FZB20" s="726"/>
      <c r="FZC20" s="726"/>
      <c r="FZD20" s="727"/>
      <c r="FZE20" s="727"/>
      <c r="FZF20" s="727"/>
      <c r="FZH20" s="729"/>
      <c r="FZI20" s="724"/>
      <c r="FZJ20" s="725"/>
      <c r="FZK20" s="726"/>
      <c r="FZL20" s="726"/>
      <c r="FZM20" s="726"/>
      <c r="FZN20" s="727"/>
      <c r="FZO20" s="727"/>
      <c r="FZP20" s="727"/>
      <c r="FZR20" s="729"/>
      <c r="FZS20" s="724"/>
      <c r="FZT20" s="725"/>
      <c r="FZU20" s="726"/>
      <c r="FZV20" s="726"/>
      <c r="FZW20" s="726"/>
      <c r="FZX20" s="727"/>
      <c r="FZY20" s="727"/>
      <c r="FZZ20" s="727"/>
      <c r="GAB20" s="729"/>
      <c r="GAC20" s="724"/>
      <c r="GAD20" s="725"/>
      <c r="GAE20" s="726"/>
      <c r="GAF20" s="726"/>
      <c r="GAG20" s="726"/>
      <c r="GAH20" s="727"/>
      <c r="GAI20" s="727"/>
      <c r="GAJ20" s="727"/>
      <c r="GAL20" s="729"/>
      <c r="GAM20" s="724"/>
      <c r="GAN20" s="725"/>
      <c r="GAO20" s="726"/>
      <c r="GAP20" s="726"/>
      <c r="GAQ20" s="726"/>
      <c r="GAR20" s="727"/>
      <c r="GAS20" s="727"/>
      <c r="GAT20" s="727"/>
      <c r="GAV20" s="729"/>
      <c r="GAW20" s="724"/>
      <c r="GAX20" s="725"/>
      <c r="GAY20" s="726"/>
      <c r="GAZ20" s="726"/>
      <c r="GBA20" s="726"/>
      <c r="GBB20" s="727"/>
      <c r="GBC20" s="727"/>
      <c r="GBD20" s="727"/>
      <c r="GBF20" s="729"/>
      <c r="GBG20" s="724"/>
      <c r="GBH20" s="725"/>
      <c r="GBI20" s="726"/>
      <c r="GBJ20" s="726"/>
      <c r="GBK20" s="726"/>
      <c r="GBL20" s="727"/>
      <c r="GBM20" s="727"/>
      <c r="GBN20" s="727"/>
      <c r="GBP20" s="729"/>
      <c r="GBQ20" s="724"/>
      <c r="GBR20" s="725"/>
      <c r="GBS20" s="726"/>
      <c r="GBT20" s="726"/>
      <c r="GBU20" s="726"/>
      <c r="GBV20" s="727"/>
      <c r="GBW20" s="727"/>
      <c r="GBX20" s="727"/>
      <c r="GBZ20" s="729"/>
      <c r="GCA20" s="724"/>
      <c r="GCB20" s="725"/>
      <c r="GCC20" s="726"/>
      <c r="GCD20" s="726"/>
      <c r="GCE20" s="726"/>
      <c r="GCF20" s="727"/>
      <c r="GCG20" s="727"/>
      <c r="GCH20" s="727"/>
      <c r="GCJ20" s="729"/>
      <c r="GCK20" s="724"/>
      <c r="GCL20" s="725"/>
      <c r="GCM20" s="726"/>
      <c r="GCN20" s="726"/>
      <c r="GCO20" s="726"/>
      <c r="GCP20" s="727"/>
      <c r="GCQ20" s="727"/>
      <c r="GCR20" s="727"/>
      <c r="GCT20" s="729"/>
      <c r="GCU20" s="724"/>
      <c r="GCV20" s="725"/>
      <c r="GCW20" s="726"/>
      <c r="GCX20" s="726"/>
      <c r="GCY20" s="726"/>
      <c r="GCZ20" s="727"/>
      <c r="GDA20" s="727"/>
      <c r="GDB20" s="727"/>
      <c r="GDD20" s="729"/>
      <c r="GDE20" s="724"/>
      <c r="GDF20" s="725"/>
      <c r="GDG20" s="726"/>
      <c r="GDH20" s="726"/>
      <c r="GDI20" s="726"/>
      <c r="GDJ20" s="727"/>
      <c r="GDK20" s="727"/>
      <c r="GDL20" s="727"/>
      <c r="GDN20" s="729"/>
      <c r="GDO20" s="724"/>
      <c r="GDP20" s="725"/>
      <c r="GDQ20" s="726"/>
      <c r="GDR20" s="726"/>
      <c r="GDS20" s="726"/>
      <c r="GDT20" s="727"/>
      <c r="GDU20" s="727"/>
      <c r="GDV20" s="727"/>
      <c r="GDX20" s="729"/>
      <c r="GDY20" s="724"/>
      <c r="GDZ20" s="725"/>
      <c r="GEA20" s="726"/>
      <c r="GEB20" s="726"/>
      <c r="GEC20" s="726"/>
      <c r="GED20" s="727"/>
      <c r="GEE20" s="727"/>
      <c r="GEF20" s="727"/>
      <c r="GEH20" s="729"/>
      <c r="GEI20" s="724"/>
      <c r="GEJ20" s="725"/>
      <c r="GEK20" s="726"/>
      <c r="GEL20" s="726"/>
      <c r="GEM20" s="726"/>
      <c r="GEN20" s="727"/>
      <c r="GEO20" s="727"/>
      <c r="GEP20" s="727"/>
      <c r="GER20" s="729"/>
      <c r="GES20" s="724"/>
      <c r="GET20" s="725"/>
      <c r="GEU20" s="726"/>
      <c r="GEV20" s="726"/>
      <c r="GEW20" s="726"/>
      <c r="GEX20" s="727"/>
      <c r="GEY20" s="727"/>
      <c r="GEZ20" s="727"/>
      <c r="GFB20" s="729"/>
      <c r="GFC20" s="724"/>
      <c r="GFD20" s="725"/>
      <c r="GFE20" s="726"/>
      <c r="GFF20" s="726"/>
      <c r="GFG20" s="726"/>
      <c r="GFH20" s="727"/>
      <c r="GFI20" s="727"/>
      <c r="GFJ20" s="727"/>
      <c r="GFL20" s="729"/>
      <c r="GFM20" s="724"/>
      <c r="GFN20" s="725"/>
      <c r="GFO20" s="726"/>
      <c r="GFP20" s="726"/>
      <c r="GFQ20" s="726"/>
      <c r="GFR20" s="727"/>
      <c r="GFS20" s="727"/>
      <c r="GFT20" s="727"/>
      <c r="GFV20" s="729"/>
      <c r="GFW20" s="724"/>
      <c r="GFX20" s="725"/>
      <c r="GFY20" s="726"/>
      <c r="GFZ20" s="726"/>
      <c r="GGA20" s="726"/>
      <c r="GGB20" s="727"/>
      <c r="GGC20" s="727"/>
      <c r="GGD20" s="727"/>
      <c r="GGF20" s="729"/>
      <c r="GGG20" s="724"/>
      <c r="GGH20" s="725"/>
      <c r="GGI20" s="726"/>
      <c r="GGJ20" s="726"/>
      <c r="GGK20" s="726"/>
      <c r="GGL20" s="727"/>
      <c r="GGM20" s="727"/>
      <c r="GGN20" s="727"/>
      <c r="GGP20" s="729"/>
      <c r="GGQ20" s="724"/>
      <c r="GGR20" s="725"/>
      <c r="GGS20" s="726"/>
      <c r="GGT20" s="726"/>
      <c r="GGU20" s="726"/>
      <c r="GGV20" s="727"/>
      <c r="GGW20" s="727"/>
      <c r="GGX20" s="727"/>
      <c r="GGZ20" s="729"/>
      <c r="GHA20" s="724"/>
      <c r="GHB20" s="725"/>
      <c r="GHC20" s="726"/>
      <c r="GHD20" s="726"/>
      <c r="GHE20" s="726"/>
      <c r="GHF20" s="727"/>
      <c r="GHG20" s="727"/>
      <c r="GHH20" s="727"/>
      <c r="GHJ20" s="729"/>
      <c r="GHK20" s="724"/>
      <c r="GHL20" s="725"/>
      <c r="GHM20" s="726"/>
      <c r="GHN20" s="726"/>
      <c r="GHO20" s="726"/>
      <c r="GHP20" s="727"/>
      <c r="GHQ20" s="727"/>
      <c r="GHR20" s="727"/>
      <c r="GHT20" s="729"/>
      <c r="GHU20" s="724"/>
      <c r="GHV20" s="725"/>
      <c r="GHW20" s="726"/>
      <c r="GHX20" s="726"/>
      <c r="GHY20" s="726"/>
      <c r="GHZ20" s="727"/>
      <c r="GIA20" s="727"/>
      <c r="GIB20" s="727"/>
      <c r="GID20" s="729"/>
      <c r="GIE20" s="724"/>
      <c r="GIF20" s="725"/>
      <c r="GIG20" s="726"/>
      <c r="GIH20" s="726"/>
      <c r="GII20" s="726"/>
      <c r="GIJ20" s="727"/>
      <c r="GIK20" s="727"/>
      <c r="GIL20" s="727"/>
      <c r="GIN20" s="729"/>
      <c r="GIO20" s="724"/>
      <c r="GIP20" s="725"/>
      <c r="GIQ20" s="726"/>
      <c r="GIR20" s="726"/>
      <c r="GIS20" s="726"/>
      <c r="GIT20" s="727"/>
      <c r="GIU20" s="727"/>
      <c r="GIV20" s="727"/>
      <c r="GIX20" s="729"/>
      <c r="GIY20" s="724"/>
      <c r="GIZ20" s="725"/>
      <c r="GJA20" s="726"/>
      <c r="GJB20" s="726"/>
      <c r="GJC20" s="726"/>
      <c r="GJD20" s="727"/>
      <c r="GJE20" s="727"/>
      <c r="GJF20" s="727"/>
      <c r="GJH20" s="729"/>
      <c r="GJI20" s="724"/>
      <c r="GJJ20" s="725"/>
      <c r="GJK20" s="726"/>
      <c r="GJL20" s="726"/>
      <c r="GJM20" s="726"/>
      <c r="GJN20" s="727"/>
      <c r="GJO20" s="727"/>
      <c r="GJP20" s="727"/>
      <c r="GJR20" s="729"/>
      <c r="GJS20" s="724"/>
      <c r="GJT20" s="725"/>
      <c r="GJU20" s="726"/>
      <c r="GJV20" s="726"/>
      <c r="GJW20" s="726"/>
      <c r="GJX20" s="727"/>
      <c r="GJY20" s="727"/>
      <c r="GJZ20" s="727"/>
      <c r="GKB20" s="729"/>
      <c r="GKC20" s="724"/>
      <c r="GKD20" s="725"/>
      <c r="GKE20" s="726"/>
      <c r="GKF20" s="726"/>
      <c r="GKG20" s="726"/>
      <c r="GKH20" s="727"/>
      <c r="GKI20" s="727"/>
      <c r="GKJ20" s="727"/>
      <c r="GKL20" s="729"/>
      <c r="GKM20" s="724"/>
      <c r="GKN20" s="725"/>
      <c r="GKO20" s="726"/>
      <c r="GKP20" s="726"/>
      <c r="GKQ20" s="726"/>
      <c r="GKR20" s="727"/>
      <c r="GKS20" s="727"/>
      <c r="GKT20" s="727"/>
      <c r="GKV20" s="729"/>
      <c r="GKW20" s="724"/>
      <c r="GKX20" s="725"/>
      <c r="GKY20" s="726"/>
      <c r="GKZ20" s="726"/>
      <c r="GLA20" s="726"/>
      <c r="GLB20" s="727"/>
      <c r="GLC20" s="727"/>
      <c r="GLD20" s="727"/>
      <c r="GLF20" s="729"/>
      <c r="GLG20" s="724"/>
      <c r="GLH20" s="725"/>
      <c r="GLI20" s="726"/>
      <c r="GLJ20" s="726"/>
      <c r="GLK20" s="726"/>
      <c r="GLL20" s="727"/>
      <c r="GLM20" s="727"/>
      <c r="GLN20" s="727"/>
      <c r="GLP20" s="729"/>
      <c r="GLQ20" s="724"/>
      <c r="GLR20" s="725"/>
      <c r="GLS20" s="726"/>
      <c r="GLT20" s="726"/>
      <c r="GLU20" s="726"/>
      <c r="GLV20" s="727"/>
      <c r="GLW20" s="727"/>
      <c r="GLX20" s="727"/>
      <c r="GLZ20" s="729"/>
      <c r="GMA20" s="724"/>
      <c r="GMB20" s="725"/>
      <c r="GMC20" s="726"/>
      <c r="GMD20" s="726"/>
      <c r="GME20" s="726"/>
      <c r="GMF20" s="727"/>
      <c r="GMG20" s="727"/>
      <c r="GMH20" s="727"/>
      <c r="GMJ20" s="729"/>
      <c r="GMK20" s="724"/>
      <c r="GML20" s="725"/>
      <c r="GMM20" s="726"/>
      <c r="GMN20" s="726"/>
      <c r="GMO20" s="726"/>
      <c r="GMP20" s="727"/>
      <c r="GMQ20" s="727"/>
      <c r="GMR20" s="727"/>
      <c r="GMT20" s="729"/>
      <c r="GMU20" s="724"/>
      <c r="GMV20" s="725"/>
      <c r="GMW20" s="726"/>
      <c r="GMX20" s="726"/>
      <c r="GMY20" s="726"/>
      <c r="GMZ20" s="727"/>
      <c r="GNA20" s="727"/>
      <c r="GNB20" s="727"/>
      <c r="GND20" s="729"/>
      <c r="GNE20" s="724"/>
      <c r="GNF20" s="725"/>
      <c r="GNG20" s="726"/>
      <c r="GNH20" s="726"/>
      <c r="GNI20" s="726"/>
      <c r="GNJ20" s="727"/>
      <c r="GNK20" s="727"/>
      <c r="GNL20" s="727"/>
      <c r="GNN20" s="729"/>
      <c r="GNO20" s="724"/>
      <c r="GNP20" s="725"/>
      <c r="GNQ20" s="726"/>
      <c r="GNR20" s="726"/>
      <c r="GNS20" s="726"/>
      <c r="GNT20" s="727"/>
      <c r="GNU20" s="727"/>
      <c r="GNV20" s="727"/>
      <c r="GNX20" s="729"/>
      <c r="GNY20" s="724"/>
      <c r="GNZ20" s="725"/>
      <c r="GOA20" s="726"/>
      <c r="GOB20" s="726"/>
      <c r="GOC20" s="726"/>
      <c r="GOD20" s="727"/>
      <c r="GOE20" s="727"/>
      <c r="GOF20" s="727"/>
      <c r="GOH20" s="729"/>
      <c r="GOI20" s="724"/>
      <c r="GOJ20" s="725"/>
      <c r="GOK20" s="726"/>
      <c r="GOL20" s="726"/>
      <c r="GOM20" s="726"/>
      <c r="GON20" s="727"/>
      <c r="GOO20" s="727"/>
      <c r="GOP20" s="727"/>
      <c r="GOR20" s="729"/>
      <c r="GOS20" s="724"/>
      <c r="GOT20" s="725"/>
      <c r="GOU20" s="726"/>
      <c r="GOV20" s="726"/>
      <c r="GOW20" s="726"/>
      <c r="GOX20" s="727"/>
      <c r="GOY20" s="727"/>
      <c r="GOZ20" s="727"/>
      <c r="GPB20" s="729"/>
      <c r="GPC20" s="724"/>
      <c r="GPD20" s="725"/>
      <c r="GPE20" s="726"/>
      <c r="GPF20" s="726"/>
      <c r="GPG20" s="726"/>
      <c r="GPH20" s="727"/>
      <c r="GPI20" s="727"/>
      <c r="GPJ20" s="727"/>
      <c r="GPL20" s="729"/>
      <c r="GPM20" s="724"/>
      <c r="GPN20" s="725"/>
      <c r="GPO20" s="726"/>
      <c r="GPP20" s="726"/>
      <c r="GPQ20" s="726"/>
      <c r="GPR20" s="727"/>
      <c r="GPS20" s="727"/>
      <c r="GPT20" s="727"/>
      <c r="GPV20" s="729"/>
      <c r="GPW20" s="724"/>
      <c r="GPX20" s="725"/>
      <c r="GPY20" s="726"/>
      <c r="GPZ20" s="726"/>
      <c r="GQA20" s="726"/>
      <c r="GQB20" s="727"/>
      <c r="GQC20" s="727"/>
      <c r="GQD20" s="727"/>
      <c r="GQF20" s="729"/>
      <c r="GQG20" s="724"/>
      <c r="GQH20" s="725"/>
      <c r="GQI20" s="726"/>
      <c r="GQJ20" s="726"/>
      <c r="GQK20" s="726"/>
      <c r="GQL20" s="727"/>
      <c r="GQM20" s="727"/>
      <c r="GQN20" s="727"/>
      <c r="GQP20" s="729"/>
      <c r="GQQ20" s="724"/>
      <c r="GQR20" s="725"/>
      <c r="GQS20" s="726"/>
      <c r="GQT20" s="726"/>
      <c r="GQU20" s="726"/>
      <c r="GQV20" s="727"/>
      <c r="GQW20" s="727"/>
      <c r="GQX20" s="727"/>
      <c r="GQZ20" s="729"/>
      <c r="GRA20" s="724"/>
      <c r="GRB20" s="725"/>
      <c r="GRC20" s="726"/>
      <c r="GRD20" s="726"/>
      <c r="GRE20" s="726"/>
      <c r="GRF20" s="727"/>
      <c r="GRG20" s="727"/>
      <c r="GRH20" s="727"/>
      <c r="GRJ20" s="729"/>
      <c r="GRK20" s="724"/>
      <c r="GRL20" s="725"/>
      <c r="GRM20" s="726"/>
      <c r="GRN20" s="726"/>
      <c r="GRO20" s="726"/>
      <c r="GRP20" s="727"/>
      <c r="GRQ20" s="727"/>
      <c r="GRR20" s="727"/>
      <c r="GRT20" s="729"/>
      <c r="GRU20" s="724"/>
      <c r="GRV20" s="725"/>
      <c r="GRW20" s="726"/>
      <c r="GRX20" s="726"/>
      <c r="GRY20" s="726"/>
      <c r="GRZ20" s="727"/>
      <c r="GSA20" s="727"/>
      <c r="GSB20" s="727"/>
      <c r="GSD20" s="729"/>
      <c r="GSE20" s="724"/>
      <c r="GSF20" s="725"/>
      <c r="GSG20" s="726"/>
      <c r="GSH20" s="726"/>
      <c r="GSI20" s="726"/>
      <c r="GSJ20" s="727"/>
      <c r="GSK20" s="727"/>
      <c r="GSL20" s="727"/>
      <c r="GSN20" s="729"/>
      <c r="GSO20" s="724"/>
      <c r="GSP20" s="725"/>
      <c r="GSQ20" s="726"/>
      <c r="GSR20" s="726"/>
      <c r="GSS20" s="726"/>
      <c r="GST20" s="727"/>
      <c r="GSU20" s="727"/>
      <c r="GSV20" s="727"/>
      <c r="GSX20" s="729"/>
      <c r="GSY20" s="724"/>
      <c r="GSZ20" s="725"/>
      <c r="GTA20" s="726"/>
      <c r="GTB20" s="726"/>
      <c r="GTC20" s="726"/>
      <c r="GTD20" s="727"/>
      <c r="GTE20" s="727"/>
      <c r="GTF20" s="727"/>
      <c r="GTH20" s="729"/>
      <c r="GTI20" s="724"/>
      <c r="GTJ20" s="725"/>
      <c r="GTK20" s="726"/>
      <c r="GTL20" s="726"/>
      <c r="GTM20" s="726"/>
      <c r="GTN20" s="727"/>
      <c r="GTO20" s="727"/>
      <c r="GTP20" s="727"/>
      <c r="GTR20" s="729"/>
      <c r="GTS20" s="724"/>
      <c r="GTT20" s="725"/>
      <c r="GTU20" s="726"/>
      <c r="GTV20" s="726"/>
      <c r="GTW20" s="726"/>
      <c r="GTX20" s="727"/>
      <c r="GTY20" s="727"/>
      <c r="GTZ20" s="727"/>
      <c r="GUB20" s="729"/>
      <c r="GUC20" s="724"/>
      <c r="GUD20" s="725"/>
      <c r="GUE20" s="726"/>
      <c r="GUF20" s="726"/>
      <c r="GUG20" s="726"/>
      <c r="GUH20" s="727"/>
      <c r="GUI20" s="727"/>
      <c r="GUJ20" s="727"/>
      <c r="GUL20" s="729"/>
      <c r="GUM20" s="724"/>
      <c r="GUN20" s="725"/>
      <c r="GUO20" s="726"/>
      <c r="GUP20" s="726"/>
      <c r="GUQ20" s="726"/>
      <c r="GUR20" s="727"/>
      <c r="GUS20" s="727"/>
      <c r="GUT20" s="727"/>
      <c r="GUV20" s="729"/>
      <c r="GUW20" s="724"/>
      <c r="GUX20" s="725"/>
      <c r="GUY20" s="726"/>
      <c r="GUZ20" s="726"/>
      <c r="GVA20" s="726"/>
      <c r="GVB20" s="727"/>
      <c r="GVC20" s="727"/>
      <c r="GVD20" s="727"/>
      <c r="GVF20" s="729"/>
      <c r="GVG20" s="724"/>
      <c r="GVH20" s="725"/>
      <c r="GVI20" s="726"/>
      <c r="GVJ20" s="726"/>
      <c r="GVK20" s="726"/>
      <c r="GVL20" s="727"/>
      <c r="GVM20" s="727"/>
      <c r="GVN20" s="727"/>
      <c r="GVP20" s="729"/>
      <c r="GVQ20" s="724"/>
      <c r="GVR20" s="725"/>
      <c r="GVS20" s="726"/>
      <c r="GVT20" s="726"/>
      <c r="GVU20" s="726"/>
      <c r="GVV20" s="727"/>
      <c r="GVW20" s="727"/>
      <c r="GVX20" s="727"/>
      <c r="GVZ20" s="729"/>
      <c r="GWA20" s="724"/>
      <c r="GWB20" s="725"/>
      <c r="GWC20" s="726"/>
      <c r="GWD20" s="726"/>
      <c r="GWE20" s="726"/>
      <c r="GWF20" s="727"/>
      <c r="GWG20" s="727"/>
      <c r="GWH20" s="727"/>
      <c r="GWJ20" s="729"/>
      <c r="GWK20" s="724"/>
      <c r="GWL20" s="725"/>
      <c r="GWM20" s="726"/>
      <c r="GWN20" s="726"/>
      <c r="GWO20" s="726"/>
      <c r="GWP20" s="727"/>
      <c r="GWQ20" s="727"/>
      <c r="GWR20" s="727"/>
      <c r="GWT20" s="729"/>
      <c r="GWU20" s="724"/>
      <c r="GWV20" s="725"/>
      <c r="GWW20" s="726"/>
      <c r="GWX20" s="726"/>
      <c r="GWY20" s="726"/>
      <c r="GWZ20" s="727"/>
      <c r="GXA20" s="727"/>
      <c r="GXB20" s="727"/>
      <c r="GXD20" s="729"/>
      <c r="GXE20" s="724"/>
      <c r="GXF20" s="725"/>
      <c r="GXG20" s="726"/>
      <c r="GXH20" s="726"/>
      <c r="GXI20" s="726"/>
      <c r="GXJ20" s="727"/>
      <c r="GXK20" s="727"/>
      <c r="GXL20" s="727"/>
      <c r="GXN20" s="729"/>
      <c r="GXO20" s="724"/>
      <c r="GXP20" s="725"/>
      <c r="GXQ20" s="726"/>
      <c r="GXR20" s="726"/>
      <c r="GXS20" s="726"/>
      <c r="GXT20" s="727"/>
      <c r="GXU20" s="727"/>
      <c r="GXV20" s="727"/>
      <c r="GXX20" s="729"/>
      <c r="GXY20" s="724"/>
      <c r="GXZ20" s="725"/>
      <c r="GYA20" s="726"/>
      <c r="GYB20" s="726"/>
      <c r="GYC20" s="726"/>
      <c r="GYD20" s="727"/>
      <c r="GYE20" s="727"/>
      <c r="GYF20" s="727"/>
      <c r="GYH20" s="729"/>
      <c r="GYI20" s="724"/>
      <c r="GYJ20" s="725"/>
      <c r="GYK20" s="726"/>
      <c r="GYL20" s="726"/>
      <c r="GYM20" s="726"/>
      <c r="GYN20" s="727"/>
      <c r="GYO20" s="727"/>
      <c r="GYP20" s="727"/>
      <c r="GYR20" s="729"/>
      <c r="GYS20" s="724"/>
      <c r="GYT20" s="725"/>
      <c r="GYU20" s="726"/>
      <c r="GYV20" s="726"/>
      <c r="GYW20" s="726"/>
      <c r="GYX20" s="727"/>
      <c r="GYY20" s="727"/>
      <c r="GYZ20" s="727"/>
      <c r="GZB20" s="729"/>
      <c r="GZC20" s="724"/>
      <c r="GZD20" s="725"/>
      <c r="GZE20" s="726"/>
      <c r="GZF20" s="726"/>
      <c r="GZG20" s="726"/>
      <c r="GZH20" s="727"/>
      <c r="GZI20" s="727"/>
      <c r="GZJ20" s="727"/>
      <c r="GZL20" s="729"/>
      <c r="GZM20" s="724"/>
      <c r="GZN20" s="725"/>
      <c r="GZO20" s="726"/>
      <c r="GZP20" s="726"/>
      <c r="GZQ20" s="726"/>
      <c r="GZR20" s="727"/>
      <c r="GZS20" s="727"/>
      <c r="GZT20" s="727"/>
      <c r="GZV20" s="729"/>
      <c r="GZW20" s="724"/>
      <c r="GZX20" s="725"/>
      <c r="GZY20" s="726"/>
      <c r="GZZ20" s="726"/>
      <c r="HAA20" s="726"/>
      <c r="HAB20" s="727"/>
      <c r="HAC20" s="727"/>
      <c r="HAD20" s="727"/>
      <c r="HAF20" s="729"/>
      <c r="HAG20" s="724"/>
      <c r="HAH20" s="725"/>
      <c r="HAI20" s="726"/>
      <c r="HAJ20" s="726"/>
      <c r="HAK20" s="726"/>
      <c r="HAL20" s="727"/>
      <c r="HAM20" s="727"/>
      <c r="HAN20" s="727"/>
      <c r="HAP20" s="729"/>
      <c r="HAQ20" s="724"/>
      <c r="HAR20" s="725"/>
      <c r="HAS20" s="726"/>
      <c r="HAT20" s="726"/>
      <c r="HAU20" s="726"/>
      <c r="HAV20" s="727"/>
      <c r="HAW20" s="727"/>
      <c r="HAX20" s="727"/>
      <c r="HAZ20" s="729"/>
      <c r="HBA20" s="724"/>
      <c r="HBB20" s="725"/>
      <c r="HBC20" s="726"/>
      <c r="HBD20" s="726"/>
      <c r="HBE20" s="726"/>
      <c r="HBF20" s="727"/>
      <c r="HBG20" s="727"/>
      <c r="HBH20" s="727"/>
      <c r="HBJ20" s="729"/>
      <c r="HBK20" s="724"/>
      <c r="HBL20" s="725"/>
      <c r="HBM20" s="726"/>
      <c r="HBN20" s="726"/>
      <c r="HBO20" s="726"/>
      <c r="HBP20" s="727"/>
      <c r="HBQ20" s="727"/>
      <c r="HBR20" s="727"/>
      <c r="HBT20" s="729"/>
      <c r="HBU20" s="724"/>
      <c r="HBV20" s="725"/>
      <c r="HBW20" s="726"/>
      <c r="HBX20" s="726"/>
      <c r="HBY20" s="726"/>
      <c r="HBZ20" s="727"/>
      <c r="HCA20" s="727"/>
      <c r="HCB20" s="727"/>
      <c r="HCD20" s="729"/>
      <c r="HCE20" s="724"/>
      <c r="HCF20" s="725"/>
      <c r="HCG20" s="726"/>
      <c r="HCH20" s="726"/>
      <c r="HCI20" s="726"/>
      <c r="HCJ20" s="727"/>
      <c r="HCK20" s="727"/>
      <c r="HCL20" s="727"/>
      <c r="HCN20" s="729"/>
      <c r="HCO20" s="724"/>
      <c r="HCP20" s="725"/>
      <c r="HCQ20" s="726"/>
      <c r="HCR20" s="726"/>
      <c r="HCS20" s="726"/>
      <c r="HCT20" s="727"/>
      <c r="HCU20" s="727"/>
      <c r="HCV20" s="727"/>
      <c r="HCX20" s="729"/>
      <c r="HCY20" s="724"/>
      <c r="HCZ20" s="725"/>
      <c r="HDA20" s="726"/>
      <c r="HDB20" s="726"/>
      <c r="HDC20" s="726"/>
      <c r="HDD20" s="727"/>
      <c r="HDE20" s="727"/>
      <c r="HDF20" s="727"/>
      <c r="HDH20" s="729"/>
      <c r="HDI20" s="724"/>
      <c r="HDJ20" s="725"/>
      <c r="HDK20" s="726"/>
      <c r="HDL20" s="726"/>
      <c r="HDM20" s="726"/>
      <c r="HDN20" s="727"/>
      <c r="HDO20" s="727"/>
      <c r="HDP20" s="727"/>
      <c r="HDR20" s="729"/>
      <c r="HDS20" s="724"/>
      <c r="HDT20" s="725"/>
      <c r="HDU20" s="726"/>
      <c r="HDV20" s="726"/>
      <c r="HDW20" s="726"/>
      <c r="HDX20" s="727"/>
      <c r="HDY20" s="727"/>
      <c r="HDZ20" s="727"/>
      <c r="HEB20" s="729"/>
      <c r="HEC20" s="724"/>
      <c r="HED20" s="725"/>
      <c r="HEE20" s="726"/>
      <c r="HEF20" s="726"/>
      <c r="HEG20" s="726"/>
      <c r="HEH20" s="727"/>
      <c r="HEI20" s="727"/>
      <c r="HEJ20" s="727"/>
      <c r="HEL20" s="729"/>
      <c r="HEM20" s="724"/>
      <c r="HEN20" s="725"/>
      <c r="HEO20" s="726"/>
      <c r="HEP20" s="726"/>
      <c r="HEQ20" s="726"/>
      <c r="HER20" s="727"/>
      <c r="HES20" s="727"/>
      <c r="HET20" s="727"/>
      <c r="HEV20" s="729"/>
      <c r="HEW20" s="724"/>
      <c r="HEX20" s="725"/>
      <c r="HEY20" s="726"/>
      <c r="HEZ20" s="726"/>
      <c r="HFA20" s="726"/>
      <c r="HFB20" s="727"/>
      <c r="HFC20" s="727"/>
      <c r="HFD20" s="727"/>
      <c r="HFF20" s="729"/>
      <c r="HFG20" s="724"/>
      <c r="HFH20" s="725"/>
      <c r="HFI20" s="726"/>
      <c r="HFJ20" s="726"/>
      <c r="HFK20" s="726"/>
      <c r="HFL20" s="727"/>
      <c r="HFM20" s="727"/>
      <c r="HFN20" s="727"/>
      <c r="HFP20" s="729"/>
      <c r="HFQ20" s="724"/>
      <c r="HFR20" s="725"/>
      <c r="HFS20" s="726"/>
      <c r="HFT20" s="726"/>
      <c r="HFU20" s="726"/>
      <c r="HFV20" s="727"/>
      <c r="HFW20" s="727"/>
      <c r="HFX20" s="727"/>
      <c r="HFZ20" s="729"/>
      <c r="HGA20" s="724"/>
      <c r="HGB20" s="725"/>
      <c r="HGC20" s="726"/>
      <c r="HGD20" s="726"/>
      <c r="HGE20" s="726"/>
      <c r="HGF20" s="727"/>
      <c r="HGG20" s="727"/>
      <c r="HGH20" s="727"/>
      <c r="HGJ20" s="729"/>
      <c r="HGK20" s="724"/>
      <c r="HGL20" s="725"/>
      <c r="HGM20" s="726"/>
      <c r="HGN20" s="726"/>
      <c r="HGO20" s="726"/>
      <c r="HGP20" s="727"/>
      <c r="HGQ20" s="727"/>
      <c r="HGR20" s="727"/>
      <c r="HGT20" s="729"/>
      <c r="HGU20" s="724"/>
      <c r="HGV20" s="725"/>
      <c r="HGW20" s="726"/>
      <c r="HGX20" s="726"/>
      <c r="HGY20" s="726"/>
      <c r="HGZ20" s="727"/>
      <c r="HHA20" s="727"/>
      <c r="HHB20" s="727"/>
      <c r="HHD20" s="729"/>
      <c r="HHE20" s="724"/>
      <c r="HHF20" s="725"/>
      <c r="HHG20" s="726"/>
      <c r="HHH20" s="726"/>
      <c r="HHI20" s="726"/>
      <c r="HHJ20" s="727"/>
      <c r="HHK20" s="727"/>
      <c r="HHL20" s="727"/>
      <c r="HHN20" s="729"/>
      <c r="HHO20" s="724"/>
      <c r="HHP20" s="725"/>
      <c r="HHQ20" s="726"/>
      <c r="HHR20" s="726"/>
      <c r="HHS20" s="726"/>
      <c r="HHT20" s="727"/>
      <c r="HHU20" s="727"/>
      <c r="HHV20" s="727"/>
      <c r="HHX20" s="729"/>
      <c r="HHY20" s="724"/>
      <c r="HHZ20" s="725"/>
      <c r="HIA20" s="726"/>
      <c r="HIB20" s="726"/>
      <c r="HIC20" s="726"/>
      <c r="HID20" s="727"/>
      <c r="HIE20" s="727"/>
      <c r="HIF20" s="727"/>
      <c r="HIH20" s="729"/>
      <c r="HII20" s="724"/>
      <c r="HIJ20" s="725"/>
      <c r="HIK20" s="726"/>
      <c r="HIL20" s="726"/>
      <c r="HIM20" s="726"/>
      <c r="HIN20" s="727"/>
      <c r="HIO20" s="727"/>
      <c r="HIP20" s="727"/>
      <c r="HIR20" s="729"/>
      <c r="HIS20" s="724"/>
      <c r="HIT20" s="725"/>
      <c r="HIU20" s="726"/>
      <c r="HIV20" s="726"/>
      <c r="HIW20" s="726"/>
      <c r="HIX20" s="727"/>
      <c r="HIY20" s="727"/>
      <c r="HIZ20" s="727"/>
      <c r="HJB20" s="729"/>
      <c r="HJC20" s="724"/>
      <c r="HJD20" s="725"/>
      <c r="HJE20" s="726"/>
      <c r="HJF20" s="726"/>
      <c r="HJG20" s="726"/>
      <c r="HJH20" s="727"/>
      <c r="HJI20" s="727"/>
      <c r="HJJ20" s="727"/>
      <c r="HJL20" s="729"/>
      <c r="HJM20" s="724"/>
      <c r="HJN20" s="725"/>
      <c r="HJO20" s="726"/>
      <c r="HJP20" s="726"/>
      <c r="HJQ20" s="726"/>
      <c r="HJR20" s="727"/>
      <c r="HJS20" s="727"/>
      <c r="HJT20" s="727"/>
      <c r="HJV20" s="729"/>
      <c r="HJW20" s="724"/>
      <c r="HJX20" s="725"/>
      <c r="HJY20" s="726"/>
      <c r="HJZ20" s="726"/>
      <c r="HKA20" s="726"/>
      <c r="HKB20" s="727"/>
      <c r="HKC20" s="727"/>
      <c r="HKD20" s="727"/>
      <c r="HKF20" s="729"/>
      <c r="HKG20" s="724"/>
      <c r="HKH20" s="725"/>
      <c r="HKI20" s="726"/>
      <c r="HKJ20" s="726"/>
      <c r="HKK20" s="726"/>
      <c r="HKL20" s="727"/>
      <c r="HKM20" s="727"/>
      <c r="HKN20" s="727"/>
      <c r="HKP20" s="729"/>
      <c r="HKQ20" s="724"/>
      <c r="HKR20" s="725"/>
      <c r="HKS20" s="726"/>
      <c r="HKT20" s="726"/>
      <c r="HKU20" s="726"/>
      <c r="HKV20" s="727"/>
      <c r="HKW20" s="727"/>
      <c r="HKX20" s="727"/>
      <c r="HKZ20" s="729"/>
      <c r="HLA20" s="724"/>
      <c r="HLB20" s="725"/>
      <c r="HLC20" s="726"/>
      <c r="HLD20" s="726"/>
      <c r="HLE20" s="726"/>
      <c r="HLF20" s="727"/>
      <c r="HLG20" s="727"/>
      <c r="HLH20" s="727"/>
      <c r="HLJ20" s="729"/>
      <c r="HLK20" s="724"/>
      <c r="HLL20" s="725"/>
      <c r="HLM20" s="726"/>
      <c r="HLN20" s="726"/>
      <c r="HLO20" s="726"/>
      <c r="HLP20" s="727"/>
      <c r="HLQ20" s="727"/>
      <c r="HLR20" s="727"/>
      <c r="HLT20" s="729"/>
      <c r="HLU20" s="724"/>
      <c r="HLV20" s="725"/>
      <c r="HLW20" s="726"/>
      <c r="HLX20" s="726"/>
      <c r="HLY20" s="726"/>
      <c r="HLZ20" s="727"/>
      <c r="HMA20" s="727"/>
      <c r="HMB20" s="727"/>
      <c r="HMD20" s="729"/>
      <c r="HME20" s="724"/>
      <c r="HMF20" s="725"/>
      <c r="HMG20" s="726"/>
      <c r="HMH20" s="726"/>
      <c r="HMI20" s="726"/>
      <c r="HMJ20" s="727"/>
      <c r="HMK20" s="727"/>
      <c r="HML20" s="727"/>
      <c r="HMN20" s="729"/>
      <c r="HMO20" s="724"/>
      <c r="HMP20" s="725"/>
      <c r="HMQ20" s="726"/>
      <c r="HMR20" s="726"/>
      <c r="HMS20" s="726"/>
      <c r="HMT20" s="727"/>
      <c r="HMU20" s="727"/>
      <c r="HMV20" s="727"/>
      <c r="HMX20" s="729"/>
      <c r="HMY20" s="724"/>
      <c r="HMZ20" s="725"/>
      <c r="HNA20" s="726"/>
      <c r="HNB20" s="726"/>
      <c r="HNC20" s="726"/>
      <c r="HND20" s="727"/>
      <c r="HNE20" s="727"/>
      <c r="HNF20" s="727"/>
      <c r="HNH20" s="729"/>
      <c r="HNI20" s="724"/>
      <c r="HNJ20" s="725"/>
      <c r="HNK20" s="726"/>
      <c r="HNL20" s="726"/>
      <c r="HNM20" s="726"/>
      <c r="HNN20" s="727"/>
      <c r="HNO20" s="727"/>
      <c r="HNP20" s="727"/>
      <c r="HNR20" s="729"/>
      <c r="HNS20" s="724"/>
      <c r="HNT20" s="725"/>
      <c r="HNU20" s="726"/>
      <c r="HNV20" s="726"/>
      <c r="HNW20" s="726"/>
      <c r="HNX20" s="727"/>
      <c r="HNY20" s="727"/>
      <c r="HNZ20" s="727"/>
      <c r="HOB20" s="729"/>
      <c r="HOC20" s="724"/>
      <c r="HOD20" s="725"/>
      <c r="HOE20" s="726"/>
      <c r="HOF20" s="726"/>
      <c r="HOG20" s="726"/>
      <c r="HOH20" s="727"/>
      <c r="HOI20" s="727"/>
      <c r="HOJ20" s="727"/>
      <c r="HOL20" s="729"/>
      <c r="HOM20" s="724"/>
      <c r="HON20" s="725"/>
      <c r="HOO20" s="726"/>
      <c r="HOP20" s="726"/>
      <c r="HOQ20" s="726"/>
      <c r="HOR20" s="727"/>
      <c r="HOS20" s="727"/>
      <c r="HOT20" s="727"/>
      <c r="HOV20" s="729"/>
      <c r="HOW20" s="724"/>
      <c r="HOX20" s="725"/>
      <c r="HOY20" s="726"/>
      <c r="HOZ20" s="726"/>
      <c r="HPA20" s="726"/>
      <c r="HPB20" s="727"/>
      <c r="HPC20" s="727"/>
      <c r="HPD20" s="727"/>
      <c r="HPF20" s="729"/>
      <c r="HPG20" s="724"/>
      <c r="HPH20" s="725"/>
      <c r="HPI20" s="726"/>
      <c r="HPJ20" s="726"/>
      <c r="HPK20" s="726"/>
      <c r="HPL20" s="727"/>
      <c r="HPM20" s="727"/>
      <c r="HPN20" s="727"/>
      <c r="HPP20" s="729"/>
      <c r="HPQ20" s="724"/>
      <c r="HPR20" s="725"/>
      <c r="HPS20" s="726"/>
      <c r="HPT20" s="726"/>
      <c r="HPU20" s="726"/>
      <c r="HPV20" s="727"/>
      <c r="HPW20" s="727"/>
      <c r="HPX20" s="727"/>
      <c r="HPZ20" s="729"/>
      <c r="HQA20" s="724"/>
      <c r="HQB20" s="725"/>
      <c r="HQC20" s="726"/>
      <c r="HQD20" s="726"/>
      <c r="HQE20" s="726"/>
      <c r="HQF20" s="727"/>
      <c r="HQG20" s="727"/>
      <c r="HQH20" s="727"/>
      <c r="HQJ20" s="729"/>
      <c r="HQK20" s="724"/>
      <c r="HQL20" s="725"/>
      <c r="HQM20" s="726"/>
      <c r="HQN20" s="726"/>
      <c r="HQO20" s="726"/>
      <c r="HQP20" s="727"/>
      <c r="HQQ20" s="727"/>
      <c r="HQR20" s="727"/>
      <c r="HQT20" s="729"/>
      <c r="HQU20" s="724"/>
      <c r="HQV20" s="725"/>
      <c r="HQW20" s="726"/>
      <c r="HQX20" s="726"/>
      <c r="HQY20" s="726"/>
      <c r="HQZ20" s="727"/>
      <c r="HRA20" s="727"/>
      <c r="HRB20" s="727"/>
      <c r="HRD20" s="729"/>
      <c r="HRE20" s="724"/>
      <c r="HRF20" s="725"/>
      <c r="HRG20" s="726"/>
      <c r="HRH20" s="726"/>
      <c r="HRI20" s="726"/>
      <c r="HRJ20" s="727"/>
      <c r="HRK20" s="727"/>
      <c r="HRL20" s="727"/>
      <c r="HRN20" s="729"/>
      <c r="HRO20" s="724"/>
      <c r="HRP20" s="725"/>
      <c r="HRQ20" s="726"/>
      <c r="HRR20" s="726"/>
      <c r="HRS20" s="726"/>
      <c r="HRT20" s="727"/>
      <c r="HRU20" s="727"/>
      <c r="HRV20" s="727"/>
      <c r="HRX20" s="729"/>
      <c r="HRY20" s="724"/>
      <c r="HRZ20" s="725"/>
      <c r="HSA20" s="726"/>
      <c r="HSB20" s="726"/>
      <c r="HSC20" s="726"/>
      <c r="HSD20" s="727"/>
      <c r="HSE20" s="727"/>
      <c r="HSF20" s="727"/>
      <c r="HSH20" s="729"/>
      <c r="HSI20" s="724"/>
      <c r="HSJ20" s="725"/>
      <c r="HSK20" s="726"/>
      <c r="HSL20" s="726"/>
      <c r="HSM20" s="726"/>
      <c r="HSN20" s="727"/>
      <c r="HSO20" s="727"/>
      <c r="HSP20" s="727"/>
      <c r="HSR20" s="729"/>
      <c r="HSS20" s="724"/>
      <c r="HST20" s="725"/>
      <c r="HSU20" s="726"/>
      <c r="HSV20" s="726"/>
      <c r="HSW20" s="726"/>
      <c r="HSX20" s="727"/>
      <c r="HSY20" s="727"/>
      <c r="HSZ20" s="727"/>
      <c r="HTB20" s="729"/>
      <c r="HTC20" s="724"/>
      <c r="HTD20" s="725"/>
      <c r="HTE20" s="726"/>
      <c r="HTF20" s="726"/>
      <c r="HTG20" s="726"/>
      <c r="HTH20" s="727"/>
      <c r="HTI20" s="727"/>
      <c r="HTJ20" s="727"/>
      <c r="HTL20" s="729"/>
      <c r="HTM20" s="724"/>
      <c r="HTN20" s="725"/>
      <c r="HTO20" s="726"/>
      <c r="HTP20" s="726"/>
      <c r="HTQ20" s="726"/>
      <c r="HTR20" s="727"/>
      <c r="HTS20" s="727"/>
      <c r="HTT20" s="727"/>
      <c r="HTV20" s="729"/>
      <c r="HTW20" s="724"/>
      <c r="HTX20" s="725"/>
      <c r="HTY20" s="726"/>
      <c r="HTZ20" s="726"/>
      <c r="HUA20" s="726"/>
      <c r="HUB20" s="727"/>
      <c r="HUC20" s="727"/>
      <c r="HUD20" s="727"/>
      <c r="HUF20" s="729"/>
      <c r="HUG20" s="724"/>
      <c r="HUH20" s="725"/>
      <c r="HUI20" s="726"/>
      <c r="HUJ20" s="726"/>
      <c r="HUK20" s="726"/>
      <c r="HUL20" s="727"/>
      <c r="HUM20" s="727"/>
      <c r="HUN20" s="727"/>
      <c r="HUP20" s="729"/>
      <c r="HUQ20" s="724"/>
      <c r="HUR20" s="725"/>
      <c r="HUS20" s="726"/>
      <c r="HUT20" s="726"/>
      <c r="HUU20" s="726"/>
      <c r="HUV20" s="727"/>
      <c r="HUW20" s="727"/>
      <c r="HUX20" s="727"/>
      <c r="HUZ20" s="729"/>
      <c r="HVA20" s="724"/>
      <c r="HVB20" s="725"/>
      <c r="HVC20" s="726"/>
      <c r="HVD20" s="726"/>
      <c r="HVE20" s="726"/>
      <c r="HVF20" s="727"/>
      <c r="HVG20" s="727"/>
      <c r="HVH20" s="727"/>
      <c r="HVJ20" s="729"/>
      <c r="HVK20" s="724"/>
      <c r="HVL20" s="725"/>
      <c r="HVM20" s="726"/>
      <c r="HVN20" s="726"/>
      <c r="HVO20" s="726"/>
      <c r="HVP20" s="727"/>
      <c r="HVQ20" s="727"/>
      <c r="HVR20" s="727"/>
      <c r="HVT20" s="729"/>
      <c r="HVU20" s="724"/>
      <c r="HVV20" s="725"/>
      <c r="HVW20" s="726"/>
      <c r="HVX20" s="726"/>
      <c r="HVY20" s="726"/>
      <c r="HVZ20" s="727"/>
      <c r="HWA20" s="727"/>
      <c r="HWB20" s="727"/>
      <c r="HWD20" s="729"/>
      <c r="HWE20" s="724"/>
      <c r="HWF20" s="725"/>
      <c r="HWG20" s="726"/>
      <c r="HWH20" s="726"/>
      <c r="HWI20" s="726"/>
      <c r="HWJ20" s="727"/>
      <c r="HWK20" s="727"/>
      <c r="HWL20" s="727"/>
      <c r="HWN20" s="729"/>
      <c r="HWO20" s="724"/>
      <c r="HWP20" s="725"/>
      <c r="HWQ20" s="726"/>
      <c r="HWR20" s="726"/>
      <c r="HWS20" s="726"/>
      <c r="HWT20" s="727"/>
      <c r="HWU20" s="727"/>
      <c r="HWV20" s="727"/>
      <c r="HWX20" s="729"/>
      <c r="HWY20" s="724"/>
      <c r="HWZ20" s="725"/>
      <c r="HXA20" s="726"/>
      <c r="HXB20" s="726"/>
      <c r="HXC20" s="726"/>
      <c r="HXD20" s="727"/>
      <c r="HXE20" s="727"/>
      <c r="HXF20" s="727"/>
      <c r="HXH20" s="729"/>
      <c r="HXI20" s="724"/>
      <c r="HXJ20" s="725"/>
      <c r="HXK20" s="726"/>
      <c r="HXL20" s="726"/>
      <c r="HXM20" s="726"/>
      <c r="HXN20" s="727"/>
      <c r="HXO20" s="727"/>
      <c r="HXP20" s="727"/>
      <c r="HXR20" s="729"/>
      <c r="HXS20" s="724"/>
      <c r="HXT20" s="725"/>
      <c r="HXU20" s="726"/>
      <c r="HXV20" s="726"/>
      <c r="HXW20" s="726"/>
      <c r="HXX20" s="727"/>
      <c r="HXY20" s="727"/>
      <c r="HXZ20" s="727"/>
      <c r="HYB20" s="729"/>
      <c r="HYC20" s="724"/>
      <c r="HYD20" s="725"/>
      <c r="HYE20" s="726"/>
      <c r="HYF20" s="726"/>
      <c r="HYG20" s="726"/>
      <c r="HYH20" s="727"/>
      <c r="HYI20" s="727"/>
      <c r="HYJ20" s="727"/>
      <c r="HYL20" s="729"/>
      <c r="HYM20" s="724"/>
      <c r="HYN20" s="725"/>
      <c r="HYO20" s="726"/>
      <c r="HYP20" s="726"/>
      <c r="HYQ20" s="726"/>
      <c r="HYR20" s="727"/>
      <c r="HYS20" s="727"/>
      <c r="HYT20" s="727"/>
      <c r="HYV20" s="729"/>
      <c r="HYW20" s="724"/>
      <c r="HYX20" s="725"/>
      <c r="HYY20" s="726"/>
      <c r="HYZ20" s="726"/>
      <c r="HZA20" s="726"/>
      <c r="HZB20" s="727"/>
      <c r="HZC20" s="727"/>
      <c r="HZD20" s="727"/>
      <c r="HZF20" s="729"/>
      <c r="HZG20" s="724"/>
      <c r="HZH20" s="725"/>
      <c r="HZI20" s="726"/>
      <c r="HZJ20" s="726"/>
      <c r="HZK20" s="726"/>
      <c r="HZL20" s="727"/>
      <c r="HZM20" s="727"/>
      <c r="HZN20" s="727"/>
      <c r="HZP20" s="729"/>
      <c r="HZQ20" s="724"/>
      <c r="HZR20" s="725"/>
      <c r="HZS20" s="726"/>
      <c r="HZT20" s="726"/>
      <c r="HZU20" s="726"/>
      <c r="HZV20" s="727"/>
      <c r="HZW20" s="727"/>
      <c r="HZX20" s="727"/>
      <c r="HZZ20" s="729"/>
      <c r="IAA20" s="724"/>
      <c r="IAB20" s="725"/>
      <c r="IAC20" s="726"/>
      <c r="IAD20" s="726"/>
      <c r="IAE20" s="726"/>
      <c r="IAF20" s="727"/>
      <c r="IAG20" s="727"/>
      <c r="IAH20" s="727"/>
      <c r="IAJ20" s="729"/>
      <c r="IAK20" s="724"/>
      <c r="IAL20" s="725"/>
      <c r="IAM20" s="726"/>
      <c r="IAN20" s="726"/>
      <c r="IAO20" s="726"/>
      <c r="IAP20" s="727"/>
      <c r="IAQ20" s="727"/>
      <c r="IAR20" s="727"/>
      <c r="IAT20" s="729"/>
      <c r="IAU20" s="724"/>
      <c r="IAV20" s="725"/>
      <c r="IAW20" s="726"/>
      <c r="IAX20" s="726"/>
      <c r="IAY20" s="726"/>
      <c r="IAZ20" s="727"/>
      <c r="IBA20" s="727"/>
      <c r="IBB20" s="727"/>
      <c r="IBD20" s="729"/>
      <c r="IBE20" s="724"/>
      <c r="IBF20" s="725"/>
      <c r="IBG20" s="726"/>
      <c r="IBH20" s="726"/>
      <c r="IBI20" s="726"/>
      <c r="IBJ20" s="727"/>
      <c r="IBK20" s="727"/>
      <c r="IBL20" s="727"/>
      <c r="IBN20" s="729"/>
      <c r="IBO20" s="724"/>
      <c r="IBP20" s="725"/>
      <c r="IBQ20" s="726"/>
      <c r="IBR20" s="726"/>
      <c r="IBS20" s="726"/>
      <c r="IBT20" s="727"/>
      <c r="IBU20" s="727"/>
      <c r="IBV20" s="727"/>
      <c r="IBX20" s="729"/>
      <c r="IBY20" s="724"/>
      <c r="IBZ20" s="725"/>
      <c r="ICA20" s="726"/>
      <c r="ICB20" s="726"/>
      <c r="ICC20" s="726"/>
      <c r="ICD20" s="727"/>
      <c r="ICE20" s="727"/>
      <c r="ICF20" s="727"/>
      <c r="ICH20" s="729"/>
      <c r="ICI20" s="724"/>
      <c r="ICJ20" s="725"/>
      <c r="ICK20" s="726"/>
      <c r="ICL20" s="726"/>
      <c r="ICM20" s="726"/>
      <c r="ICN20" s="727"/>
      <c r="ICO20" s="727"/>
      <c r="ICP20" s="727"/>
      <c r="ICR20" s="729"/>
      <c r="ICS20" s="724"/>
      <c r="ICT20" s="725"/>
      <c r="ICU20" s="726"/>
      <c r="ICV20" s="726"/>
      <c r="ICW20" s="726"/>
      <c r="ICX20" s="727"/>
      <c r="ICY20" s="727"/>
      <c r="ICZ20" s="727"/>
      <c r="IDB20" s="729"/>
      <c r="IDC20" s="724"/>
      <c r="IDD20" s="725"/>
      <c r="IDE20" s="726"/>
      <c r="IDF20" s="726"/>
      <c r="IDG20" s="726"/>
      <c r="IDH20" s="727"/>
      <c r="IDI20" s="727"/>
      <c r="IDJ20" s="727"/>
      <c r="IDL20" s="729"/>
      <c r="IDM20" s="724"/>
      <c r="IDN20" s="725"/>
      <c r="IDO20" s="726"/>
      <c r="IDP20" s="726"/>
      <c r="IDQ20" s="726"/>
      <c r="IDR20" s="727"/>
      <c r="IDS20" s="727"/>
      <c r="IDT20" s="727"/>
      <c r="IDV20" s="729"/>
      <c r="IDW20" s="724"/>
      <c r="IDX20" s="725"/>
      <c r="IDY20" s="726"/>
      <c r="IDZ20" s="726"/>
      <c r="IEA20" s="726"/>
      <c r="IEB20" s="727"/>
      <c r="IEC20" s="727"/>
      <c r="IED20" s="727"/>
      <c r="IEF20" s="729"/>
      <c r="IEG20" s="724"/>
      <c r="IEH20" s="725"/>
      <c r="IEI20" s="726"/>
      <c r="IEJ20" s="726"/>
      <c r="IEK20" s="726"/>
      <c r="IEL20" s="727"/>
      <c r="IEM20" s="727"/>
      <c r="IEN20" s="727"/>
      <c r="IEP20" s="729"/>
      <c r="IEQ20" s="724"/>
      <c r="IER20" s="725"/>
      <c r="IES20" s="726"/>
      <c r="IET20" s="726"/>
      <c r="IEU20" s="726"/>
      <c r="IEV20" s="727"/>
      <c r="IEW20" s="727"/>
      <c r="IEX20" s="727"/>
      <c r="IEZ20" s="729"/>
      <c r="IFA20" s="724"/>
      <c r="IFB20" s="725"/>
      <c r="IFC20" s="726"/>
      <c r="IFD20" s="726"/>
      <c r="IFE20" s="726"/>
      <c r="IFF20" s="727"/>
      <c r="IFG20" s="727"/>
      <c r="IFH20" s="727"/>
      <c r="IFJ20" s="729"/>
      <c r="IFK20" s="724"/>
      <c r="IFL20" s="725"/>
      <c r="IFM20" s="726"/>
      <c r="IFN20" s="726"/>
      <c r="IFO20" s="726"/>
      <c r="IFP20" s="727"/>
      <c r="IFQ20" s="727"/>
      <c r="IFR20" s="727"/>
      <c r="IFT20" s="729"/>
      <c r="IFU20" s="724"/>
      <c r="IFV20" s="725"/>
      <c r="IFW20" s="726"/>
      <c r="IFX20" s="726"/>
      <c r="IFY20" s="726"/>
      <c r="IFZ20" s="727"/>
      <c r="IGA20" s="727"/>
      <c r="IGB20" s="727"/>
      <c r="IGD20" s="729"/>
      <c r="IGE20" s="724"/>
      <c r="IGF20" s="725"/>
      <c r="IGG20" s="726"/>
      <c r="IGH20" s="726"/>
      <c r="IGI20" s="726"/>
      <c r="IGJ20" s="727"/>
      <c r="IGK20" s="727"/>
      <c r="IGL20" s="727"/>
      <c r="IGN20" s="729"/>
      <c r="IGO20" s="724"/>
      <c r="IGP20" s="725"/>
      <c r="IGQ20" s="726"/>
      <c r="IGR20" s="726"/>
      <c r="IGS20" s="726"/>
      <c r="IGT20" s="727"/>
      <c r="IGU20" s="727"/>
      <c r="IGV20" s="727"/>
      <c r="IGX20" s="729"/>
      <c r="IGY20" s="724"/>
      <c r="IGZ20" s="725"/>
      <c r="IHA20" s="726"/>
      <c r="IHB20" s="726"/>
      <c r="IHC20" s="726"/>
      <c r="IHD20" s="727"/>
      <c r="IHE20" s="727"/>
      <c r="IHF20" s="727"/>
      <c r="IHH20" s="729"/>
      <c r="IHI20" s="724"/>
      <c r="IHJ20" s="725"/>
      <c r="IHK20" s="726"/>
      <c r="IHL20" s="726"/>
      <c r="IHM20" s="726"/>
      <c r="IHN20" s="727"/>
      <c r="IHO20" s="727"/>
      <c r="IHP20" s="727"/>
      <c r="IHR20" s="729"/>
      <c r="IHS20" s="724"/>
      <c r="IHT20" s="725"/>
      <c r="IHU20" s="726"/>
      <c r="IHV20" s="726"/>
      <c r="IHW20" s="726"/>
      <c r="IHX20" s="727"/>
      <c r="IHY20" s="727"/>
      <c r="IHZ20" s="727"/>
      <c r="IIB20" s="729"/>
      <c r="IIC20" s="724"/>
      <c r="IID20" s="725"/>
      <c r="IIE20" s="726"/>
      <c r="IIF20" s="726"/>
      <c r="IIG20" s="726"/>
      <c r="IIH20" s="727"/>
      <c r="III20" s="727"/>
      <c r="IIJ20" s="727"/>
      <c r="IIL20" s="729"/>
      <c r="IIM20" s="724"/>
      <c r="IIN20" s="725"/>
      <c r="IIO20" s="726"/>
      <c r="IIP20" s="726"/>
      <c r="IIQ20" s="726"/>
      <c r="IIR20" s="727"/>
      <c r="IIS20" s="727"/>
      <c r="IIT20" s="727"/>
      <c r="IIV20" s="729"/>
      <c r="IIW20" s="724"/>
      <c r="IIX20" s="725"/>
      <c r="IIY20" s="726"/>
      <c r="IIZ20" s="726"/>
      <c r="IJA20" s="726"/>
      <c r="IJB20" s="727"/>
      <c r="IJC20" s="727"/>
      <c r="IJD20" s="727"/>
      <c r="IJF20" s="729"/>
      <c r="IJG20" s="724"/>
      <c r="IJH20" s="725"/>
      <c r="IJI20" s="726"/>
      <c r="IJJ20" s="726"/>
      <c r="IJK20" s="726"/>
      <c r="IJL20" s="727"/>
      <c r="IJM20" s="727"/>
      <c r="IJN20" s="727"/>
      <c r="IJP20" s="729"/>
      <c r="IJQ20" s="724"/>
      <c r="IJR20" s="725"/>
      <c r="IJS20" s="726"/>
      <c r="IJT20" s="726"/>
      <c r="IJU20" s="726"/>
      <c r="IJV20" s="727"/>
      <c r="IJW20" s="727"/>
      <c r="IJX20" s="727"/>
      <c r="IJZ20" s="729"/>
      <c r="IKA20" s="724"/>
      <c r="IKB20" s="725"/>
      <c r="IKC20" s="726"/>
      <c r="IKD20" s="726"/>
      <c r="IKE20" s="726"/>
      <c r="IKF20" s="727"/>
      <c r="IKG20" s="727"/>
      <c r="IKH20" s="727"/>
      <c r="IKJ20" s="729"/>
      <c r="IKK20" s="724"/>
      <c r="IKL20" s="725"/>
      <c r="IKM20" s="726"/>
      <c r="IKN20" s="726"/>
      <c r="IKO20" s="726"/>
      <c r="IKP20" s="727"/>
      <c r="IKQ20" s="727"/>
      <c r="IKR20" s="727"/>
      <c r="IKT20" s="729"/>
      <c r="IKU20" s="724"/>
      <c r="IKV20" s="725"/>
      <c r="IKW20" s="726"/>
      <c r="IKX20" s="726"/>
      <c r="IKY20" s="726"/>
      <c r="IKZ20" s="727"/>
      <c r="ILA20" s="727"/>
      <c r="ILB20" s="727"/>
      <c r="ILD20" s="729"/>
      <c r="ILE20" s="724"/>
      <c r="ILF20" s="725"/>
      <c r="ILG20" s="726"/>
      <c r="ILH20" s="726"/>
      <c r="ILI20" s="726"/>
      <c r="ILJ20" s="727"/>
      <c r="ILK20" s="727"/>
      <c r="ILL20" s="727"/>
      <c r="ILN20" s="729"/>
      <c r="ILO20" s="724"/>
      <c r="ILP20" s="725"/>
      <c r="ILQ20" s="726"/>
      <c r="ILR20" s="726"/>
      <c r="ILS20" s="726"/>
      <c r="ILT20" s="727"/>
      <c r="ILU20" s="727"/>
      <c r="ILV20" s="727"/>
      <c r="ILX20" s="729"/>
      <c r="ILY20" s="724"/>
      <c r="ILZ20" s="725"/>
      <c r="IMA20" s="726"/>
      <c r="IMB20" s="726"/>
      <c r="IMC20" s="726"/>
      <c r="IMD20" s="727"/>
      <c r="IME20" s="727"/>
      <c r="IMF20" s="727"/>
      <c r="IMH20" s="729"/>
      <c r="IMI20" s="724"/>
      <c r="IMJ20" s="725"/>
      <c r="IMK20" s="726"/>
      <c r="IML20" s="726"/>
      <c r="IMM20" s="726"/>
      <c r="IMN20" s="727"/>
      <c r="IMO20" s="727"/>
      <c r="IMP20" s="727"/>
      <c r="IMR20" s="729"/>
      <c r="IMS20" s="724"/>
      <c r="IMT20" s="725"/>
      <c r="IMU20" s="726"/>
      <c r="IMV20" s="726"/>
      <c r="IMW20" s="726"/>
      <c r="IMX20" s="727"/>
      <c r="IMY20" s="727"/>
      <c r="IMZ20" s="727"/>
      <c r="INB20" s="729"/>
      <c r="INC20" s="724"/>
      <c r="IND20" s="725"/>
      <c r="INE20" s="726"/>
      <c r="INF20" s="726"/>
      <c r="ING20" s="726"/>
      <c r="INH20" s="727"/>
      <c r="INI20" s="727"/>
      <c r="INJ20" s="727"/>
      <c r="INL20" s="729"/>
      <c r="INM20" s="724"/>
      <c r="INN20" s="725"/>
      <c r="INO20" s="726"/>
      <c r="INP20" s="726"/>
      <c r="INQ20" s="726"/>
      <c r="INR20" s="727"/>
      <c r="INS20" s="727"/>
      <c r="INT20" s="727"/>
      <c r="INV20" s="729"/>
      <c r="INW20" s="724"/>
      <c r="INX20" s="725"/>
      <c r="INY20" s="726"/>
      <c r="INZ20" s="726"/>
      <c r="IOA20" s="726"/>
      <c r="IOB20" s="727"/>
      <c r="IOC20" s="727"/>
      <c r="IOD20" s="727"/>
      <c r="IOF20" s="729"/>
      <c r="IOG20" s="724"/>
      <c r="IOH20" s="725"/>
      <c r="IOI20" s="726"/>
      <c r="IOJ20" s="726"/>
      <c r="IOK20" s="726"/>
      <c r="IOL20" s="727"/>
      <c r="IOM20" s="727"/>
      <c r="ION20" s="727"/>
      <c r="IOP20" s="729"/>
      <c r="IOQ20" s="724"/>
      <c r="IOR20" s="725"/>
      <c r="IOS20" s="726"/>
      <c r="IOT20" s="726"/>
      <c r="IOU20" s="726"/>
      <c r="IOV20" s="727"/>
      <c r="IOW20" s="727"/>
      <c r="IOX20" s="727"/>
      <c r="IOZ20" s="729"/>
      <c r="IPA20" s="724"/>
      <c r="IPB20" s="725"/>
      <c r="IPC20" s="726"/>
      <c r="IPD20" s="726"/>
      <c r="IPE20" s="726"/>
      <c r="IPF20" s="727"/>
      <c r="IPG20" s="727"/>
      <c r="IPH20" s="727"/>
      <c r="IPJ20" s="729"/>
      <c r="IPK20" s="724"/>
      <c r="IPL20" s="725"/>
      <c r="IPM20" s="726"/>
      <c r="IPN20" s="726"/>
      <c r="IPO20" s="726"/>
      <c r="IPP20" s="727"/>
      <c r="IPQ20" s="727"/>
      <c r="IPR20" s="727"/>
      <c r="IPT20" s="729"/>
      <c r="IPU20" s="724"/>
      <c r="IPV20" s="725"/>
      <c r="IPW20" s="726"/>
      <c r="IPX20" s="726"/>
      <c r="IPY20" s="726"/>
      <c r="IPZ20" s="727"/>
      <c r="IQA20" s="727"/>
      <c r="IQB20" s="727"/>
      <c r="IQD20" s="729"/>
      <c r="IQE20" s="724"/>
      <c r="IQF20" s="725"/>
      <c r="IQG20" s="726"/>
      <c r="IQH20" s="726"/>
      <c r="IQI20" s="726"/>
      <c r="IQJ20" s="727"/>
      <c r="IQK20" s="727"/>
      <c r="IQL20" s="727"/>
      <c r="IQN20" s="729"/>
      <c r="IQO20" s="724"/>
      <c r="IQP20" s="725"/>
      <c r="IQQ20" s="726"/>
      <c r="IQR20" s="726"/>
      <c r="IQS20" s="726"/>
      <c r="IQT20" s="727"/>
      <c r="IQU20" s="727"/>
      <c r="IQV20" s="727"/>
      <c r="IQX20" s="729"/>
      <c r="IQY20" s="724"/>
      <c r="IQZ20" s="725"/>
      <c r="IRA20" s="726"/>
      <c r="IRB20" s="726"/>
      <c r="IRC20" s="726"/>
      <c r="IRD20" s="727"/>
      <c r="IRE20" s="727"/>
      <c r="IRF20" s="727"/>
      <c r="IRH20" s="729"/>
      <c r="IRI20" s="724"/>
      <c r="IRJ20" s="725"/>
      <c r="IRK20" s="726"/>
      <c r="IRL20" s="726"/>
      <c r="IRM20" s="726"/>
      <c r="IRN20" s="727"/>
      <c r="IRO20" s="727"/>
      <c r="IRP20" s="727"/>
      <c r="IRR20" s="729"/>
      <c r="IRS20" s="724"/>
      <c r="IRT20" s="725"/>
      <c r="IRU20" s="726"/>
      <c r="IRV20" s="726"/>
      <c r="IRW20" s="726"/>
      <c r="IRX20" s="727"/>
      <c r="IRY20" s="727"/>
      <c r="IRZ20" s="727"/>
      <c r="ISB20" s="729"/>
      <c r="ISC20" s="724"/>
      <c r="ISD20" s="725"/>
      <c r="ISE20" s="726"/>
      <c r="ISF20" s="726"/>
      <c r="ISG20" s="726"/>
      <c r="ISH20" s="727"/>
      <c r="ISI20" s="727"/>
      <c r="ISJ20" s="727"/>
      <c r="ISL20" s="729"/>
      <c r="ISM20" s="724"/>
      <c r="ISN20" s="725"/>
      <c r="ISO20" s="726"/>
      <c r="ISP20" s="726"/>
      <c r="ISQ20" s="726"/>
      <c r="ISR20" s="727"/>
      <c r="ISS20" s="727"/>
      <c r="IST20" s="727"/>
      <c r="ISV20" s="729"/>
      <c r="ISW20" s="724"/>
      <c r="ISX20" s="725"/>
      <c r="ISY20" s="726"/>
      <c r="ISZ20" s="726"/>
      <c r="ITA20" s="726"/>
      <c r="ITB20" s="727"/>
      <c r="ITC20" s="727"/>
      <c r="ITD20" s="727"/>
      <c r="ITF20" s="729"/>
      <c r="ITG20" s="724"/>
      <c r="ITH20" s="725"/>
      <c r="ITI20" s="726"/>
      <c r="ITJ20" s="726"/>
      <c r="ITK20" s="726"/>
      <c r="ITL20" s="727"/>
      <c r="ITM20" s="727"/>
      <c r="ITN20" s="727"/>
      <c r="ITP20" s="729"/>
      <c r="ITQ20" s="724"/>
      <c r="ITR20" s="725"/>
      <c r="ITS20" s="726"/>
      <c r="ITT20" s="726"/>
      <c r="ITU20" s="726"/>
      <c r="ITV20" s="727"/>
      <c r="ITW20" s="727"/>
      <c r="ITX20" s="727"/>
      <c r="ITZ20" s="729"/>
      <c r="IUA20" s="724"/>
      <c r="IUB20" s="725"/>
      <c r="IUC20" s="726"/>
      <c r="IUD20" s="726"/>
      <c r="IUE20" s="726"/>
      <c r="IUF20" s="727"/>
      <c r="IUG20" s="727"/>
      <c r="IUH20" s="727"/>
      <c r="IUJ20" s="729"/>
      <c r="IUK20" s="724"/>
      <c r="IUL20" s="725"/>
      <c r="IUM20" s="726"/>
      <c r="IUN20" s="726"/>
      <c r="IUO20" s="726"/>
      <c r="IUP20" s="727"/>
      <c r="IUQ20" s="727"/>
      <c r="IUR20" s="727"/>
      <c r="IUT20" s="729"/>
      <c r="IUU20" s="724"/>
      <c r="IUV20" s="725"/>
      <c r="IUW20" s="726"/>
      <c r="IUX20" s="726"/>
      <c r="IUY20" s="726"/>
      <c r="IUZ20" s="727"/>
      <c r="IVA20" s="727"/>
      <c r="IVB20" s="727"/>
      <c r="IVD20" s="729"/>
      <c r="IVE20" s="724"/>
      <c r="IVF20" s="725"/>
      <c r="IVG20" s="726"/>
      <c r="IVH20" s="726"/>
      <c r="IVI20" s="726"/>
      <c r="IVJ20" s="727"/>
      <c r="IVK20" s="727"/>
      <c r="IVL20" s="727"/>
      <c r="IVN20" s="729"/>
      <c r="IVO20" s="724"/>
      <c r="IVP20" s="725"/>
      <c r="IVQ20" s="726"/>
      <c r="IVR20" s="726"/>
      <c r="IVS20" s="726"/>
      <c r="IVT20" s="727"/>
      <c r="IVU20" s="727"/>
      <c r="IVV20" s="727"/>
      <c r="IVX20" s="729"/>
      <c r="IVY20" s="724"/>
      <c r="IVZ20" s="725"/>
      <c r="IWA20" s="726"/>
      <c r="IWB20" s="726"/>
      <c r="IWC20" s="726"/>
      <c r="IWD20" s="727"/>
      <c r="IWE20" s="727"/>
      <c r="IWF20" s="727"/>
      <c r="IWH20" s="729"/>
      <c r="IWI20" s="724"/>
      <c r="IWJ20" s="725"/>
      <c r="IWK20" s="726"/>
      <c r="IWL20" s="726"/>
      <c r="IWM20" s="726"/>
      <c r="IWN20" s="727"/>
      <c r="IWO20" s="727"/>
      <c r="IWP20" s="727"/>
      <c r="IWR20" s="729"/>
      <c r="IWS20" s="724"/>
      <c r="IWT20" s="725"/>
      <c r="IWU20" s="726"/>
      <c r="IWV20" s="726"/>
      <c r="IWW20" s="726"/>
      <c r="IWX20" s="727"/>
      <c r="IWY20" s="727"/>
      <c r="IWZ20" s="727"/>
      <c r="IXB20" s="729"/>
      <c r="IXC20" s="724"/>
      <c r="IXD20" s="725"/>
      <c r="IXE20" s="726"/>
      <c r="IXF20" s="726"/>
      <c r="IXG20" s="726"/>
      <c r="IXH20" s="727"/>
      <c r="IXI20" s="727"/>
      <c r="IXJ20" s="727"/>
      <c r="IXL20" s="729"/>
      <c r="IXM20" s="724"/>
      <c r="IXN20" s="725"/>
      <c r="IXO20" s="726"/>
      <c r="IXP20" s="726"/>
      <c r="IXQ20" s="726"/>
      <c r="IXR20" s="727"/>
      <c r="IXS20" s="727"/>
      <c r="IXT20" s="727"/>
      <c r="IXV20" s="729"/>
      <c r="IXW20" s="724"/>
      <c r="IXX20" s="725"/>
      <c r="IXY20" s="726"/>
      <c r="IXZ20" s="726"/>
      <c r="IYA20" s="726"/>
      <c r="IYB20" s="727"/>
      <c r="IYC20" s="727"/>
      <c r="IYD20" s="727"/>
      <c r="IYF20" s="729"/>
      <c r="IYG20" s="724"/>
      <c r="IYH20" s="725"/>
      <c r="IYI20" s="726"/>
      <c r="IYJ20" s="726"/>
      <c r="IYK20" s="726"/>
      <c r="IYL20" s="727"/>
      <c r="IYM20" s="727"/>
      <c r="IYN20" s="727"/>
      <c r="IYP20" s="729"/>
      <c r="IYQ20" s="724"/>
      <c r="IYR20" s="725"/>
      <c r="IYS20" s="726"/>
      <c r="IYT20" s="726"/>
      <c r="IYU20" s="726"/>
      <c r="IYV20" s="727"/>
      <c r="IYW20" s="727"/>
      <c r="IYX20" s="727"/>
      <c r="IYZ20" s="729"/>
      <c r="IZA20" s="724"/>
      <c r="IZB20" s="725"/>
      <c r="IZC20" s="726"/>
      <c r="IZD20" s="726"/>
      <c r="IZE20" s="726"/>
      <c r="IZF20" s="727"/>
      <c r="IZG20" s="727"/>
      <c r="IZH20" s="727"/>
      <c r="IZJ20" s="729"/>
      <c r="IZK20" s="724"/>
      <c r="IZL20" s="725"/>
      <c r="IZM20" s="726"/>
      <c r="IZN20" s="726"/>
      <c r="IZO20" s="726"/>
      <c r="IZP20" s="727"/>
      <c r="IZQ20" s="727"/>
      <c r="IZR20" s="727"/>
      <c r="IZT20" s="729"/>
      <c r="IZU20" s="724"/>
      <c r="IZV20" s="725"/>
      <c r="IZW20" s="726"/>
      <c r="IZX20" s="726"/>
      <c r="IZY20" s="726"/>
      <c r="IZZ20" s="727"/>
      <c r="JAA20" s="727"/>
      <c r="JAB20" s="727"/>
      <c r="JAD20" s="729"/>
      <c r="JAE20" s="724"/>
      <c r="JAF20" s="725"/>
      <c r="JAG20" s="726"/>
      <c r="JAH20" s="726"/>
      <c r="JAI20" s="726"/>
      <c r="JAJ20" s="727"/>
      <c r="JAK20" s="727"/>
      <c r="JAL20" s="727"/>
      <c r="JAN20" s="729"/>
      <c r="JAO20" s="724"/>
      <c r="JAP20" s="725"/>
      <c r="JAQ20" s="726"/>
      <c r="JAR20" s="726"/>
      <c r="JAS20" s="726"/>
      <c r="JAT20" s="727"/>
      <c r="JAU20" s="727"/>
      <c r="JAV20" s="727"/>
      <c r="JAX20" s="729"/>
      <c r="JAY20" s="724"/>
      <c r="JAZ20" s="725"/>
      <c r="JBA20" s="726"/>
      <c r="JBB20" s="726"/>
      <c r="JBC20" s="726"/>
      <c r="JBD20" s="727"/>
      <c r="JBE20" s="727"/>
      <c r="JBF20" s="727"/>
      <c r="JBH20" s="729"/>
      <c r="JBI20" s="724"/>
      <c r="JBJ20" s="725"/>
      <c r="JBK20" s="726"/>
      <c r="JBL20" s="726"/>
      <c r="JBM20" s="726"/>
      <c r="JBN20" s="727"/>
      <c r="JBO20" s="727"/>
      <c r="JBP20" s="727"/>
      <c r="JBR20" s="729"/>
      <c r="JBS20" s="724"/>
      <c r="JBT20" s="725"/>
      <c r="JBU20" s="726"/>
      <c r="JBV20" s="726"/>
      <c r="JBW20" s="726"/>
      <c r="JBX20" s="727"/>
      <c r="JBY20" s="727"/>
      <c r="JBZ20" s="727"/>
      <c r="JCB20" s="729"/>
      <c r="JCC20" s="724"/>
      <c r="JCD20" s="725"/>
      <c r="JCE20" s="726"/>
      <c r="JCF20" s="726"/>
      <c r="JCG20" s="726"/>
      <c r="JCH20" s="727"/>
      <c r="JCI20" s="727"/>
      <c r="JCJ20" s="727"/>
      <c r="JCL20" s="729"/>
      <c r="JCM20" s="724"/>
      <c r="JCN20" s="725"/>
      <c r="JCO20" s="726"/>
      <c r="JCP20" s="726"/>
      <c r="JCQ20" s="726"/>
      <c r="JCR20" s="727"/>
      <c r="JCS20" s="727"/>
      <c r="JCT20" s="727"/>
      <c r="JCV20" s="729"/>
      <c r="JCW20" s="724"/>
      <c r="JCX20" s="725"/>
      <c r="JCY20" s="726"/>
      <c r="JCZ20" s="726"/>
      <c r="JDA20" s="726"/>
      <c r="JDB20" s="727"/>
      <c r="JDC20" s="727"/>
      <c r="JDD20" s="727"/>
      <c r="JDF20" s="729"/>
      <c r="JDG20" s="724"/>
      <c r="JDH20" s="725"/>
      <c r="JDI20" s="726"/>
      <c r="JDJ20" s="726"/>
      <c r="JDK20" s="726"/>
      <c r="JDL20" s="727"/>
      <c r="JDM20" s="727"/>
      <c r="JDN20" s="727"/>
      <c r="JDP20" s="729"/>
      <c r="JDQ20" s="724"/>
      <c r="JDR20" s="725"/>
      <c r="JDS20" s="726"/>
      <c r="JDT20" s="726"/>
      <c r="JDU20" s="726"/>
      <c r="JDV20" s="727"/>
      <c r="JDW20" s="727"/>
      <c r="JDX20" s="727"/>
      <c r="JDZ20" s="729"/>
      <c r="JEA20" s="724"/>
      <c r="JEB20" s="725"/>
      <c r="JEC20" s="726"/>
      <c r="JED20" s="726"/>
      <c r="JEE20" s="726"/>
      <c r="JEF20" s="727"/>
      <c r="JEG20" s="727"/>
      <c r="JEH20" s="727"/>
      <c r="JEJ20" s="729"/>
      <c r="JEK20" s="724"/>
      <c r="JEL20" s="725"/>
      <c r="JEM20" s="726"/>
      <c r="JEN20" s="726"/>
      <c r="JEO20" s="726"/>
      <c r="JEP20" s="727"/>
      <c r="JEQ20" s="727"/>
      <c r="JER20" s="727"/>
      <c r="JET20" s="729"/>
      <c r="JEU20" s="724"/>
      <c r="JEV20" s="725"/>
      <c r="JEW20" s="726"/>
      <c r="JEX20" s="726"/>
      <c r="JEY20" s="726"/>
      <c r="JEZ20" s="727"/>
      <c r="JFA20" s="727"/>
      <c r="JFB20" s="727"/>
      <c r="JFD20" s="729"/>
      <c r="JFE20" s="724"/>
      <c r="JFF20" s="725"/>
      <c r="JFG20" s="726"/>
      <c r="JFH20" s="726"/>
      <c r="JFI20" s="726"/>
      <c r="JFJ20" s="727"/>
      <c r="JFK20" s="727"/>
      <c r="JFL20" s="727"/>
      <c r="JFN20" s="729"/>
      <c r="JFO20" s="724"/>
      <c r="JFP20" s="725"/>
      <c r="JFQ20" s="726"/>
      <c r="JFR20" s="726"/>
      <c r="JFS20" s="726"/>
      <c r="JFT20" s="727"/>
      <c r="JFU20" s="727"/>
      <c r="JFV20" s="727"/>
      <c r="JFX20" s="729"/>
      <c r="JFY20" s="724"/>
      <c r="JFZ20" s="725"/>
      <c r="JGA20" s="726"/>
      <c r="JGB20" s="726"/>
      <c r="JGC20" s="726"/>
      <c r="JGD20" s="727"/>
      <c r="JGE20" s="727"/>
      <c r="JGF20" s="727"/>
      <c r="JGH20" s="729"/>
      <c r="JGI20" s="724"/>
      <c r="JGJ20" s="725"/>
      <c r="JGK20" s="726"/>
      <c r="JGL20" s="726"/>
      <c r="JGM20" s="726"/>
      <c r="JGN20" s="727"/>
      <c r="JGO20" s="727"/>
      <c r="JGP20" s="727"/>
      <c r="JGR20" s="729"/>
      <c r="JGS20" s="724"/>
      <c r="JGT20" s="725"/>
      <c r="JGU20" s="726"/>
      <c r="JGV20" s="726"/>
      <c r="JGW20" s="726"/>
      <c r="JGX20" s="727"/>
      <c r="JGY20" s="727"/>
      <c r="JGZ20" s="727"/>
      <c r="JHB20" s="729"/>
      <c r="JHC20" s="724"/>
      <c r="JHD20" s="725"/>
      <c r="JHE20" s="726"/>
      <c r="JHF20" s="726"/>
      <c r="JHG20" s="726"/>
      <c r="JHH20" s="727"/>
      <c r="JHI20" s="727"/>
      <c r="JHJ20" s="727"/>
      <c r="JHL20" s="729"/>
      <c r="JHM20" s="724"/>
      <c r="JHN20" s="725"/>
      <c r="JHO20" s="726"/>
      <c r="JHP20" s="726"/>
      <c r="JHQ20" s="726"/>
      <c r="JHR20" s="727"/>
      <c r="JHS20" s="727"/>
      <c r="JHT20" s="727"/>
      <c r="JHV20" s="729"/>
      <c r="JHW20" s="724"/>
      <c r="JHX20" s="725"/>
      <c r="JHY20" s="726"/>
      <c r="JHZ20" s="726"/>
      <c r="JIA20" s="726"/>
      <c r="JIB20" s="727"/>
      <c r="JIC20" s="727"/>
      <c r="JID20" s="727"/>
      <c r="JIF20" s="729"/>
      <c r="JIG20" s="724"/>
      <c r="JIH20" s="725"/>
      <c r="JII20" s="726"/>
      <c r="JIJ20" s="726"/>
      <c r="JIK20" s="726"/>
      <c r="JIL20" s="727"/>
      <c r="JIM20" s="727"/>
      <c r="JIN20" s="727"/>
      <c r="JIP20" s="729"/>
      <c r="JIQ20" s="724"/>
      <c r="JIR20" s="725"/>
      <c r="JIS20" s="726"/>
      <c r="JIT20" s="726"/>
      <c r="JIU20" s="726"/>
      <c r="JIV20" s="727"/>
      <c r="JIW20" s="727"/>
      <c r="JIX20" s="727"/>
      <c r="JIZ20" s="729"/>
      <c r="JJA20" s="724"/>
      <c r="JJB20" s="725"/>
      <c r="JJC20" s="726"/>
      <c r="JJD20" s="726"/>
      <c r="JJE20" s="726"/>
      <c r="JJF20" s="727"/>
      <c r="JJG20" s="727"/>
      <c r="JJH20" s="727"/>
      <c r="JJJ20" s="729"/>
      <c r="JJK20" s="724"/>
      <c r="JJL20" s="725"/>
      <c r="JJM20" s="726"/>
      <c r="JJN20" s="726"/>
      <c r="JJO20" s="726"/>
      <c r="JJP20" s="727"/>
      <c r="JJQ20" s="727"/>
      <c r="JJR20" s="727"/>
      <c r="JJT20" s="729"/>
      <c r="JJU20" s="724"/>
      <c r="JJV20" s="725"/>
      <c r="JJW20" s="726"/>
      <c r="JJX20" s="726"/>
      <c r="JJY20" s="726"/>
      <c r="JJZ20" s="727"/>
      <c r="JKA20" s="727"/>
      <c r="JKB20" s="727"/>
      <c r="JKD20" s="729"/>
      <c r="JKE20" s="724"/>
      <c r="JKF20" s="725"/>
      <c r="JKG20" s="726"/>
      <c r="JKH20" s="726"/>
      <c r="JKI20" s="726"/>
      <c r="JKJ20" s="727"/>
      <c r="JKK20" s="727"/>
      <c r="JKL20" s="727"/>
      <c r="JKN20" s="729"/>
      <c r="JKO20" s="724"/>
      <c r="JKP20" s="725"/>
      <c r="JKQ20" s="726"/>
      <c r="JKR20" s="726"/>
      <c r="JKS20" s="726"/>
      <c r="JKT20" s="727"/>
      <c r="JKU20" s="727"/>
      <c r="JKV20" s="727"/>
      <c r="JKX20" s="729"/>
      <c r="JKY20" s="724"/>
      <c r="JKZ20" s="725"/>
      <c r="JLA20" s="726"/>
      <c r="JLB20" s="726"/>
      <c r="JLC20" s="726"/>
      <c r="JLD20" s="727"/>
      <c r="JLE20" s="727"/>
      <c r="JLF20" s="727"/>
      <c r="JLH20" s="729"/>
      <c r="JLI20" s="724"/>
      <c r="JLJ20" s="725"/>
      <c r="JLK20" s="726"/>
      <c r="JLL20" s="726"/>
      <c r="JLM20" s="726"/>
      <c r="JLN20" s="727"/>
      <c r="JLO20" s="727"/>
      <c r="JLP20" s="727"/>
      <c r="JLR20" s="729"/>
      <c r="JLS20" s="724"/>
      <c r="JLT20" s="725"/>
      <c r="JLU20" s="726"/>
      <c r="JLV20" s="726"/>
      <c r="JLW20" s="726"/>
      <c r="JLX20" s="727"/>
      <c r="JLY20" s="727"/>
      <c r="JLZ20" s="727"/>
      <c r="JMB20" s="729"/>
      <c r="JMC20" s="724"/>
      <c r="JMD20" s="725"/>
      <c r="JME20" s="726"/>
      <c r="JMF20" s="726"/>
      <c r="JMG20" s="726"/>
      <c r="JMH20" s="727"/>
      <c r="JMI20" s="727"/>
      <c r="JMJ20" s="727"/>
      <c r="JML20" s="729"/>
      <c r="JMM20" s="724"/>
      <c r="JMN20" s="725"/>
      <c r="JMO20" s="726"/>
      <c r="JMP20" s="726"/>
      <c r="JMQ20" s="726"/>
      <c r="JMR20" s="727"/>
      <c r="JMS20" s="727"/>
      <c r="JMT20" s="727"/>
      <c r="JMV20" s="729"/>
      <c r="JMW20" s="724"/>
      <c r="JMX20" s="725"/>
      <c r="JMY20" s="726"/>
      <c r="JMZ20" s="726"/>
      <c r="JNA20" s="726"/>
      <c r="JNB20" s="727"/>
      <c r="JNC20" s="727"/>
      <c r="JND20" s="727"/>
      <c r="JNF20" s="729"/>
      <c r="JNG20" s="724"/>
      <c r="JNH20" s="725"/>
      <c r="JNI20" s="726"/>
      <c r="JNJ20" s="726"/>
      <c r="JNK20" s="726"/>
      <c r="JNL20" s="727"/>
      <c r="JNM20" s="727"/>
      <c r="JNN20" s="727"/>
      <c r="JNP20" s="729"/>
      <c r="JNQ20" s="724"/>
      <c r="JNR20" s="725"/>
      <c r="JNS20" s="726"/>
      <c r="JNT20" s="726"/>
      <c r="JNU20" s="726"/>
      <c r="JNV20" s="727"/>
      <c r="JNW20" s="727"/>
      <c r="JNX20" s="727"/>
      <c r="JNZ20" s="729"/>
      <c r="JOA20" s="724"/>
      <c r="JOB20" s="725"/>
      <c r="JOC20" s="726"/>
      <c r="JOD20" s="726"/>
      <c r="JOE20" s="726"/>
      <c r="JOF20" s="727"/>
      <c r="JOG20" s="727"/>
      <c r="JOH20" s="727"/>
      <c r="JOJ20" s="729"/>
      <c r="JOK20" s="724"/>
      <c r="JOL20" s="725"/>
      <c r="JOM20" s="726"/>
      <c r="JON20" s="726"/>
      <c r="JOO20" s="726"/>
      <c r="JOP20" s="727"/>
      <c r="JOQ20" s="727"/>
      <c r="JOR20" s="727"/>
      <c r="JOT20" s="729"/>
      <c r="JOU20" s="724"/>
      <c r="JOV20" s="725"/>
      <c r="JOW20" s="726"/>
      <c r="JOX20" s="726"/>
      <c r="JOY20" s="726"/>
      <c r="JOZ20" s="727"/>
      <c r="JPA20" s="727"/>
      <c r="JPB20" s="727"/>
      <c r="JPD20" s="729"/>
      <c r="JPE20" s="724"/>
      <c r="JPF20" s="725"/>
      <c r="JPG20" s="726"/>
      <c r="JPH20" s="726"/>
      <c r="JPI20" s="726"/>
      <c r="JPJ20" s="727"/>
      <c r="JPK20" s="727"/>
      <c r="JPL20" s="727"/>
      <c r="JPN20" s="729"/>
      <c r="JPO20" s="724"/>
      <c r="JPP20" s="725"/>
      <c r="JPQ20" s="726"/>
      <c r="JPR20" s="726"/>
      <c r="JPS20" s="726"/>
      <c r="JPT20" s="727"/>
      <c r="JPU20" s="727"/>
      <c r="JPV20" s="727"/>
      <c r="JPX20" s="729"/>
      <c r="JPY20" s="724"/>
      <c r="JPZ20" s="725"/>
      <c r="JQA20" s="726"/>
      <c r="JQB20" s="726"/>
      <c r="JQC20" s="726"/>
      <c r="JQD20" s="727"/>
      <c r="JQE20" s="727"/>
      <c r="JQF20" s="727"/>
      <c r="JQH20" s="729"/>
      <c r="JQI20" s="724"/>
      <c r="JQJ20" s="725"/>
      <c r="JQK20" s="726"/>
      <c r="JQL20" s="726"/>
      <c r="JQM20" s="726"/>
      <c r="JQN20" s="727"/>
      <c r="JQO20" s="727"/>
      <c r="JQP20" s="727"/>
      <c r="JQR20" s="729"/>
      <c r="JQS20" s="724"/>
      <c r="JQT20" s="725"/>
      <c r="JQU20" s="726"/>
      <c r="JQV20" s="726"/>
      <c r="JQW20" s="726"/>
      <c r="JQX20" s="727"/>
      <c r="JQY20" s="727"/>
      <c r="JQZ20" s="727"/>
      <c r="JRB20" s="729"/>
      <c r="JRC20" s="724"/>
      <c r="JRD20" s="725"/>
      <c r="JRE20" s="726"/>
      <c r="JRF20" s="726"/>
      <c r="JRG20" s="726"/>
      <c r="JRH20" s="727"/>
      <c r="JRI20" s="727"/>
      <c r="JRJ20" s="727"/>
      <c r="JRL20" s="729"/>
      <c r="JRM20" s="724"/>
      <c r="JRN20" s="725"/>
      <c r="JRO20" s="726"/>
      <c r="JRP20" s="726"/>
      <c r="JRQ20" s="726"/>
      <c r="JRR20" s="727"/>
      <c r="JRS20" s="727"/>
      <c r="JRT20" s="727"/>
      <c r="JRV20" s="729"/>
      <c r="JRW20" s="724"/>
      <c r="JRX20" s="725"/>
      <c r="JRY20" s="726"/>
      <c r="JRZ20" s="726"/>
      <c r="JSA20" s="726"/>
      <c r="JSB20" s="727"/>
      <c r="JSC20" s="727"/>
      <c r="JSD20" s="727"/>
      <c r="JSF20" s="729"/>
      <c r="JSG20" s="724"/>
      <c r="JSH20" s="725"/>
      <c r="JSI20" s="726"/>
      <c r="JSJ20" s="726"/>
      <c r="JSK20" s="726"/>
      <c r="JSL20" s="727"/>
      <c r="JSM20" s="727"/>
      <c r="JSN20" s="727"/>
      <c r="JSP20" s="729"/>
      <c r="JSQ20" s="724"/>
      <c r="JSR20" s="725"/>
      <c r="JSS20" s="726"/>
      <c r="JST20" s="726"/>
      <c r="JSU20" s="726"/>
      <c r="JSV20" s="727"/>
      <c r="JSW20" s="727"/>
      <c r="JSX20" s="727"/>
      <c r="JSZ20" s="729"/>
      <c r="JTA20" s="724"/>
      <c r="JTB20" s="725"/>
      <c r="JTC20" s="726"/>
      <c r="JTD20" s="726"/>
      <c r="JTE20" s="726"/>
      <c r="JTF20" s="727"/>
      <c r="JTG20" s="727"/>
      <c r="JTH20" s="727"/>
      <c r="JTJ20" s="729"/>
      <c r="JTK20" s="724"/>
      <c r="JTL20" s="725"/>
      <c r="JTM20" s="726"/>
      <c r="JTN20" s="726"/>
      <c r="JTO20" s="726"/>
      <c r="JTP20" s="727"/>
      <c r="JTQ20" s="727"/>
      <c r="JTR20" s="727"/>
      <c r="JTT20" s="729"/>
      <c r="JTU20" s="724"/>
      <c r="JTV20" s="725"/>
      <c r="JTW20" s="726"/>
      <c r="JTX20" s="726"/>
      <c r="JTY20" s="726"/>
      <c r="JTZ20" s="727"/>
      <c r="JUA20" s="727"/>
      <c r="JUB20" s="727"/>
      <c r="JUD20" s="729"/>
      <c r="JUE20" s="724"/>
      <c r="JUF20" s="725"/>
      <c r="JUG20" s="726"/>
      <c r="JUH20" s="726"/>
      <c r="JUI20" s="726"/>
      <c r="JUJ20" s="727"/>
      <c r="JUK20" s="727"/>
      <c r="JUL20" s="727"/>
      <c r="JUN20" s="729"/>
      <c r="JUO20" s="724"/>
      <c r="JUP20" s="725"/>
      <c r="JUQ20" s="726"/>
      <c r="JUR20" s="726"/>
      <c r="JUS20" s="726"/>
      <c r="JUT20" s="727"/>
      <c r="JUU20" s="727"/>
      <c r="JUV20" s="727"/>
      <c r="JUX20" s="729"/>
      <c r="JUY20" s="724"/>
      <c r="JUZ20" s="725"/>
      <c r="JVA20" s="726"/>
      <c r="JVB20" s="726"/>
      <c r="JVC20" s="726"/>
      <c r="JVD20" s="727"/>
      <c r="JVE20" s="727"/>
      <c r="JVF20" s="727"/>
      <c r="JVH20" s="729"/>
      <c r="JVI20" s="724"/>
      <c r="JVJ20" s="725"/>
      <c r="JVK20" s="726"/>
      <c r="JVL20" s="726"/>
      <c r="JVM20" s="726"/>
      <c r="JVN20" s="727"/>
      <c r="JVO20" s="727"/>
      <c r="JVP20" s="727"/>
      <c r="JVR20" s="729"/>
      <c r="JVS20" s="724"/>
      <c r="JVT20" s="725"/>
      <c r="JVU20" s="726"/>
      <c r="JVV20" s="726"/>
      <c r="JVW20" s="726"/>
      <c r="JVX20" s="727"/>
      <c r="JVY20" s="727"/>
      <c r="JVZ20" s="727"/>
      <c r="JWB20" s="729"/>
      <c r="JWC20" s="724"/>
      <c r="JWD20" s="725"/>
      <c r="JWE20" s="726"/>
      <c r="JWF20" s="726"/>
      <c r="JWG20" s="726"/>
      <c r="JWH20" s="727"/>
      <c r="JWI20" s="727"/>
      <c r="JWJ20" s="727"/>
      <c r="JWL20" s="729"/>
      <c r="JWM20" s="724"/>
      <c r="JWN20" s="725"/>
      <c r="JWO20" s="726"/>
      <c r="JWP20" s="726"/>
      <c r="JWQ20" s="726"/>
      <c r="JWR20" s="727"/>
      <c r="JWS20" s="727"/>
      <c r="JWT20" s="727"/>
      <c r="JWV20" s="729"/>
      <c r="JWW20" s="724"/>
      <c r="JWX20" s="725"/>
      <c r="JWY20" s="726"/>
      <c r="JWZ20" s="726"/>
      <c r="JXA20" s="726"/>
      <c r="JXB20" s="727"/>
      <c r="JXC20" s="727"/>
      <c r="JXD20" s="727"/>
      <c r="JXF20" s="729"/>
      <c r="JXG20" s="724"/>
      <c r="JXH20" s="725"/>
      <c r="JXI20" s="726"/>
      <c r="JXJ20" s="726"/>
      <c r="JXK20" s="726"/>
      <c r="JXL20" s="727"/>
      <c r="JXM20" s="727"/>
      <c r="JXN20" s="727"/>
      <c r="JXP20" s="729"/>
      <c r="JXQ20" s="724"/>
      <c r="JXR20" s="725"/>
      <c r="JXS20" s="726"/>
      <c r="JXT20" s="726"/>
      <c r="JXU20" s="726"/>
      <c r="JXV20" s="727"/>
      <c r="JXW20" s="727"/>
      <c r="JXX20" s="727"/>
      <c r="JXZ20" s="729"/>
      <c r="JYA20" s="724"/>
      <c r="JYB20" s="725"/>
      <c r="JYC20" s="726"/>
      <c r="JYD20" s="726"/>
      <c r="JYE20" s="726"/>
      <c r="JYF20" s="727"/>
      <c r="JYG20" s="727"/>
      <c r="JYH20" s="727"/>
      <c r="JYJ20" s="729"/>
      <c r="JYK20" s="724"/>
      <c r="JYL20" s="725"/>
      <c r="JYM20" s="726"/>
      <c r="JYN20" s="726"/>
      <c r="JYO20" s="726"/>
      <c r="JYP20" s="727"/>
      <c r="JYQ20" s="727"/>
      <c r="JYR20" s="727"/>
      <c r="JYT20" s="729"/>
      <c r="JYU20" s="724"/>
      <c r="JYV20" s="725"/>
      <c r="JYW20" s="726"/>
      <c r="JYX20" s="726"/>
      <c r="JYY20" s="726"/>
      <c r="JYZ20" s="727"/>
      <c r="JZA20" s="727"/>
      <c r="JZB20" s="727"/>
      <c r="JZD20" s="729"/>
      <c r="JZE20" s="724"/>
      <c r="JZF20" s="725"/>
      <c r="JZG20" s="726"/>
      <c r="JZH20" s="726"/>
      <c r="JZI20" s="726"/>
      <c r="JZJ20" s="727"/>
      <c r="JZK20" s="727"/>
      <c r="JZL20" s="727"/>
      <c r="JZN20" s="729"/>
      <c r="JZO20" s="724"/>
      <c r="JZP20" s="725"/>
      <c r="JZQ20" s="726"/>
      <c r="JZR20" s="726"/>
      <c r="JZS20" s="726"/>
      <c r="JZT20" s="727"/>
      <c r="JZU20" s="727"/>
      <c r="JZV20" s="727"/>
      <c r="JZX20" s="729"/>
      <c r="JZY20" s="724"/>
      <c r="JZZ20" s="725"/>
      <c r="KAA20" s="726"/>
      <c r="KAB20" s="726"/>
      <c r="KAC20" s="726"/>
      <c r="KAD20" s="727"/>
      <c r="KAE20" s="727"/>
      <c r="KAF20" s="727"/>
      <c r="KAH20" s="729"/>
      <c r="KAI20" s="724"/>
      <c r="KAJ20" s="725"/>
      <c r="KAK20" s="726"/>
      <c r="KAL20" s="726"/>
      <c r="KAM20" s="726"/>
      <c r="KAN20" s="727"/>
      <c r="KAO20" s="727"/>
      <c r="KAP20" s="727"/>
      <c r="KAR20" s="729"/>
      <c r="KAS20" s="724"/>
      <c r="KAT20" s="725"/>
      <c r="KAU20" s="726"/>
      <c r="KAV20" s="726"/>
      <c r="KAW20" s="726"/>
      <c r="KAX20" s="727"/>
      <c r="KAY20" s="727"/>
      <c r="KAZ20" s="727"/>
      <c r="KBB20" s="729"/>
      <c r="KBC20" s="724"/>
      <c r="KBD20" s="725"/>
      <c r="KBE20" s="726"/>
      <c r="KBF20" s="726"/>
      <c r="KBG20" s="726"/>
      <c r="KBH20" s="727"/>
      <c r="KBI20" s="727"/>
      <c r="KBJ20" s="727"/>
      <c r="KBL20" s="729"/>
      <c r="KBM20" s="724"/>
      <c r="KBN20" s="725"/>
      <c r="KBO20" s="726"/>
      <c r="KBP20" s="726"/>
      <c r="KBQ20" s="726"/>
      <c r="KBR20" s="727"/>
      <c r="KBS20" s="727"/>
      <c r="KBT20" s="727"/>
      <c r="KBV20" s="729"/>
      <c r="KBW20" s="724"/>
      <c r="KBX20" s="725"/>
      <c r="KBY20" s="726"/>
      <c r="KBZ20" s="726"/>
      <c r="KCA20" s="726"/>
      <c r="KCB20" s="727"/>
      <c r="KCC20" s="727"/>
      <c r="KCD20" s="727"/>
      <c r="KCF20" s="729"/>
      <c r="KCG20" s="724"/>
      <c r="KCH20" s="725"/>
      <c r="KCI20" s="726"/>
      <c r="KCJ20" s="726"/>
      <c r="KCK20" s="726"/>
      <c r="KCL20" s="727"/>
      <c r="KCM20" s="727"/>
      <c r="KCN20" s="727"/>
      <c r="KCP20" s="729"/>
      <c r="KCQ20" s="724"/>
      <c r="KCR20" s="725"/>
      <c r="KCS20" s="726"/>
      <c r="KCT20" s="726"/>
      <c r="KCU20" s="726"/>
      <c r="KCV20" s="727"/>
      <c r="KCW20" s="727"/>
      <c r="KCX20" s="727"/>
      <c r="KCZ20" s="729"/>
      <c r="KDA20" s="724"/>
      <c r="KDB20" s="725"/>
      <c r="KDC20" s="726"/>
      <c r="KDD20" s="726"/>
      <c r="KDE20" s="726"/>
      <c r="KDF20" s="727"/>
      <c r="KDG20" s="727"/>
      <c r="KDH20" s="727"/>
      <c r="KDJ20" s="729"/>
      <c r="KDK20" s="724"/>
      <c r="KDL20" s="725"/>
      <c r="KDM20" s="726"/>
      <c r="KDN20" s="726"/>
      <c r="KDO20" s="726"/>
      <c r="KDP20" s="727"/>
      <c r="KDQ20" s="727"/>
      <c r="KDR20" s="727"/>
      <c r="KDT20" s="729"/>
      <c r="KDU20" s="724"/>
      <c r="KDV20" s="725"/>
      <c r="KDW20" s="726"/>
      <c r="KDX20" s="726"/>
      <c r="KDY20" s="726"/>
      <c r="KDZ20" s="727"/>
      <c r="KEA20" s="727"/>
      <c r="KEB20" s="727"/>
      <c r="KED20" s="729"/>
      <c r="KEE20" s="724"/>
      <c r="KEF20" s="725"/>
      <c r="KEG20" s="726"/>
      <c r="KEH20" s="726"/>
      <c r="KEI20" s="726"/>
      <c r="KEJ20" s="727"/>
      <c r="KEK20" s="727"/>
      <c r="KEL20" s="727"/>
      <c r="KEN20" s="729"/>
      <c r="KEO20" s="724"/>
      <c r="KEP20" s="725"/>
      <c r="KEQ20" s="726"/>
      <c r="KER20" s="726"/>
      <c r="KES20" s="726"/>
      <c r="KET20" s="727"/>
      <c r="KEU20" s="727"/>
      <c r="KEV20" s="727"/>
      <c r="KEX20" s="729"/>
      <c r="KEY20" s="724"/>
      <c r="KEZ20" s="725"/>
      <c r="KFA20" s="726"/>
      <c r="KFB20" s="726"/>
      <c r="KFC20" s="726"/>
      <c r="KFD20" s="727"/>
      <c r="KFE20" s="727"/>
      <c r="KFF20" s="727"/>
      <c r="KFH20" s="729"/>
      <c r="KFI20" s="724"/>
      <c r="KFJ20" s="725"/>
      <c r="KFK20" s="726"/>
      <c r="KFL20" s="726"/>
      <c r="KFM20" s="726"/>
      <c r="KFN20" s="727"/>
      <c r="KFO20" s="727"/>
      <c r="KFP20" s="727"/>
      <c r="KFR20" s="729"/>
      <c r="KFS20" s="724"/>
      <c r="KFT20" s="725"/>
      <c r="KFU20" s="726"/>
      <c r="KFV20" s="726"/>
      <c r="KFW20" s="726"/>
      <c r="KFX20" s="727"/>
      <c r="KFY20" s="727"/>
      <c r="KFZ20" s="727"/>
      <c r="KGB20" s="729"/>
      <c r="KGC20" s="724"/>
      <c r="KGD20" s="725"/>
      <c r="KGE20" s="726"/>
      <c r="KGF20" s="726"/>
      <c r="KGG20" s="726"/>
      <c r="KGH20" s="727"/>
      <c r="KGI20" s="727"/>
      <c r="KGJ20" s="727"/>
      <c r="KGL20" s="729"/>
      <c r="KGM20" s="724"/>
      <c r="KGN20" s="725"/>
      <c r="KGO20" s="726"/>
      <c r="KGP20" s="726"/>
      <c r="KGQ20" s="726"/>
      <c r="KGR20" s="727"/>
      <c r="KGS20" s="727"/>
      <c r="KGT20" s="727"/>
      <c r="KGV20" s="729"/>
      <c r="KGW20" s="724"/>
      <c r="KGX20" s="725"/>
      <c r="KGY20" s="726"/>
      <c r="KGZ20" s="726"/>
      <c r="KHA20" s="726"/>
      <c r="KHB20" s="727"/>
      <c r="KHC20" s="727"/>
      <c r="KHD20" s="727"/>
      <c r="KHF20" s="729"/>
      <c r="KHG20" s="724"/>
      <c r="KHH20" s="725"/>
      <c r="KHI20" s="726"/>
      <c r="KHJ20" s="726"/>
      <c r="KHK20" s="726"/>
      <c r="KHL20" s="727"/>
      <c r="KHM20" s="727"/>
      <c r="KHN20" s="727"/>
      <c r="KHP20" s="729"/>
      <c r="KHQ20" s="724"/>
      <c r="KHR20" s="725"/>
      <c r="KHS20" s="726"/>
      <c r="KHT20" s="726"/>
      <c r="KHU20" s="726"/>
      <c r="KHV20" s="727"/>
      <c r="KHW20" s="727"/>
      <c r="KHX20" s="727"/>
      <c r="KHZ20" s="729"/>
      <c r="KIA20" s="724"/>
      <c r="KIB20" s="725"/>
      <c r="KIC20" s="726"/>
      <c r="KID20" s="726"/>
      <c r="KIE20" s="726"/>
      <c r="KIF20" s="727"/>
      <c r="KIG20" s="727"/>
      <c r="KIH20" s="727"/>
      <c r="KIJ20" s="729"/>
      <c r="KIK20" s="724"/>
      <c r="KIL20" s="725"/>
      <c r="KIM20" s="726"/>
      <c r="KIN20" s="726"/>
      <c r="KIO20" s="726"/>
      <c r="KIP20" s="727"/>
      <c r="KIQ20" s="727"/>
      <c r="KIR20" s="727"/>
      <c r="KIT20" s="729"/>
      <c r="KIU20" s="724"/>
      <c r="KIV20" s="725"/>
      <c r="KIW20" s="726"/>
      <c r="KIX20" s="726"/>
      <c r="KIY20" s="726"/>
      <c r="KIZ20" s="727"/>
      <c r="KJA20" s="727"/>
      <c r="KJB20" s="727"/>
      <c r="KJD20" s="729"/>
      <c r="KJE20" s="724"/>
      <c r="KJF20" s="725"/>
      <c r="KJG20" s="726"/>
      <c r="KJH20" s="726"/>
      <c r="KJI20" s="726"/>
      <c r="KJJ20" s="727"/>
      <c r="KJK20" s="727"/>
      <c r="KJL20" s="727"/>
      <c r="KJN20" s="729"/>
      <c r="KJO20" s="724"/>
      <c r="KJP20" s="725"/>
      <c r="KJQ20" s="726"/>
      <c r="KJR20" s="726"/>
      <c r="KJS20" s="726"/>
      <c r="KJT20" s="727"/>
      <c r="KJU20" s="727"/>
      <c r="KJV20" s="727"/>
      <c r="KJX20" s="729"/>
      <c r="KJY20" s="724"/>
      <c r="KJZ20" s="725"/>
      <c r="KKA20" s="726"/>
      <c r="KKB20" s="726"/>
      <c r="KKC20" s="726"/>
      <c r="KKD20" s="727"/>
      <c r="KKE20" s="727"/>
      <c r="KKF20" s="727"/>
      <c r="KKH20" s="729"/>
      <c r="KKI20" s="724"/>
      <c r="KKJ20" s="725"/>
      <c r="KKK20" s="726"/>
      <c r="KKL20" s="726"/>
      <c r="KKM20" s="726"/>
      <c r="KKN20" s="727"/>
      <c r="KKO20" s="727"/>
      <c r="KKP20" s="727"/>
      <c r="KKR20" s="729"/>
      <c r="KKS20" s="724"/>
      <c r="KKT20" s="725"/>
      <c r="KKU20" s="726"/>
      <c r="KKV20" s="726"/>
      <c r="KKW20" s="726"/>
      <c r="KKX20" s="727"/>
      <c r="KKY20" s="727"/>
      <c r="KKZ20" s="727"/>
      <c r="KLB20" s="729"/>
      <c r="KLC20" s="724"/>
      <c r="KLD20" s="725"/>
      <c r="KLE20" s="726"/>
      <c r="KLF20" s="726"/>
      <c r="KLG20" s="726"/>
      <c r="KLH20" s="727"/>
      <c r="KLI20" s="727"/>
      <c r="KLJ20" s="727"/>
      <c r="KLL20" s="729"/>
      <c r="KLM20" s="724"/>
      <c r="KLN20" s="725"/>
      <c r="KLO20" s="726"/>
      <c r="KLP20" s="726"/>
      <c r="KLQ20" s="726"/>
      <c r="KLR20" s="727"/>
      <c r="KLS20" s="727"/>
      <c r="KLT20" s="727"/>
      <c r="KLV20" s="729"/>
      <c r="KLW20" s="724"/>
      <c r="KLX20" s="725"/>
      <c r="KLY20" s="726"/>
      <c r="KLZ20" s="726"/>
      <c r="KMA20" s="726"/>
      <c r="KMB20" s="727"/>
      <c r="KMC20" s="727"/>
      <c r="KMD20" s="727"/>
      <c r="KMF20" s="729"/>
      <c r="KMG20" s="724"/>
      <c r="KMH20" s="725"/>
      <c r="KMI20" s="726"/>
      <c r="KMJ20" s="726"/>
      <c r="KMK20" s="726"/>
      <c r="KML20" s="727"/>
      <c r="KMM20" s="727"/>
      <c r="KMN20" s="727"/>
      <c r="KMP20" s="729"/>
      <c r="KMQ20" s="724"/>
      <c r="KMR20" s="725"/>
      <c r="KMS20" s="726"/>
      <c r="KMT20" s="726"/>
      <c r="KMU20" s="726"/>
      <c r="KMV20" s="727"/>
      <c r="KMW20" s="727"/>
      <c r="KMX20" s="727"/>
      <c r="KMZ20" s="729"/>
      <c r="KNA20" s="724"/>
      <c r="KNB20" s="725"/>
      <c r="KNC20" s="726"/>
      <c r="KND20" s="726"/>
      <c r="KNE20" s="726"/>
      <c r="KNF20" s="727"/>
      <c r="KNG20" s="727"/>
      <c r="KNH20" s="727"/>
      <c r="KNJ20" s="729"/>
      <c r="KNK20" s="724"/>
      <c r="KNL20" s="725"/>
      <c r="KNM20" s="726"/>
      <c r="KNN20" s="726"/>
      <c r="KNO20" s="726"/>
      <c r="KNP20" s="727"/>
      <c r="KNQ20" s="727"/>
      <c r="KNR20" s="727"/>
      <c r="KNT20" s="729"/>
      <c r="KNU20" s="724"/>
      <c r="KNV20" s="725"/>
      <c r="KNW20" s="726"/>
      <c r="KNX20" s="726"/>
      <c r="KNY20" s="726"/>
      <c r="KNZ20" s="727"/>
      <c r="KOA20" s="727"/>
      <c r="KOB20" s="727"/>
      <c r="KOD20" s="729"/>
      <c r="KOE20" s="724"/>
      <c r="KOF20" s="725"/>
      <c r="KOG20" s="726"/>
      <c r="KOH20" s="726"/>
      <c r="KOI20" s="726"/>
      <c r="KOJ20" s="727"/>
      <c r="KOK20" s="727"/>
      <c r="KOL20" s="727"/>
      <c r="KON20" s="729"/>
      <c r="KOO20" s="724"/>
      <c r="KOP20" s="725"/>
      <c r="KOQ20" s="726"/>
      <c r="KOR20" s="726"/>
      <c r="KOS20" s="726"/>
      <c r="KOT20" s="727"/>
      <c r="KOU20" s="727"/>
      <c r="KOV20" s="727"/>
      <c r="KOX20" s="729"/>
      <c r="KOY20" s="724"/>
      <c r="KOZ20" s="725"/>
      <c r="KPA20" s="726"/>
      <c r="KPB20" s="726"/>
      <c r="KPC20" s="726"/>
      <c r="KPD20" s="727"/>
      <c r="KPE20" s="727"/>
      <c r="KPF20" s="727"/>
      <c r="KPH20" s="729"/>
      <c r="KPI20" s="724"/>
      <c r="KPJ20" s="725"/>
      <c r="KPK20" s="726"/>
      <c r="KPL20" s="726"/>
      <c r="KPM20" s="726"/>
      <c r="KPN20" s="727"/>
      <c r="KPO20" s="727"/>
      <c r="KPP20" s="727"/>
      <c r="KPR20" s="729"/>
      <c r="KPS20" s="724"/>
      <c r="KPT20" s="725"/>
      <c r="KPU20" s="726"/>
      <c r="KPV20" s="726"/>
      <c r="KPW20" s="726"/>
      <c r="KPX20" s="727"/>
      <c r="KPY20" s="727"/>
      <c r="KPZ20" s="727"/>
      <c r="KQB20" s="729"/>
      <c r="KQC20" s="724"/>
      <c r="KQD20" s="725"/>
      <c r="KQE20" s="726"/>
      <c r="KQF20" s="726"/>
      <c r="KQG20" s="726"/>
      <c r="KQH20" s="727"/>
      <c r="KQI20" s="727"/>
      <c r="KQJ20" s="727"/>
      <c r="KQL20" s="729"/>
      <c r="KQM20" s="724"/>
      <c r="KQN20" s="725"/>
      <c r="KQO20" s="726"/>
      <c r="KQP20" s="726"/>
      <c r="KQQ20" s="726"/>
      <c r="KQR20" s="727"/>
      <c r="KQS20" s="727"/>
      <c r="KQT20" s="727"/>
      <c r="KQV20" s="729"/>
      <c r="KQW20" s="724"/>
      <c r="KQX20" s="725"/>
      <c r="KQY20" s="726"/>
      <c r="KQZ20" s="726"/>
      <c r="KRA20" s="726"/>
      <c r="KRB20" s="727"/>
      <c r="KRC20" s="727"/>
      <c r="KRD20" s="727"/>
      <c r="KRF20" s="729"/>
      <c r="KRG20" s="724"/>
      <c r="KRH20" s="725"/>
      <c r="KRI20" s="726"/>
      <c r="KRJ20" s="726"/>
      <c r="KRK20" s="726"/>
      <c r="KRL20" s="727"/>
      <c r="KRM20" s="727"/>
      <c r="KRN20" s="727"/>
      <c r="KRP20" s="729"/>
      <c r="KRQ20" s="724"/>
      <c r="KRR20" s="725"/>
      <c r="KRS20" s="726"/>
      <c r="KRT20" s="726"/>
      <c r="KRU20" s="726"/>
      <c r="KRV20" s="727"/>
      <c r="KRW20" s="727"/>
      <c r="KRX20" s="727"/>
      <c r="KRZ20" s="729"/>
      <c r="KSA20" s="724"/>
      <c r="KSB20" s="725"/>
      <c r="KSC20" s="726"/>
      <c r="KSD20" s="726"/>
      <c r="KSE20" s="726"/>
      <c r="KSF20" s="727"/>
      <c r="KSG20" s="727"/>
      <c r="KSH20" s="727"/>
      <c r="KSJ20" s="729"/>
      <c r="KSK20" s="724"/>
      <c r="KSL20" s="725"/>
      <c r="KSM20" s="726"/>
      <c r="KSN20" s="726"/>
      <c r="KSO20" s="726"/>
      <c r="KSP20" s="727"/>
      <c r="KSQ20" s="727"/>
      <c r="KSR20" s="727"/>
      <c r="KST20" s="729"/>
      <c r="KSU20" s="724"/>
      <c r="KSV20" s="725"/>
      <c r="KSW20" s="726"/>
      <c r="KSX20" s="726"/>
      <c r="KSY20" s="726"/>
      <c r="KSZ20" s="727"/>
      <c r="KTA20" s="727"/>
      <c r="KTB20" s="727"/>
      <c r="KTD20" s="729"/>
      <c r="KTE20" s="724"/>
      <c r="KTF20" s="725"/>
      <c r="KTG20" s="726"/>
      <c r="KTH20" s="726"/>
      <c r="KTI20" s="726"/>
      <c r="KTJ20" s="727"/>
      <c r="KTK20" s="727"/>
      <c r="KTL20" s="727"/>
      <c r="KTN20" s="729"/>
      <c r="KTO20" s="724"/>
      <c r="KTP20" s="725"/>
      <c r="KTQ20" s="726"/>
      <c r="KTR20" s="726"/>
      <c r="KTS20" s="726"/>
      <c r="KTT20" s="727"/>
      <c r="KTU20" s="727"/>
      <c r="KTV20" s="727"/>
      <c r="KTX20" s="729"/>
      <c r="KTY20" s="724"/>
      <c r="KTZ20" s="725"/>
      <c r="KUA20" s="726"/>
      <c r="KUB20" s="726"/>
      <c r="KUC20" s="726"/>
      <c r="KUD20" s="727"/>
      <c r="KUE20" s="727"/>
      <c r="KUF20" s="727"/>
      <c r="KUH20" s="729"/>
      <c r="KUI20" s="724"/>
      <c r="KUJ20" s="725"/>
      <c r="KUK20" s="726"/>
      <c r="KUL20" s="726"/>
      <c r="KUM20" s="726"/>
      <c r="KUN20" s="727"/>
      <c r="KUO20" s="727"/>
      <c r="KUP20" s="727"/>
      <c r="KUR20" s="729"/>
      <c r="KUS20" s="724"/>
      <c r="KUT20" s="725"/>
      <c r="KUU20" s="726"/>
      <c r="KUV20" s="726"/>
      <c r="KUW20" s="726"/>
      <c r="KUX20" s="727"/>
      <c r="KUY20" s="727"/>
      <c r="KUZ20" s="727"/>
      <c r="KVB20" s="729"/>
      <c r="KVC20" s="724"/>
      <c r="KVD20" s="725"/>
      <c r="KVE20" s="726"/>
      <c r="KVF20" s="726"/>
      <c r="KVG20" s="726"/>
      <c r="KVH20" s="727"/>
      <c r="KVI20" s="727"/>
      <c r="KVJ20" s="727"/>
      <c r="KVL20" s="729"/>
      <c r="KVM20" s="724"/>
      <c r="KVN20" s="725"/>
      <c r="KVO20" s="726"/>
      <c r="KVP20" s="726"/>
      <c r="KVQ20" s="726"/>
      <c r="KVR20" s="727"/>
      <c r="KVS20" s="727"/>
      <c r="KVT20" s="727"/>
      <c r="KVV20" s="729"/>
      <c r="KVW20" s="724"/>
      <c r="KVX20" s="725"/>
      <c r="KVY20" s="726"/>
      <c r="KVZ20" s="726"/>
      <c r="KWA20" s="726"/>
      <c r="KWB20" s="727"/>
      <c r="KWC20" s="727"/>
      <c r="KWD20" s="727"/>
      <c r="KWF20" s="729"/>
      <c r="KWG20" s="724"/>
      <c r="KWH20" s="725"/>
      <c r="KWI20" s="726"/>
      <c r="KWJ20" s="726"/>
      <c r="KWK20" s="726"/>
      <c r="KWL20" s="727"/>
      <c r="KWM20" s="727"/>
      <c r="KWN20" s="727"/>
      <c r="KWP20" s="729"/>
      <c r="KWQ20" s="724"/>
      <c r="KWR20" s="725"/>
      <c r="KWS20" s="726"/>
      <c r="KWT20" s="726"/>
      <c r="KWU20" s="726"/>
      <c r="KWV20" s="727"/>
      <c r="KWW20" s="727"/>
      <c r="KWX20" s="727"/>
      <c r="KWZ20" s="729"/>
      <c r="KXA20" s="724"/>
      <c r="KXB20" s="725"/>
      <c r="KXC20" s="726"/>
      <c r="KXD20" s="726"/>
      <c r="KXE20" s="726"/>
      <c r="KXF20" s="727"/>
      <c r="KXG20" s="727"/>
      <c r="KXH20" s="727"/>
      <c r="KXJ20" s="729"/>
      <c r="KXK20" s="724"/>
      <c r="KXL20" s="725"/>
      <c r="KXM20" s="726"/>
      <c r="KXN20" s="726"/>
      <c r="KXO20" s="726"/>
      <c r="KXP20" s="727"/>
      <c r="KXQ20" s="727"/>
      <c r="KXR20" s="727"/>
      <c r="KXT20" s="729"/>
      <c r="KXU20" s="724"/>
      <c r="KXV20" s="725"/>
      <c r="KXW20" s="726"/>
      <c r="KXX20" s="726"/>
      <c r="KXY20" s="726"/>
      <c r="KXZ20" s="727"/>
      <c r="KYA20" s="727"/>
      <c r="KYB20" s="727"/>
      <c r="KYD20" s="729"/>
      <c r="KYE20" s="724"/>
      <c r="KYF20" s="725"/>
      <c r="KYG20" s="726"/>
      <c r="KYH20" s="726"/>
      <c r="KYI20" s="726"/>
      <c r="KYJ20" s="727"/>
      <c r="KYK20" s="727"/>
      <c r="KYL20" s="727"/>
      <c r="KYN20" s="729"/>
      <c r="KYO20" s="724"/>
      <c r="KYP20" s="725"/>
      <c r="KYQ20" s="726"/>
      <c r="KYR20" s="726"/>
      <c r="KYS20" s="726"/>
      <c r="KYT20" s="727"/>
      <c r="KYU20" s="727"/>
      <c r="KYV20" s="727"/>
      <c r="KYX20" s="729"/>
      <c r="KYY20" s="724"/>
      <c r="KYZ20" s="725"/>
      <c r="KZA20" s="726"/>
      <c r="KZB20" s="726"/>
      <c r="KZC20" s="726"/>
      <c r="KZD20" s="727"/>
      <c r="KZE20" s="727"/>
      <c r="KZF20" s="727"/>
      <c r="KZH20" s="729"/>
      <c r="KZI20" s="724"/>
      <c r="KZJ20" s="725"/>
      <c r="KZK20" s="726"/>
      <c r="KZL20" s="726"/>
      <c r="KZM20" s="726"/>
      <c r="KZN20" s="727"/>
      <c r="KZO20" s="727"/>
      <c r="KZP20" s="727"/>
      <c r="KZR20" s="729"/>
      <c r="KZS20" s="724"/>
      <c r="KZT20" s="725"/>
      <c r="KZU20" s="726"/>
      <c r="KZV20" s="726"/>
      <c r="KZW20" s="726"/>
      <c r="KZX20" s="727"/>
      <c r="KZY20" s="727"/>
      <c r="KZZ20" s="727"/>
      <c r="LAB20" s="729"/>
      <c r="LAC20" s="724"/>
      <c r="LAD20" s="725"/>
      <c r="LAE20" s="726"/>
      <c r="LAF20" s="726"/>
      <c r="LAG20" s="726"/>
      <c r="LAH20" s="727"/>
      <c r="LAI20" s="727"/>
      <c r="LAJ20" s="727"/>
      <c r="LAL20" s="729"/>
      <c r="LAM20" s="724"/>
      <c r="LAN20" s="725"/>
      <c r="LAO20" s="726"/>
      <c r="LAP20" s="726"/>
      <c r="LAQ20" s="726"/>
      <c r="LAR20" s="727"/>
      <c r="LAS20" s="727"/>
      <c r="LAT20" s="727"/>
      <c r="LAV20" s="729"/>
      <c r="LAW20" s="724"/>
      <c r="LAX20" s="725"/>
      <c r="LAY20" s="726"/>
      <c r="LAZ20" s="726"/>
      <c r="LBA20" s="726"/>
      <c r="LBB20" s="727"/>
      <c r="LBC20" s="727"/>
      <c r="LBD20" s="727"/>
      <c r="LBF20" s="729"/>
      <c r="LBG20" s="724"/>
      <c r="LBH20" s="725"/>
      <c r="LBI20" s="726"/>
      <c r="LBJ20" s="726"/>
      <c r="LBK20" s="726"/>
      <c r="LBL20" s="727"/>
      <c r="LBM20" s="727"/>
      <c r="LBN20" s="727"/>
      <c r="LBP20" s="729"/>
      <c r="LBQ20" s="724"/>
      <c r="LBR20" s="725"/>
      <c r="LBS20" s="726"/>
      <c r="LBT20" s="726"/>
      <c r="LBU20" s="726"/>
      <c r="LBV20" s="727"/>
      <c r="LBW20" s="727"/>
      <c r="LBX20" s="727"/>
      <c r="LBZ20" s="729"/>
      <c r="LCA20" s="724"/>
      <c r="LCB20" s="725"/>
      <c r="LCC20" s="726"/>
      <c r="LCD20" s="726"/>
      <c r="LCE20" s="726"/>
      <c r="LCF20" s="727"/>
      <c r="LCG20" s="727"/>
      <c r="LCH20" s="727"/>
      <c r="LCJ20" s="729"/>
      <c r="LCK20" s="724"/>
      <c r="LCL20" s="725"/>
      <c r="LCM20" s="726"/>
      <c r="LCN20" s="726"/>
      <c r="LCO20" s="726"/>
      <c r="LCP20" s="727"/>
      <c r="LCQ20" s="727"/>
      <c r="LCR20" s="727"/>
      <c r="LCT20" s="729"/>
      <c r="LCU20" s="724"/>
      <c r="LCV20" s="725"/>
      <c r="LCW20" s="726"/>
      <c r="LCX20" s="726"/>
      <c r="LCY20" s="726"/>
      <c r="LCZ20" s="727"/>
      <c r="LDA20" s="727"/>
      <c r="LDB20" s="727"/>
      <c r="LDD20" s="729"/>
      <c r="LDE20" s="724"/>
      <c r="LDF20" s="725"/>
      <c r="LDG20" s="726"/>
      <c r="LDH20" s="726"/>
      <c r="LDI20" s="726"/>
      <c r="LDJ20" s="727"/>
      <c r="LDK20" s="727"/>
      <c r="LDL20" s="727"/>
      <c r="LDN20" s="729"/>
      <c r="LDO20" s="724"/>
      <c r="LDP20" s="725"/>
      <c r="LDQ20" s="726"/>
      <c r="LDR20" s="726"/>
      <c r="LDS20" s="726"/>
      <c r="LDT20" s="727"/>
      <c r="LDU20" s="727"/>
      <c r="LDV20" s="727"/>
      <c r="LDX20" s="729"/>
      <c r="LDY20" s="724"/>
      <c r="LDZ20" s="725"/>
      <c r="LEA20" s="726"/>
      <c r="LEB20" s="726"/>
      <c r="LEC20" s="726"/>
      <c r="LED20" s="727"/>
      <c r="LEE20" s="727"/>
      <c r="LEF20" s="727"/>
      <c r="LEH20" s="729"/>
      <c r="LEI20" s="724"/>
      <c r="LEJ20" s="725"/>
      <c r="LEK20" s="726"/>
      <c r="LEL20" s="726"/>
      <c r="LEM20" s="726"/>
      <c r="LEN20" s="727"/>
      <c r="LEO20" s="727"/>
      <c r="LEP20" s="727"/>
      <c r="LER20" s="729"/>
      <c r="LES20" s="724"/>
      <c r="LET20" s="725"/>
      <c r="LEU20" s="726"/>
      <c r="LEV20" s="726"/>
      <c r="LEW20" s="726"/>
      <c r="LEX20" s="727"/>
      <c r="LEY20" s="727"/>
      <c r="LEZ20" s="727"/>
      <c r="LFB20" s="729"/>
      <c r="LFC20" s="724"/>
      <c r="LFD20" s="725"/>
      <c r="LFE20" s="726"/>
      <c r="LFF20" s="726"/>
      <c r="LFG20" s="726"/>
      <c r="LFH20" s="727"/>
      <c r="LFI20" s="727"/>
      <c r="LFJ20" s="727"/>
      <c r="LFL20" s="729"/>
      <c r="LFM20" s="724"/>
      <c r="LFN20" s="725"/>
      <c r="LFO20" s="726"/>
      <c r="LFP20" s="726"/>
      <c r="LFQ20" s="726"/>
      <c r="LFR20" s="727"/>
      <c r="LFS20" s="727"/>
      <c r="LFT20" s="727"/>
      <c r="LFV20" s="729"/>
      <c r="LFW20" s="724"/>
      <c r="LFX20" s="725"/>
      <c r="LFY20" s="726"/>
      <c r="LFZ20" s="726"/>
      <c r="LGA20" s="726"/>
      <c r="LGB20" s="727"/>
      <c r="LGC20" s="727"/>
      <c r="LGD20" s="727"/>
      <c r="LGF20" s="729"/>
      <c r="LGG20" s="724"/>
      <c r="LGH20" s="725"/>
      <c r="LGI20" s="726"/>
      <c r="LGJ20" s="726"/>
      <c r="LGK20" s="726"/>
      <c r="LGL20" s="727"/>
      <c r="LGM20" s="727"/>
      <c r="LGN20" s="727"/>
      <c r="LGP20" s="729"/>
      <c r="LGQ20" s="724"/>
      <c r="LGR20" s="725"/>
      <c r="LGS20" s="726"/>
      <c r="LGT20" s="726"/>
      <c r="LGU20" s="726"/>
      <c r="LGV20" s="727"/>
      <c r="LGW20" s="727"/>
      <c r="LGX20" s="727"/>
      <c r="LGZ20" s="729"/>
      <c r="LHA20" s="724"/>
      <c r="LHB20" s="725"/>
      <c r="LHC20" s="726"/>
      <c r="LHD20" s="726"/>
      <c r="LHE20" s="726"/>
      <c r="LHF20" s="727"/>
      <c r="LHG20" s="727"/>
      <c r="LHH20" s="727"/>
      <c r="LHJ20" s="729"/>
      <c r="LHK20" s="724"/>
      <c r="LHL20" s="725"/>
      <c r="LHM20" s="726"/>
      <c r="LHN20" s="726"/>
      <c r="LHO20" s="726"/>
      <c r="LHP20" s="727"/>
      <c r="LHQ20" s="727"/>
      <c r="LHR20" s="727"/>
      <c r="LHT20" s="729"/>
      <c r="LHU20" s="724"/>
      <c r="LHV20" s="725"/>
      <c r="LHW20" s="726"/>
      <c r="LHX20" s="726"/>
      <c r="LHY20" s="726"/>
      <c r="LHZ20" s="727"/>
      <c r="LIA20" s="727"/>
      <c r="LIB20" s="727"/>
      <c r="LID20" s="729"/>
      <c r="LIE20" s="724"/>
      <c r="LIF20" s="725"/>
      <c r="LIG20" s="726"/>
      <c r="LIH20" s="726"/>
      <c r="LII20" s="726"/>
      <c r="LIJ20" s="727"/>
      <c r="LIK20" s="727"/>
      <c r="LIL20" s="727"/>
      <c r="LIN20" s="729"/>
      <c r="LIO20" s="724"/>
      <c r="LIP20" s="725"/>
      <c r="LIQ20" s="726"/>
      <c r="LIR20" s="726"/>
      <c r="LIS20" s="726"/>
      <c r="LIT20" s="727"/>
      <c r="LIU20" s="727"/>
      <c r="LIV20" s="727"/>
      <c r="LIX20" s="729"/>
      <c r="LIY20" s="724"/>
      <c r="LIZ20" s="725"/>
      <c r="LJA20" s="726"/>
      <c r="LJB20" s="726"/>
      <c r="LJC20" s="726"/>
      <c r="LJD20" s="727"/>
      <c r="LJE20" s="727"/>
      <c r="LJF20" s="727"/>
      <c r="LJH20" s="729"/>
      <c r="LJI20" s="724"/>
      <c r="LJJ20" s="725"/>
      <c r="LJK20" s="726"/>
      <c r="LJL20" s="726"/>
      <c r="LJM20" s="726"/>
      <c r="LJN20" s="727"/>
      <c r="LJO20" s="727"/>
      <c r="LJP20" s="727"/>
      <c r="LJR20" s="729"/>
      <c r="LJS20" s="724"/>
      <c r="LJT20" s="725"/>
      <c r="LJU20" s="726"/>
      <c r="LJV20" s="726"/>
      <c r="LJW20" s="726"/>
      <c r="LJX20" s="727"/>
      <c r="LJY20" s="727"/>
      <c r="LJZ20" s="727"/>
      <c r="LKB20" s="729"/>
      <c r="LKC20" s="724"/>
      <c r="LKD20" s="725"/>
      <c r="LKE20" s="726"/>
      <c r="LKF20" s="726"/>
      <c r="LKG20" s="726"/>
      <c r="LKH20" s="727"/>
      <c r="LKI20" s="727"/>
      <c r="LKJ20" s="727"/>
      <c r="LKL20" s="729"/>
      <c r="LKM20" s="724"/>
      <c r="LKN20" s="725"/>
      <c r="LKO20" s="726"/>
      <c r="LKP20" s="726"/>
      <c r="LKQ20" s="726"/>
      <c r="LKR20" s="727"/>
      <c r="LKS20" s="727"/>
      <c r="LKT20" s="727"/>
      <c r="LKV20" s="729"/>
      <c r="LKW20" s="724"/>
      <c r="LKX20" s="725"/>
      <c r="LKY20" s="726"/>
      <c r="LKZ20" s="726"/>
      <c r="LLA20" s="726"/>
      <c r="LLB20" s="727"/>
      <c r="LLC20" s="727"/>
      <c r="LLD20" s="727"/>
      <c r="LLF20" s="729"/>
      <c r="LLG20" s="724"/>
      <c r="LLH20" s="725"/>
      <c r="LLI20" s="726"/>
      <c r="LLJ20" s="726"/>
      <c r="LLK20" s="726"/>
      <c r="LLL20" s="727"/>
      <c r="LLM20" s="727"/>
      <c r="LLN20" s="727"/>
      <c r="LLP20" s="729"/>
      <c r="LLQ20" s="724"/>
      <c r="LLR20" s="725"/>
      <c r="LLS20" s="726"/>
      <c r="LLT20" s="726"/>
      <c r="LLU20" s="726"/>
      <c r="LLV20" s="727"/>
      <c r="LLW20" s="727"/>
      <c r="LLX20" s="727"/>
      <c r="LLZ20" s="729"/>
      <c r="LMA20" s="724"/>
      <c r="LMB20" s="725"/>
      <c r="LMC20" s="726"/>
      <c r="LMD20" s="726"/>
      <c r="LME20" s="726"/>
      <c r="LMF20" s="727"/>
      <c r="LMG20" s="727"/>
      <c r="LMH20" s="727"/>
      <c r="LMJ20" s="729"/>
      <c r="LMK20" s="724"/>
      <c r="LML20" s="725"/>
      <c r="LMM20" s="726"/>
      <c r="LMN20" s="726"/>
      <c r="LMO20" s="726"/>
      <c r="LMP20" s="727"/>
      <c r="LMQ20" s="727"/>
      <c r="LMR20" s="727"/>
      <c r="LMT20" s="729"/>
      <c r="LMU20" s="724"/>
      <c r="LMV20" s="725"/>
      <c r="LMW20" s="726"/>
      <c r="LMX20" s="726"/>
      <c r="LMY20" s="726"/>
      <c r="LMZ20" s="727"/>
      <c r="LNA20" s="727"/>
      <c r="LNB20" s="727"/>
      <c r="LND20" s="729"/>
      <c r="LNE20" s="724"/>
      <c r="LNF20" s="725"/>
      <c r="LNG20" s="726"/>
      <c r="LNH20" s="726"/>
      <c r="LNI20" s="726"/>
      <c r="LNJ20" s="727"/>
      <c r="LNK20" s="727"/>
      <c r="LNL20" s="727"/>
      <c r="LNN20" s="729"/>
      <c r="LNO20" s="724"/>
      <c r="LNP20" s="725"/>
      <c r="LNQ20" s="726"/>
      <c r="LNR20" s="726"/>
      <c r="LNS20" s="726"/>
      <c r="LNT20" s="727"/>
      <c r="LNU20" s="727"/>
      <c r="LNV20" s="727"/>
      <c r="LNX20" s="729"/>
      <c r="LNY20" s="724"/>
      <c r="LNZ20" s="725"/>
      <c r="LOA20" s="726"/>
      <c r="LOB20" s="726"/>
      <c r="LOC20" s="726"/>
      <c r="LOD20" s="727"/>
      <c r="LOE20" s="727"/>
      <c r="LOF20" s="727"/>
      <c r="LOH20" s="729"/>
      <c r="LOI20" s="724"/>
      <c r="LOJ20" s="725"/>
      <c r="LOK20" s="726"/>
      <c r="LOL20" s="726"/>
      <c r="LOM20" s="726"/>
      <c r="LON20" s="727"/>
      <c r="LOO20" s="727"/>
      <c r="LOP20" s="727"/>
      <c r="LOR20" s="729"/>
      <c r="LOS20" s="724"/>
      <c r="LOT20" s="725"/>
      <c r="LOU20" s="726"/>
      <c r="LOV20" s="726"/>
      <c r="LOW20" s="726"/>
      <c r="LOX20" s="727"/>
      <c r="LOY20" s="727"/>
      <c r="LOZ20" s="727"/>
      <c r="LPB20" s="729"/>
      <c r="LPC20" s="724"/>
      <c r="LPD20" s="725"/>
      <c r="LPE20" s="726"/>
      <c r="LPF20" s="726"/>
      <c r="LPG20" s="726"/>
      <c r="LPH20" s="727"/>
      <c r="LPI20" s="727"/>
      <c r="LPJ20" s="727"/>
      <c r="LPL20" s="729"/>
      <c r="LPM20" s="724"/>
      <c r="LPN20" s="725"/>
      <c r="LPO20" s="726"/>
      <c r="LPP20" s="726"/>
      <c r="LPQ20" s="726"/>
      <c r="LPR20" s="727"/>
      <c r="LPS20" s="727"/>
      <c r="LPT20" s="727"/>
      <c r="LPV20" s="729"/>
      <c r="LPW20" s="724"/>
      <c r="LPX20" s="725"/>
      <c r="LPY20" s="726"/>
      <c r="LPZ20" s="726"/>
      <c r="LQA20" s="726"/>
      <c r="LQB20" s="727"/>
      <c r="LQC20" s="727"/>
      <c r="LQD20" s="727"/>
      <c r="LQF20" s="729"/>
      <c r="LQG20" s="724"/>
      <c r="LQH20" s="725"/>
      <c r="LQI20" s="726"/>
      <c r="LQJ20" s="726"/>
      <c r="LQK20" s="726"/>
      <c r="LQL20" s="727"/>
      <c r="LQM20" s="727"/>
      <c r="LQN20" s="727"/>
      <c r="LQP20" s="729"/>
      <c r="LQQ20" s="724"/>
      <c r="LQR20" s="725"/>
      <c r="LQS20" s="726"/>
      <c r="LQT20" s="726"/>
      <c r="LQU20" s="726"/>
      <c r="LQV20" s="727"/>
      <c r="LQW20" s="727"/>
      <c r="LQX20" s="727"/>
      <c r="LQZ20" s="729"/>
      <c r="LRA20" s="724"/>
      <c r="LRB20" s="725"/>
      <c r="LRC20" s="726"/>
      <c r="LRD20" s="726"/>
      <c r="LRE20" s="726"/>
      <c r="LRF20" s="727"/>
      <c r="LRG20" s="727"/>
      <c r="LRH20" s="727"/>
      <c r="LRJ20" s="729"/>
      <c r="LRK20" s="724"/>
      <c r="LRL20" s="725"/>
      <c r="LRM20" s="726"/>
      <c r="LRN20" s="726"/>
      <c r="LRO20" s="726"/>
      <c r="LRP20" s="727"/>
      <c r="LRQ20" s="727"/>
      <c r="LRR20" s="727"/>
      <c r="LRT20" s="729"/>
      <c r="LRU20" s="724"/>
      <c r="LRV20" s="725"/>
      <c r="LRW20" s="726"/>
      <c r="LRX20" s="726"/>
      <c r="LRY20" s="726"/>
      <c r="LRZ20" s="727"/>
      <c r="LSA20" s="727"/>
      <c r="LSB20" s="727"/>
      <c r="LSD20" s="729"/>
      <c r="LSE20" s="724"/>
      <c r="LSF20" s="725"/>
      <c r="LSG20" s="726"/>
      <c r="LSH20" s="726"/>
      <c r="LSI20" s="726"/>
      <c r="LSJ20" s="727"/>
      <c r="LSK20" s="727"/>
      <c r="LSL20" s="727"/>
      <c r="LSN20" s="729"/>
      <c r="LSO20" s="724"/>
      <c r="LSP20" s="725"/>
      <c r="LSQ20" s="726"/>
      <c r="LSR20" s="726"/>
      <c r="LSS20" s="726"/>
      <c r="LST20" s="727"/>
      <c r="LSU20" s="727"/>
      <c r="LSV20" s="727"/>
      <c r="LSX20" s="729"/>
      <c r="LSY20" s="724"/>
      <c r="LSZ20" s="725"/>
      <c r="LTA20" s="726"/>
      <c r="LTB20" s="726"/>
      <c r="LTC20" s="726"/>
      <c r="LTD20" s="727"/>
      <c r="LTE20" s="727"/>
      <c r="LTF20" s="727"/>
      <c r="LTH20" s="729"/>
      <c r="LTI20" s="724"/>
      <c r="LTJ20" s="725"/>
      <c r="LTK20" s="726"/>
      <c r="LTL20" s="726"/>
      <c r="LTM20" s="726"/>
      <c r="LTN20" s="727"/>
      <c r="LTO20" s="727"/>
      <c r="LTP20" s="727"/>
      <c r="LTR20" s="729"/>
      <c r="LTS20" s="724"/>
      <c r="LTT20" s="725"/>
      <c r="LTU20" s="726"/>
      <c r="LTV20" s="726"/>
      <c r="LTW20" s="726"/>
      <c r="LTX20" s="727"/>
      <c r="LTY20" s="727"/>
      <c r="LTZ20" s="727"/>
      <c r="LUB20" s="729"/>
      <c r="LUC20" s="724"/>
      <c r="LUD20" s="725"/>
      <c r="LUE20" s="726"/>
      <c r="LUF20" s="726"/>
      <c r="LUG20" s="726"/>
      <c r="LUH20" s="727"/>
      <c r="LUI20" s="727"/>
      <c r="LUJ20" s="727"/>
      <c r="LUL20" s="729"/>
      <c r="LUM20" s="724"/>
      <c r="LUN20" s="725"/>
      <c r="LUO20" s="726"/>
      <c r="LUP20" s="726"/>
      <c r="LUQ20" s="726"/>
      <c r="LUR20" s="727"/>
      <c r="LUS20" s="727"/>
      <c r="LUT20" s="727"/>
      <c r="LUV20" s="729"/>
      <c r="LUW20" s="724"/>
      <c r="LUX20" s="725"/>
      <c r="LUY20" s="726"/>
      <c r="LUZ20" s="726"/>
      <c r="LVA20" s="726"/>
      <c r="LVB20" s="727"/>
      <c r="LVC20" s="727"/>
      <c r="LVD20" s="727"/>
      <c r="LVF20" s="729"/>
      <c r="LVG20" s="724"/>
      <c r="LVH20" s="725"/>
      <c r="LVI20" s="726"/>
      <c r="LVJ20" s="726"/>
      <c r="LVK20" s="726"/>
      <c r="LVL20" s="727"/>
      <c r="LVM20" s="727"/>
      <c r="LVN20" s="727"/>
      <c r="LVP20" s="729"/>
      <c r="LVQ20" s="724"/>
      <c r="LVR20" s="725"/>
      <c r="LVS20" s="726"/>
      <c r="LVT20" s="726"/>
      <c r="LVU20" s="726"/>
      <c r="LVV20" s="727"/>
      <c r="LVW20" s="727"/>
      <c r="LVX20" s="727"/>
      <c r="LVZ20" s="729"/>
      <c r="LWA20" s="724"/>
      <c r="LWB20" s="725"/>
      <c r="LWC20" s="726"/>
      <c r="LWD20" s="726"/>
      <c r="LWE20" s="726"/>
      <c r="LWF20" s="727"/>
      <c r="LWG20" s="727"/>
      <c r="LWH20" s="727"/>
      <c r="LWJ20" s="729"/>
      <c r="LWK20" s="724"/>
      <c r="LWL20" s="725"/>
      <c r="LWM20" s="726"/>
      <c r="LWN20" s="726"/>
      <c r="LWO20" s="726"/>
      <c r="LWP20" s="727"/>
      <c r="LWQ20" s="727"/>
      <c r="LWR20" s="727"/>
      <c r="LWT20" s="729"/>
      <c r="LWU20" s="724"/>
      <c r="LWV20" s="725"/>
      <c r="LWW20" s="726"/>
      <c r="LWX20" s="726"/>
      <c r="LWY20" s="726"/>
      <c r="LWZ20" s="727"/>
      <c r="LXA20" s="727"/>
      <c r="LXB20" s="727"/>
      <c r="LXD20" s="729"/>
      <c r="LXE20" s="724"/>
      <c r="LXF20" s="725"/>
      <c r="LXG20" s="726"/>
      <c r="LXH20" s="726"/>
      <c r="LXI20" s="726"/>
      <c r="LXJ20" s="727"/>
      <c r="LXK20" s="727"/>
      <c r="LXL20" s="727"/>
      <c r="LXN20" s="729"/>
      <c r="LXO20" s="724"/>
      <c r="LXP20" s="725"/>
      <c r="LXQ20" s="726"/>
      <c r="LXR20" s="726"/>
      <c r="LXS20" s="726"/>
      <c r="LXT20" s="727"/>
      <c r="LXU20" s="727"/>
      <c r="LXV20" s="727"/>
      <c r="LXX20" s="729"/>
      <c r="LXY20" s="724"/>
      <c r="LXZ20" s="725"/>
      <c r="LYA20" s="726"/>
      <c r="LYB20" s="726"/>
      <c r="LYC20" s="726"/>
      <c r="LYD20" s="727"/>
      <c r="LYE20" s="727"/>
      <c r="LYF20" s="727"/>
      <c r="LYH20" s="729"/>
      <c r="LYI20" s="724"/>
      <c r="LYJ20" s="725"/>
      <c r="LYK20" s="726"/>
      <c r="LYL20" s="726"/>
      <c r="LYM20" s="726"/>
      <c r="LYN20" s="727"/>
      <c r="LYO20" s="727"/>
      <c r="LYP20" s="727"/>
      <c r="LYR20" s="729"/>
      <c r="LYS20" s="724"/>
      <c r="LYT20" s="725"/>
      <c r="LYU20" s="726"/>
      <c r="LYV20" s="726"/>
      <c r="LYW20" s="726"/>
      <c r="LYX20" s="727"/>
      <c r="LYY20" s="727"/>
      <c r="LYZ20" s="727"/>
      <c r="LZB20" s="729"/>
      <c r="LZC20" s="724"/>
      <c r="LZD20" s="725"/>
      <c r="LZE20" s="726"/>
      <c r="LZF20" s="726"/>
      <c r="LZG20" s="726"/>
      <c r="LZH20" s="727"/>
      <c r="LZI20" s="727"/>
      <c r="LZJ20" s="727"/>
      <c r="LZL20" s="729"/>
      <c r="LZM20" s="724"/>
      <c r="LZN20" s="725"/>
      <c r="LZO20" s="726"/>
      <c r="LZP20" s="726"/>
      <c r="LZQ20" s="726"/>
      <c r="LZR20" s="727"/>
      <c r="LZS20" s="727"/>
      <c r="LZT20" s="727"/>
      <c r="LZV20" s="729"/>
      <c r="LZW20" s="724"/>
      <c r="LZX20" s="725"/>
      <c r="LZY20" s="726"/>
      <c r="LZZ20" s="726"/>
      <c r="MAA20" s="726"/>
      <c r="MAB20" s="727"/>
      <c r="MAC20" s="727"/>
      <c r="MAD20" s="727"/>
      <c r="MAF20" s="729"/>
      <c r="MAG20" s="724"/>
      <c r="MAH20" s="725"/>
      <c r="MAI20" s="726"/>
      <c r="MAJ20" s="726"/>
      <c r="MAK20" s="726"/>
      <c r="MAL20" s="727"/>
      <c r="MAM20" s="727"/>
      <c r="MAN20" s="727"/>
      <c r="MAP20" s="729"/>
      <c r="MAQ20" s="724"/>
      <c r="MAR20" s="725"/>
      <c r="MAS20" s="726"/>
      <c r="MAT20" s="726"/>
      <c r="MAU20" s="726"/>
      <c r="MAV20" s="727"/>
      <c r="MAW20" s="727"/>
      <c r="MAX20" s="727"/>
      <c r="MAZ20" s="729"/>
      <c r="MBA20" s="724"/>
      <c r="MBB20" s="725"/>
      <c r="MBC20" s="726"/>
      <c r="MBD20" s="726"/>
      <c r="MBE20" s="726"/>
      <c r="MBF20" s="727"/>
      <c r="MBG20" s="727"/>
      <c r="MBH20" s="727"/>
      <c r="MBJ20" s="729"/>
      <c r="MBK20" s="724"/>
      <c r="MBL20" s="725"/>
      <c r="MBM20" s="726"/>
      <c r="MBN20" s="726"/>
      <c r="MBO20" s="726"/>
      <c r="MBP20" s="727"/>
      <c r="MBQ20" s="727"/>
      <c r="MBR20" s="727"/>
      <c r="MBT20" s="729"/>
      <c r="MBU20" s="724"/>
      <c r="MBV20" s="725"/>
      <c r="MBW20" s="726"/>
      <c r="MBX20" s="726"/>
      <c r="MBY20" s="726"/>
      <c r="MBZ20" s="727"/>
      <c r="MCA20" s="727"/>
      <c r="MCB20" s="727"/>
      <c r="MCD20" s="729"/>
      <c r="MCE20" s="724"/>
      <c r="MCF20" s="725"/>
      <c r="MCG20" s="726"/>
      <c r="MCH20" s="726"/>
      <c r="MCI20" s="726"/>
      <c r="MCJ20" s="727"/>
      <c r="MCK20" s="727"/>
      <c r="MCL20" s="727"/>
      <c r="MCN20" s="729"/>
      <c r="MCO20" s="724"/>
      <c r="MCP20" s="725"/>
      <c r="MCQ20" s="726"/>
      <c r="MCR20" s="726"/>
      <c r="MCS20" s="726"/>
      <c r="MCT20" s="727"/>
      <c r="MCU20" s="727"/>
      <c r="MCV20" s="727"/>
      <c r="MCX20" s="729"/>
      <c r="MCY20" s="724"/>
      <c r="MCZ20" s="725"/>
      <c r="MDA20" s="726"/>
      <c r="MDB20" s="726"/>
      <c r="MDC20" s="726"/>
      <c r="MDD20" s="727"/>
      <c r="MDE20" s="727"/>
      <c r="MDF20" s="727"/>
      <c r="MDH20" s="729"/>
      <c r="MDI20" s="724"/>
      <c r="MDJ20" s="725"/>
      <c r="MDK20" s="726"/>
      <c r="MDL20" s="726"/>
      <c r="MDM20" s="726"/>
      <c r="MDN20" s="727"/>
      <c r="MDO20" s="727"/>
      <c r="MDP20" s="727"/>
      <c r="MDR20" s="729"/>
      <c r="MDS20" s="724"/>
      <c r="MDT20" s="725"/>
      <c r="MDU20" s="726"/>
      <c r="MDV20" s="726"/>
      <c r="MDW20" s="726"/>
      <c r="MDX20" s="727"/>
      <c r="MDY20" s="727"/>
      <c r="MDZ20" s="727"/>
      <c r="MEB20" s="729"/>
      <c r="MEC20" s="724"/>
      <c r="MED20" s="725"/>
      <c r="MEE20" s="726"/>
      <c r="MEF20" s="726"/>
      <c r="MEG20" s="726"/>
      <c r="MEH20" s="727"/>
      <c r="MEI20" s="727"/>
      <c r="MEJ20" s="727"/>
      <c r="MEL20" s="729"/>
      <c r="MEM20" s="724"/>
      <c r="MEN20" s="725"/>
      <c r="MEO20" s="726"/>
      <c r="MEP20" s="726"/>
      <c r="MEQ20" s="726"/>
      <c r="MER20" s="727"/>
      <c r="MES20" s="727"/>
      <c r="MET20" s="727"/>
      <c r="MEV20" s="729"/>
      <c r="MEW20" s="724"/>
      <c r="MEX20" s="725"/>
      <c r="MEY20" s="726"/>
      <c r="MEZ20" s="726"/>
      <c r="MFA20" s="726"/>
      <c r="MFB20" s="727"/>
      <c r="MFC20" s="727"/>
      <c r="MFD20" s="727"/>
      <c r="MFF20" s="729"/>
      <c r="MFG20" s="724"/>
      <c r="MFH20" s="725"/>
      <c r="MFI20" s="726"/>
      <c r="MFJ20" s="726"/>
      <c r="MFK20" s="726"/>
      <c r="MFL20" s="727"/>
      <c r="MFM20" s="727"/>
      <c r="MFN20" s="727"/>
      <c r="MFP20" s="729"/>
      <c r="MFQ20" s="724"/>
      <c r="MFR20" s="725"/>
      <c r="MFS20" s="726"/>
      <c r="MFT20" s="726"/>
      <c r="MFU20" s="726"/>
      <c r="MFV20" s="727"/>
      <c r="MFW20" s="727"/>
      <c r="MFX20" s="727"/>
      <c r="MFZ20" s="729"/>
      <c r="MGA20" s="724"/>
      <c r="MGB20" s="725"/>
      <c r="MGC20" s="726"/>
      <c r="MGD20" s="726"/>
      <c r="MGE20" s="726"/>
      <c r="MGF20" s="727"/>
      <c r="MGG20" s="727"/>
      <c r="MGH20" s="727"/>
      <c r="MGJ20" s="729"/>
      <c r="MGK20" s="724"/>
      <c r="MGL20" s="725"/>
      <c r="MGM20" s="726"/>
      <c r="MGN20" s="726"/>
      <c r="MGO20" s="726"/>
      <c r="MGP20" s="727"/>
      <c r="MGQ20" s="727"/>
      <c r="MGR20" s="727"/>
      <c r="MGT20" s="729"/>
      <c r="MGU20" s="724"/>
      <c r="MGV20" s="725"/>
      <c r="MGW20" s="726"/>
      <c r="MGX20" s="726"/>
      <c r="MGY20" s="726"/>
      <c r="MGZ20" s="727"/>
      <c r="MHA20" s="727"/>
      <c r="MHB20" s="727"/>
      <c r="MHD20" s="729"/>
      <c r="MHE20" s="724"/>
      <c r="MHF20" s="725"/>
      <c r="MHG20" s="726"/>
      <c r="MHH20" s="726"/>
      <c r="MHI20" s="726"/>
      <c r="MHJ20" s="727"/>
      <c r="MHK20" s="727"/>
      <c r="MHL20" s="727"/>
      <c r="MHN20" s="729"/>
      <c r="MHO20" s="724"/>
      <c r="MHP20" s="725"/>
      <c r="MHQ20" s="726"/>
      <c r="MHR20" s="726"/>
      <c r="MHS20" s="726"/>
      <c r="MHT20" s="727"/>
      <c r="MHU20" s="727"/>
      <c r="MHV20" s="727"/>
      <c r="MHX20" s="729"/>
      <c r="MHY20" s="724"/>
      <c r="MHZ20" s="725"/>
      <c r="MIA20" s="726"/>
      <c r="MIB20" s="726"/>
      <c r="MIC20" s="726"/>
      <c r="MID20" s="727"/>
      <c r="MIE20" s="727"/>
      <c r="MIF20" s="727"/>
      <c r="MIH20" s="729"/>
      <c r="MII20" s="724"/>
      <c r="MIJ20" s="725"/>
      <c r="MIK20" s="726"/>
      <c r="MIL20" s="726"/>
      <c r="MIM20" s="726"/>
      <c r="MIN20" s="727"/>
      <c r="MIO20" s="727"/>
      <c r="MIP20" s="727"/>
      <c r="MIR20" s="729"/>
      <c r="MIS20" s="724"/>
      <c r="MIT20" s="725"/>
      <c r="MIU20" s="726"/>
      <c r="MIV20" s="726"/>
      <c r="MIW20" s="726"/>
      <c r="MIX20" s="727"/>
      <c r="MIY20" s="727"/>
      <c r="MIZ20" s="727"/>
      <c r="MJB20" s="729"/>
      <c r="MJC20" s="724"/>
      <c r="MJD20" s="725"/>
      <c r="MJE20" s="726"/>
      <c r="MJF20" s="726"/>
      <c r="MJG20" s="726"/>
      <c r="MJH20" s="727"/>
      <c r="MJI20" s="727"/>
      <c r="MJJ20" s="727"/>
      <c r="MJL20" s="729"/>
      <c r="MJM20" s="724"/>
      <c r="MJN20" s="725"/>
      <c r="MJO20" s="726"/>
      <c r="MJP20" s="726"/>
      <c r="MJQ20" s="726"/>
      <c r="MJR20" s="727"/>
      <c r="MJS20" s="727"/>
      <c r="MJT20" s="727"/>
      <c r="MJV20" s="729"/>
      <c r="MJW20" s="724"/>
      <c r="MJX20" s="725"/>
      <c r="MJY20" s="726"/>
      <c r="MJZ20" s="726"/>
      <c r="MKA20" s="726"/>
      <c r="MKB20" s="727"/>
      <c r="MKC20" s="727"/>
      <c r="MKD20" s="727"/>
      <c r="MKF20" s="729"/>
      <c r="MKG20" s="724"/>
      <c r="MKH20" s="725"/>
      <c r="MKI20" s="726"/>
      <c r="MKJ20" s="726"/>
      <c r="MKK20" s="726"/>
      <c r="MKL20" s="727"/>
      <c r="MKM20" s="727"/>
      <c r="MKN20" s="727"/>
      <c r="MKP20" s="729"/>
      <c r="MKQ20" s="724"/>
      <c r="MKR20" s="725"/>
      <c r="MKS20" s="726"/>
      <c r="MKT20" s="726"/>
      <c r="MKU20" s="726"/>
      <c r="MKV20" s="727"/>
      <c r="MKW20" s="727"/>
      <c r="MKX20" s="727"/>
      <c r="MKZ20" s="729"/>
      <c r="MLA20" s="724"/>
      <c r="MLB20" s="725"/>
      <c r="MLC20" s="726"/>
      <c r="MLD20" s="726"/>
      <c r="MLE20" s="726"/>
      <c r="MLF20" s="727"/>
      <c r="MLG20" s="727"/>
      <c r="MLH20" s="727"/>
      <c r="MLJ20" s="729"/>
      <c r="MLK20" s="724"/>
      <c r="MLL20" s="725"/>
      <c r="MLM20" s="726"/>
      <c r="MLN20" s="726"/>
      <c r="MLO20" s="726"/>
      <c r="MLP20" s="727"/>
      <c r="MLQ20" s="727"/>
      <c r="MLR20" s="727"/>
      <c r="MLT20" s="729"/>
      <c r="MLU20" s="724"/>
      <c r="MLV20" s="725"/>
      <c r="MLW20" s="726"/>
      <c r="MLX20" s="726"/>
      <c r="MLY20" s="726"/>
      <c r="MLZ20" s="727"/>
      <c r="MMA20" s="727"/>
      <c r="MMB20" s="727"/>
      <c r="MMD20" s="729"/>
      <c r="MME20" s="724"/>
      <c r="MMF20" s="725"/>
      <c r="MMG20" s="726"/>
      <c r="MMH20" s="726"/>
      <c r="MMI20" s="726"/>
      <c r="MMJ20" s="727"/>
      <c r="MMK20" s="727"/>
      <c r="MML20" s="727"/>
      <c r="MMN20" s="729"/>
      <c r="MMO20" s="724"/>
      <c r="MMP20" s="725"/>
      <c r="MMQ20" s="726"/>
      <c r="MMR20" s="726"/>
      <c r="MMS20" s="726"/>
      <c r="MMT20" s="727"/>
      <c r="MMU20" s="727"/>
      <c r="MMV20" s="727"/>
      <c r="MMX20" s="729"/>
      <c r="MMY20" s="724"/>
      <c r="MMZ20" s="725"/>
      <c r="MNA20" s="726"/>
      <c r="MNB20" s="726"/>
      <c r="MNC20" s="726"/>
      <c r="MND20" s="727"/>
      <c r="MNE20" s="727"/>
      <c r="MNF20" s="727"/>
      <c r="MNH20" s="729"/>
      <c r="MNI20" s="724"/>
      <c r="MNJ20" s="725"/>
      <c r="MNK20" s="726"/>
      <c r="MNL20" s="726"/>
      <c r="MNM20" s="726"/>
      <c r="MNN20" s="727"/>
      <c r="MNO20" s="727"/>
      <c r="MNP20" s="727"/>
      <c r="MNR20" s="729"/>
      <c r="MNS20" s="724"/>
      <c r="MNT20" s="725"/>
      <c r="MNU20" s="726"/>
      <c r="MNV20" s="726"/>
      <c r="MNW20" s="726"/>
      <c r="MNX20" s="727"/>
      <c r="MNY20" s="727"/>
      <c r="MNZ20" s="727"/>
      <c r="MOB20" s="729"/>
      <c r="MOC20" s="724"/>
      <c r="MOD20" s="725"/>
      <c r="MOE20" s="726"/>
      <c r="MOF20" s="726"/>
      <c r="MOG20" s="726"/>
      <c r="MOH20" s="727"/>
      <c r="MOI20" s="727"/>
      <c r="MOJ20" s="727"/>
      <c r="MOL20" s="729"/>
      <c r="MOM20" s="724"/>
      <c r="MON20" s="725"/>
      <c r="MOO20" s="726"/>
      <c r="MOP20" s="726"/>
      <c r="MOQ20" s="726"/>
      <c r="MOR20" s="727"/>
      <c r="MOS20" s="727"/>
      <c r="MOT20" s="727"/>
      <c r="MOV20" s="729"/>
      <c r="MOW20" s="724"/>
      <c r="MOX20" s="725"/>
      <c r="MOY20" s="726"/>
      <c r="MOZ20" s="726"/>
      <c r="MPA20" s="726"/>
      <c r="MPB20" s="727"/>
      <c r="MPC20" s="727"/>
      <c r="MPD20" s="727"/>
      <c r="MPF20" s="729"/>
      <c r="MPG20" s="724"/>
      <c r="MPH20" s="725"/>
      <c r="MPI20" s="726"/>
      <c r="MPJ20" s="726"/>
      <c r="MPK20" s="726"/>
      <c r="MPL20" s="727"/>
      <c r="MPM20" s="727"/>
      <c r="MPN20" s="727"/>
      <c r="MPP20" s="729"/>
      <c r="MPQ20" s="724"/>
      <c r="MPR20" s="725"/>
      <c r="MPS20" s="726"/>
      <c r="MPT20" s="726"/>
      <c r="MPU20" s="726"/>
      <c r="MPV20" s="727"/>
      <c r="MPW20" s="727"/>
      <c r="MPX20" s="727"/>
      <c r="MPZ20" s="729"/>
      <c r="MQA20" s="724"/>
      <c r="MQB20" s="725"/>
      <c r="MQC20" s="726"/>
      <c r="MQD20" s="726"/>
      <c r="MQE20" s="726"/>
      <c r="MQF20" s="727"/>
      <c r="MQG20" s="727"/>
      <c r="MQH20" s="727"/>
      <c r="MQJ20" s="729"/>
      <c r="MQK20" s="724"/>
      <c r="MQL20" s="725"/>
      <c r="MQM20" s="726"/>
      <c r="MQN20" s="726"/>
      <c r="MQO20" s="726"/>
      <c r="MQP20" s="727"/>
      <c r="MQQ20" s="727"/>
      <c r="MQR20" s="727"/>
      <c r="MQT20" s="729"/>
      <c r="MQU20" s="724"/>
      <c r="MQV20" s="725"/>
      <c r="MQW20" s="726"/>
      <c r="MQX20" s="726"/>
      <c r="MQY20" s="726"/>
      <c r="MQZ20" s="727"/>
      <c r="MRA20" s="727"/>
      <c r="MRB20" s="727"/>
      <c r="MRD20" s="729"/>
      <c r="MRE20" s="724"/>
      <c r="MRF20" s="725"/>
      <c r="MRG20" s="726"/>
      <c r="MRH20" s="726"/>
      <c r="MRI20" s="726"/>
      <c r="MRJ20" s="727"/>
      <c r="MRK20" s="727"/>
      <c r="MRL20" s="727"/>
      <c r="MRN20" s="729"/>
      <c r="MRO20" s="724"/>
      <c r="MRP20" s="725"/>
      <c r="MRQ20" s="726"/>
      <c r="MRR20" s="726"/>
      <c r="MRS20" s="726"/>
      <c r="MRT20" s="727"/>
      <c r="MRU20" s="727"/>
      <c r="MRV20" s="727"/>
      <c r="MRX20" s="729"/>
      <c r="MRY20" s="724"/>
      <c r="MRZ20" s="725"/>
      <c r="MSA20" s="726"/>
      <c r="MSB20" s="726"/>
      <c r="MSC20" s="726"/>
      <c r="MSD20" s="727"/>
      <c r="MSE20" s="727"/>
      <c r="MSF20" s="727"/>
      <c r="MSH20" s="729"/>
      <c r="MSI20" s="724"/>
      <c r="MSJ20" s="725"/>
      <c r="MSK20" s="726"/>
      <c r="MSL20" s="726"/>
      <c r="MSM20" s="726"/>
      <c r="MSN20" s="727"/>
      <c r="MSO20" s="727"/>
      <c r="MSP20" s="727"/>
      <c r="MSR20" s="729"/>
      <c r="MSS20" s="724"/>
      <c r="MST20" s="725"/>
      <c r="MSU20" s="726"/>
      <c r="MSV20" s="726"/>
      <c r="MSW20" s="726"/>
      <c r="MSX20" s="727"/>
      <c r="MSY20" s="727"/>
      <c r="MSZ20" s="727"/>
      <c r="MTB20" s="729"/>
      <c r="MTC20" s="724"/>
      <c r="MTD20" s="725"/>
      <c r="MTE20" s="726"/>
      <c r="MTF20" s="726"/>
      <c r="MTG20" s="726"/>
      <c r="MTH20" s="727"/>
      <c r="MTI20" s="727"/>
      <c r="MTJ20" s="727"/>
      <c r="MTL20" s="729"/>
      <c r="MTM20" s="724"/>
      <c r="MTN20" s="725"/>
      <c r="MTO20" s="726"/>
      <c r="MTP20" s="726"/>
      <c r="MTQ20" s="726"/>
      <c r="MTR20" s="727"/>
      <c r="MTS20" s="727"/>
      <c r="MTT20" s="727"/>
      <c r="MTV20" s="729"/>
      <c r="MTW20" s="724"/>
      <c r="MTX20" s="725"/>
      <c r="MTY20" s="726"/>
      <c r="MTZ20" s="726"/>
      <c r="MUA20" s="726"/>
      <c r="MUB20" s="727"/>
      <c r="MUC20" s="727"/>
      <c r="MUD20" s="727"/>
      <c r="MUF20" s="729"/>
      <c r="MUG20" s="724"/>
      <c r="MUH20" s="725"/>
      <c r="MUI20" s="726"/>
      <c r="MUJ20" s="726"/>
      <c r="MUK20" s="726"/>
      <c r="MUL20" s="727"/>
      <c r="MUM20" s="727"/>
      <c r="MUN20" s="727"/>
      <c r="MUP20" s="729"/>
      <c r="MUQ20" s="724"/>
      <c r="MUR20" s="725"/>
      <c r="MUS20" s="726"/>
      <c r="MUT20" s="726"/>
      <c r="MUU20" s="726"/>
      <c r="MUV20" s="727"/>
      <c r="MUW20" s="727"/>
      <c r="MUX20" s="727"/>
      <c r="MUZ20" s="729"/>
      <c r="MVA20" s="724"/>
      <c r="MVB20" s="725"/>
      <c r="MVC20" s="726"/>
      <c r="MVD20" s="726"/>
      <c r="MVE20" s="726"/>
      <c r="MVF20" s="727"/>
      <c r="MVG20" s="727"/>
      <c r="MVH20" s="727"/>
      <c r="MVJ20" s="729"/>
      <c r="MVK20" s="724"/>
      <c r="MVL20" s="725"/>
      <c r="MVM20" s="726"/>
      <c r="MVN20" s="726"/>
      <c r="MVO20" s="726"/>
      <c r="MVP20" s="727"/>
      <c r="MVQ20" s="727"/>
      <c r="MVR20" s="727"/>
      <c r="MVT20" s="729"/>
      <c r="MVU20" s="724"/>
      <c r="MVV20" s="725"/>
      <c r="MVW20" s="726"/>
      <c r="MVX20" s="726"/>
      <c r="MVY20" s="726"/>
      <c r="MVZ20" s="727"/>
      <c r="MWA20" s="727"/>
      <c r="MWB20" s="727"/>
      <c r="MWD20" s="729"/>
      <c r="MWE20" s="724"/>
      <c r="MWF20" s="725"/>
      <c r="MWG20" s="726"/>
      <c r="MWH20" s="726"/>
      <c r="MWI20" s="726"/>
      <c r="MWJ20" s="727"/>
      <c r="MWK20" s="727"/>
      <c r="MWL20" s="727"/>
      <c r="MWN20" s="729"/>
      <c r="MWO20" s="724"/>
      <c r="MWP20" s="725"/>
      <c r="MWQ20" s="726"/>
      <c r="MWR20" s="726"/>
      <c r="MWS20" s="726"/>
      <c r="MWT20" s="727"/>
      <c r="MWU20" s="727"/>
      <c r="MWV20" s="727"/>
      <c r="MWX20" s="729"/>
      <c r="MWY20" s="724"/>
      <c r="MWZ20" s="725"/>
      <c r="MXA20" s="726"/>
      <c r="MXB20" s="726"/>
      <c r="MXC20" s="726"/>
      <c r="MXD20" s="727"/>
      <c r="MXE20" s="727"/>
      <c r="MXF20" s="727"/>
      <c r="MXH20" s="729"/>
      <c r="MXI20" s="724"/>
      <c r="MXJ20" s="725"/>
      <c r="MXK20" s="726"/>
      <c r="MXL20" s="726"/>
      <c r="MXM20" s="726"/>
      <c r="MXN20" s="727"/>
      <c r="MXO20" s="727"/>
      <c r="MXP20" s="727"/>
      <c r="MXR20" s="729"/>
      <c r="MXS20" s="724"/>
      <c r="MXT20" s="725"/>
      <c r="MXU20" s="726"/>
      <c r="MXV20" s="726"/>
      <c r="MXW20" s="726"/>
      <c r="MXX20" s="727"/>
      <c r="MXY20" s="727"/>
      <c r="MXZ20" s="727"/>
      <c r="MYB20" s="729"/>
      <c r="MYC20" s="724"/>
      <c r="MYD20" s="725"/>
      <c r="MYE20" s="726"/>
      <c r="MYF20" s="726"/>
      <c r="MYG20" s="726"/>
      <c r="MYH20" s="727"/>
      <c r="MYI20" s="727"/>
      <c r="MYJ20" s="727"/>
      <c r="MYL20" s="729"/>
      <c r="MYM20" s="724"/>
      <c r="MYN20" s="725"/>
      <c r="MYO20" s="726"/>
      <c r="MYP20" s="726"/>
      <c r="MYQ20" s="726"/>
      <c r="MYR20" s="727"/>
      <c r="MYS20" s="727"/>
      <c r="MYT20" s="727"/>
      <c r="MYV20" s="729"/>
      <c r="MYW20" s="724"/>
      <c r="MYX20" s="725"/>
      <c r="MYY20" s="726"/>
      <c r="MYZ20" s="726"/>
      <c r="MZA20" s="726"/>
      <c r="MZB20" s="727"/>
      <c r="MZC20" s="727"/>
      <c r="MZD20" s="727"/>
      <c r="MZF20" s="729"/>
      <c r="MZG20" s="724"/>
      <c r="MZH20" s="725"/>
      <c r="MZI20" s="726"/>
      <c r="MZJ20" s="726"/>
      <c r="MZK20" s="726"/>
      <c r="MZL20" s="727"/>
      <c r="MZM20" s="727"/>
      <c r="MZN20" s="727"/>
      <c r="MZP20" s="729"/>
      <c r="MZQ20" s="724"/>
      <c r="MZR20" s="725"/>
      <c r="MZS20" s="726"/>
      <c r="MZT20" s="726"/>
      <c r="MZU20" s="726"/>
      <c r="MZV20" s="727"/>
      <c r="MZW20" s="727"/>
      <c r="MZX20" s="727"/>
      <c r="MZZ20" s="729"/>
      <c r="NAA20" s="724"/>
      <c r="NAB20" s="725"/>
      <c r="NAC20" s="726"/>
      <c r="NAD20" s="726"/>
      <c r="NAE20" s="726"/>
      <c r="NAF20" s="727"/>
      <c r="NAG20" s="727"/>
      <c r="NAH20" s="727"/>
      <c r="NAJ20" s="729"/>
      <c r="NAK20" s="724"/>
      <c r="NAL20" s="725"/>
      <c r="NAM20" s="726"/>
      <c r="NAN20" s="726"/>
      <c r="NAO20" s="726"/>
      <c r="NAP20" s="727"/>
      <c r="NAQ20" s="727"/>
      <c r="NAR20" s="727"/>
      <c r="NAT20" s="729"/>
      <c r="NAU20" s="724"/>
      <c r="NAV20" s="725"/>
      <c r="NAW20" s="726"/>
      <c r="NAX20" s="726"/>
      <c r="NAY20" s="726"/>
      <c r="NAZ20" s="727"/>
      <c r="NBA20" s="727"/>
      <c r="NBB20" s="727"/>
      <c r="NBD20" s="729"/>
      <c r="NBE20" s="724"/>
      <c r="NBF20" s="725"/>
      <c r="NBG20" s="726"/>
      <c r="NBH20" s="726"/>
      <c r="NBI20" s="726"/>
      <c r="NBJ20" s="727"/>
      <c r="NBK20" s="727"/>
      <c r="NBL20" s="727"/>
      <c r="NBN20" s="729"/>
      <c r="NBO20" s="724"/>
      <c r="NBP20" s="725"/>
      <c r="NBQ20" s="726"/>
      <c r="NBR20" s="726"/>
      <c r="NBS20" s="726"/>
      <c r="NBT20" s="727"/>
      <c r="NBU20" s="727"/>
      <c r="NBV20" s="727"/>
      <c r="NBX20" s="729"/>
      <c r="NBY20" s="724"/>
      <c r="NBZ20" s="725"/>
      <c r="NCA20" s="726"/>
      <c r="NCB20" s="726"/>
      <c r="NCC20" s="726"/>
      <c r="NCD20" s="727"/>
      <c r="NCE20" s="727"/>
      <c r="NCF20" s="727"/>
      <c r="NCH20" s="729"/>
      <c r="NCI20" s="724"/>
      <c r="NCJ20" s="725"/>
      <c r="NCK20" s="726"/>
      <c r="NCL20" s="726"/>
      <c r="NCM20" s="726"/>
      <c r="NCN20" s="727"/>
      <c r="NCO20" s="727"/>
      <c r="NCP20" s="727"/>
      <c r="NCR20" s="729"/>
      <c r="NCS20" s="724"/>
      <c r="NCT20" s="725"/>
      <c r="NCU20" s="726"/>
      <c r="NCV20" s="726"/>
      <c r="NCW20" s="726"/>
      <c r="NCX20" s="727"/>
      <c r="NCY20" s="727"/>
      <c r="NCZ20" s="727"/>
      <c r="NDB20" s="729"/>
      <c r="NDC20" s="724"/>
      <c r="NDD20" s="725"/>
      <c r="NDE20" s="726"/>
      <c r="NDF20" s="726"/>
      <c r="NDG20" s="726"/>
      <c r="NDH20" s="727"/>
      <c r="NDI20" s="727"/>
      <c r="NDJ20" s="727"/>
      <c r="NDL20" s="729"/>
      <c r="NDM20" s="724"/>
      <c r="NDN20" s="725"/>
      <c r="NDO20" s="726"/>
      <c r="NDP20" s="726"/>
      <c r="NDQ20" s="726"/>
      <c r="NDR20" s="727"/>
      <c r="NDS20" s="727"/>
      <c r="NDT20" s="727"/>
      <c r="NDV20" s="729"/>
      <c r="NDW20" s="724"/>
      <c r="NDX20" s="725"/>
      <c r="NDY20" s="726"/>
      <c r="NDZ20" s="726"/>
      <c r="NEA20" s="726"/>
      <c r="NEB20" s="727"/>
      <c r="NEC20" s="727"/>
      <c r="NED20" s="727"/>
      <c r="NEF20" s="729"/>
      <c r="NEG20" s="724"/>
      <c r="NEH20" s="725"/>
      <c r="NEI20" s="726"/>
      <c r="NEJ20" s="726"/>
      <c r="NEK20" s="726"/>
      <c r="NEL20" s="727"/>
      <c r="NEM20" s="727"/>
      <c r="NEN20" s="727"/>
      <c r="NEP20" s="729"/>
      <c r="NEQ20" s="724"/>
      <c r="NER20" s="725"/>
      <c r="NES20" s="726"/>
      <c r="NET20" s="726"/>
      <c r="NEU20" s="726"/>
      <c r="NEV20" s="727"/>
      <c r="NEW20" s="727"/>
      <c r="NEX20" s="727"/>
      <c r="NEZ20" s="729"/>
      <c r="NFA20" s="724"/>
      <c r="NFB20" s="725"/>
      <c r="NFC20" s="726"/>
      <c r="NFD20" s="726"/>
      <c r="NFE20" s="726"/>
      <c r="NFF20" s="727"/>
      <c r="NFG20" s="727"/>
      <c r="NFH20" s="727"/>
      <c r="NFJ20" s="729"/>
      <c r="NFK20" s="724"/>
      <c r="NFL20" s="725"/>
      <c r="NFM20" s="726"/>
      <c r="NFN20" s="726"/>
      <c r="NFO20" s="726"/>
      <c r="NFP20" s="727"/>
      <c r="NFQ20" s="727"/>
      <c r="NFR20" s="727"/>
      <c r="NFT20" s="729"/>
      <c r="NFU20" s="724"/>
      <c r="NFV20" s="725"/>
      <c r="NFW20" s="726"/>
      <c r="NFX20" s="726"/>
      <c r="NFY20" s="726"/>
      <c r="NFZ20" s="727"/>
      <c r="NGA20" s="727"/>
      <c r="NGB20" s="727"/>
      <c r="NGD20" s="729"/>
      <c r="NGE20" s="724"/>
      <c r="NGF20" s="725"/>
      <c r="NGG20" s="726"/>
      <c r="NGH20" s="726"/>
      <c r="NGI20" s="726"/>
      <c r="NGJ20" s="727"/>
      <c r="NGK20" s="727"/>
      <c r="NGL20" s="727"/>
      <c r="NGN20" s="729"/>
      <c r="NGO20" s="724"/>
      <c r="NGP20" s="725"/>
      <c r="NGQ20" s="726"/>
      <c r="NGR20" s="726"/>
      <c r="NGS20" s="726"/>
      <c r="NGT20" s="727"/>
      <c r="NGU20" s="727"/>
      <c r="NGV20" s="727"/>
      <c r="NGX20" s="729"/>
      <c r="NGY20" s="724"/>
      <c r="NGZ20" s="725"/>
      <c r="NHA20" s="726"/>
      <c r="NHB20" s="726"/>
      <c r="NHC20" s="726"/>
      <c r="NHD20" s="727"/>
      <c r="NHE20" s="727"/>
      <c r="NHF20" s="727"/>
      <c r="NHH20" s="729"/>
      <c r="NHI20" s="724"/>
      <c r="NHJ20" s="725"/>
      <c r="NHK20" s="726"/>
      <c r="NHL20" s="726"/>
      <c r="NHM20" s="726"/>
      <c r="NHN20" s="727"/>
      <c r="NHO20" s="727"/>
      <c r="NHP20" s="727"/>
      <c r="NHR20" s="729"/>
      <c r="NHS20" s="724"/>
      <c r="NHT20" s="725"/>
      <c r="NHU20" s="726"/>
      <c r="NHV20" s="726"/>
      <c r="NHW20" s="726"/>
      <c r="NHX20" s="727"/>
      <c r="NHY20" s="727"/>
      <c r="NHZ20" s="727"/>
      <c r="NIB20" s="729"/>
      <c r="NIC20" s="724"/>
      <c r="NID20" s="725"/>
      <c r="NIE20" s="726"/>
      <c r="NIF20" s="726"/>
      <c r="NIG20" s="726"/>
      <c r="NIH20" s="727"/>
      <c r="NII20" s="727"/>
      <c r="NIJ20" s="727"/>
      <c r="NIL20" s="729"/>
      <c r="NIM20" s="724"/>
      <c r="NIN20" s="725"/>
      <c r="NIO20" s="726"/>
      <c r="NIP20" s="726"/>
      <c r="NIQ20" s="726"/>
      <c r="NIR20" s="727"/>
      <c r="NIS20" s="727"/>
      <c r="NIT20" s="727"/>
      <c r="NIV20" s="729"/>
      <c r="NIW20" s="724"/>
      <c r="NIX20" s="725"/>
      <c r="NIY20" s="726"/>
      <c r="NIZ20" s="726"/>
      <c r="NJA20" s="726"/>
      <c r="NJB20" s="727"/>
      <c r="NJC20" s="727"/>
      <c r="NJD20" s="727"/>
      <c r="NJF20" s="729"/>
      <c r="NJG20" s="724"/>
      <c r="NJH20" s="725"/>
      <c r="NJI20" s="726"/>
      <c r="NJJ20" s="726"/>
      <c r="NJK20" s="726"/>
      <c r="NJL20" s="727"/>
      <c r="NJM20" s="727"/>
      <c r="NJN20" s="727"/>
      <c r="NJP20" s="729"/>
      <c r="NJQ20" s="724"/>
      <c r="NJR20" s="725"/>
      <c r="NJS20" s="726"/>
      <c r="NJT20" s="726"/>
      <c r="NJU20" s="726"/>
      <c r="NJV20" s="727"/>
      <c r="NJW20" s="727"/>
      <c r="NJX20" s="727"/>
      <c r="NJZ20" s="729"/>
      <c r="NKA20" s="724"/>
      <c r="NKB20" s="725"/>
      <c r="NKC20" s="726"/>
      <c r="NKD20" s="726"/>
      <c r="NKE20" s="726"/>
      <c r="NKF20" s="727"/>
      <c r="NKG20" s="727"/>
      <c r="NKH20" s="727"/>
      <c r="NKJ20" s="729"/>
      <c r="NKK20" s="724"/>
      <c r="NKL20" s="725"/>
      <c r="NKM20" s="726"/>
      <c r="NKN20" s="726"/>
      <c r="NKO20" s="726"/>
      <c r="NKP20" s="727"/>
      <c r="NKQ20" s="727"/>
      <c r="NKR20" s="727"/>
      <c r="NKT20" s="729"/>
      <c r="NKU20" s="724"/>
      <c r="NKV20" s="725"/>
      <c r="NKW20" s="726"/>
      <c r="NKX20" s="726"/>
      <c r="NKY20" s="726"/>
      <c r="NKZ20" s="727"/>
      <c r="NLA20" s="727"/>
      <c r="NLB20" s="727"/>
      <c r="NLD20" s="729"/>
      <c r="NLE20" s="724"/>
      <c r="NLF20" s="725"/>
      <c r="NLG20" s="726"/>
      <c r="NLH20" s="726"/>
      <c r="NLI20" s="726"/>
      <c r="NLJ20" s="727"/>
      <c r="NLK20" s="727"/>
      <c r="NLL20" s="727"/>
      <c r="NLN20" s="729"/>
      <c r="NLO20" s="724"/>
      <c r="NLP20" s="725"/>
      <c r="NLQ20" s="726"/>
      <c r="NLR20" s="726"/>
      <c r="NLS20" s="726"/>
      <c r="NLT20" s="727"/>
      <c r="NLU20" s="727"/>
      <c r="NLV20" s="727"/>
      <c r="NLX20" s="729"/>
      <c r="NLY20" s="724"/>
      <c r="NLZ20" s="725"/>
      <c r="NMA20" s="726"/>
      <c r="NMB20" s="726"/>
      <c r="NMC20" s="726"/>
      <c r="NMD20" s="727"/>
      <c r="NME20" s="727"/>
      <c r="NMF20" s="727"/>
      <c r="NMH20" s="729"/>
      <c r="NMI20" s="724"/>
      <c r="NMJ20" s="725"/>
      <c r="NMK20" s="726"/>
      <c r="NML20" s="726"/>
      <c r="NMM20" s="726"/>
      <c r="NMN20" s="727"/>
      <c r="NMO20" s="727"/>
      <c r="NMP20" s="727"/>
      <c r="NMR20" s="729"/>
      <c r="NMS20" s="724"/>
      <c r="NMT20" s="725"/>
      <c r="NMU20" s="726"/>
      <c r="NMV20" s="726"/>
      <c r="NMW20" s="726"/>
      <c r="NMX20" s="727"/>
      <c r="NMY20" s="727"/>
      <c r="NMZ20" s="727"/>
      <c r="NNB20" s="729"/>
      <c r="NNC20" s="724"/>
      <c r="NND20" s="725"/>
      <c r="NNE20" s="726"/>
      <c r="NNF20" s="726"/>
      <c r="NNG20" s="726"/>
      <c r="NNH20" s="727"/>
      <c r="NNI20" s="727"/>
      <c r="NNJ20" s="727"/>
      <c r="NNL20" s="729"/>
      <c r="NNM20" s="724"/>
      <c r="NNN20" s="725"/>
      <c r="NNO20" s="726"/>
      <c r="NNP20" s="726"/>
      <c r="NNQ20" s="726"/>
      <c r="NNR20" s="727"/>
      <c r="NNS20" s="727"/>
      <c r="NNT20" s="727"/>
      <c r="NNV20" s="729"/>
      <c r="NNW20" s="724"/>
      <c r="NNX20" s="725"/>
      <c r="NNY20" s="726"/>
      <c r="NNZ20" s="726"/>
      <c r="NOA20" s="726"/>
      <c r="NOB20" s="727"/>
      <c r="NOC20" s="727"/>
      <c r="NOD20" s="727"/>
      <c r="NOF20" s="729"/>
      <c r="NOG20" s="724"/>
      <c r="NOH20" s="725"/>
      <c r="NOI20" s="726"/>
      <c r="NOJ20" s="726"/>
      <c r="NOK20" s="726"/>
      <c r="NOL20" s="727"/>
      <c r="NOM20" s="727"/>
      <c r="NON20" s="727"/>
      <c r="NOP20" s="729"/>
      <c r="NOQ20" s="724"/>
      <c r="NOR20" s="725"/>
      <c r="NOS20" s="726"/>
      <c r="NOT20" s="726"/>
      <c r="NOU20" s="726"/>
      <c r="NOV20" s="727"/>
      <c r="NOW20" s="727"/>
      <c r="NOX20" s="727"/>
      <c r="NOZ20" s="729"/>
      <c r="NPA20" s="724"/>
      <c r="NPB20" s="725"/>
      <c r="NPC20" s="726"/>
      <c r="NPD20" s="726"/>
      <c r="NPE20" s="726"/>
      <c r="NPF20" s="727"/>
      <c r="NPG20" s="727"/>
      <c r="NPH20" s="727"/>
      <c r="NPJ20" s="729"/>
      <c r="NPK20" s="724"/>
      <c r="NPL20" s="725"/>
      <c r="NPM20" s="726"/>
      <c r="NPN20" s="726"/>
      <c r="NPO20" s="726"/>
      <c r="NPP20" s="727"/>
      <c r="NPQ20" s="727"/>
      <c r="NPR20" s="727"/>
      <c r="NPT20" s="729"/>
      <c r="NPU20" s="724"/>
      <c r="NPV20" s="725"/>
      <c r="NPW20" s="726"/>
      <c r="NPX20" s="726"/>
      <c r="NPY20" s="726"/>
      <c r="NPZ20" s="727"/>
      <c r="NQA20" s="727"/>
      <c r="NQB20" s="727"/>
      <c r="NQD20" s="729"/>
      <c r="NQE20" s="724"/>
      <c r="NQF20" s="725"/>
      <c r="NQG20" s="726"/>
      <c r="NQH20" s="726"/>
      <c r="NQI20" s="726"/>
      <c r="NQJ20" s="727"/>
      <c r="NQK20" s="727"/>
      <c r="NQL20" s="727"/>
      <c r="NQN20" s="729"/>
      <c r="NQO20" s="724"/>
      <c r="NQP20" s="725"/>
      <c r="NQQ20" s="726"/>
      <c r="NQR20" s="726"/>
      <c r="NQS20" s="726"/>
      <c r="NQT20" s="727"/>
      <c r="NQU20" s="727"/>
      <c r="NQV20" s="727"/>
      <c r="NQX20" s="729"/>
      <c r="NQY20" s="724"/>
      <c r="NQZ20" s="725"/>
      <c r="NRA20" s="726"/>
      <c r="NRB20" s="726"/>
      <c r="NRC20" s="726"/>
      <c r="NRD20" s="727"/>
      <c r="NRE20" s="727"/>
      <c r="NRF20" s="727"/>
      <c r="NRH20" s="729"/>
      <c r="NRI20" s="724"/>
      <c r="NRJ20" s="725"/>
      <c r="NRK20" s="726"/>
      <c r="NRL20" s="726"/>
      <c r="NRM20" s="726"/>
      <c r="NRN20" s="727"/>
      <c r="NRO20" s="727"/>
      <c r="NRP20" s="727"/>
      <c r="NRR20" s="729"/>
      <c r="NRS20" s="724"/>
      <c r="NRT20" s="725"/>
      <c r="NRU20" s="726"/>
      <c r="NRV20" s="726"/>
      <c r="NRW20" s="726"/>
      <c r="NRX20" s="727"/>
      <c r="NRY20" s="727"/>
      <c r="NRZ20" s="727"/>
      <c r="NSB20" s="729"/>
      <c r="NSC20" s="724"/>
      <c r="NSD20" s="725"/>
      <c r="NSE20" s="726"/>
      <c r="NSF20" s="726"/>
      <c r="NSG20" s="726"/>
      <c r="NSH20" s="727"/>
      <c r="NSI20" s="727"/>
      <c r="NSJ20" s="727"/>
      <c r="NSL20" s="729"/>
      <c r="NSM20" s="724"/>
      <c r="NSN20" s="725"/>
      <c r="NSO20" s="726"/>
      <c r="NSP20" s="726"/>
      <c r="NSQ20" s="726"/>
      <c r="NSR20" s="727"/>
      <c r="NSS20" s="727"/>
      <c r="NST20" s="727"/>
      <c r="NSV20" s="729"/>
      <c r="NSW20" s="724"/>
      <c r="NSX20" s="725"/>
      <c r="NSY20" s="726"/>
      <c r="NSZ20" s="726"/>
      <c r="NTA20" s="726"/>
      <c r="NTB20" s="727"/>
      <c r="NTC20" s="727"/>
      <c r="NTD20" s="727"/>
      <c r="NTF20" s="729"/>
      <c r="NTG20" s="724"/>
      <c r="NTH20" s="725"/>
      <c r="NTI20" s="726"/>
      <c r="NTJ20" s="726"/>
      <c r="NTK20" s="726"/>
      <c r="NTL20" s="727"/>
      <c r="NTM20" s="727"/>
      <c r="NTN20" s="727"/>
      <c r="NTP20" s="729"/>
      <c r="NTQ20" s="724"/>
      <c r="NTR20" s="725"/>
      <c r="NTS20" s="726"/>
      <c r="NTT20" s="726"/>
      <c r="NTU20" s="726"/>
      <c r="NTV20" s="727"/>
      <c r="NTW20" s="727"/>
      <c r="NTX20" s="727"/>
      <c r="NTZ20" s="729"/>
      <c r="NUA20" s="724"/>
      <c r="NUB20" s="725"/>
      <c r="NUC20" s="726"/>
      <c r="NUD20" s="726"/>
      <c r="NUE20" s="726"/>
      <c r="NUF20" s="727"/>
      <c r="NUG20" s="727"/>
      <c r="NUH20" s="727"/>
      <c r="NUJ20" s="729"/>
      <c r="NUK20" s="724"/>
      <c r="NUL20" s="725"/>
      <c r="NUM20" s="726"/>
      <c r="NUN20" s="726"/>
      <c r="NUO20" s="726"/>
      <c r="NUP20" s="727"/>
      <c r="NUQ20" s="727"/>
      <c r="NUR20" s="727"/>
      <c r="NUT20" s="729"/>
      <c r="NUU20" s="724"/>
      <c r="NUV20" s="725"/>
      <c r="NUW20" s="726"/>
      <c r="NUX20" s="726"/>
      <c r="NUY20" s="726"/>
      <c r="NUZ20" s="727"/>
      <c r="NVA20" s="727"/>
      <c r="NVB20" s="727"/>
      <c r="NVD20" s="729"/>
      <c r="NVE20" s="724"/>
      <c r="NVF20" s="725"/>
      <c r="NVG20" s="726"/>
      <c r="NVH20" s="726"/>
      <c r="NVI20" s="726"/>
      <c r="NVJ20" s="727"/>
      <c r="NVK20" s="727"/>
      <c r="NVL20" s="727"/>
      <c r="NVN20" s="729"/>
      <c r="NVO20" s="724"/>
      <c r="NVP20" s="725"/>
      <c r="NVQ20" s="726"/>
      <c r="NVR20" s="726"/>
      <c r="NVS20" s="726"/>
      <c r="NVT20" s="727"/>
      <c r="NVU20" s="727"/>
      <c r="NVV20" s="727"/>
      <c r="NVX20" s="729"/>
      <c r="NVY20" s="724"/>
      <c r="NVZ20" s="725"/>
      <c r="NWA20" s="726"/>
      <c r="NWB20" s="726"/>
      <c r="NWC20" s="726"/>
      <c r="NWD20" s="727"/>
      <c r="NWE20" s="727"/>
      <c r="NWF20" s="727"/>
      <c r="NWH20" s="729"/>
      <c r="NWI20" s="724"/>
      <c r="NWJ20" s="725"/>
      <c r="NWK20" s="726"/>
      <c r="NWL20" s="726"/>
      <c r="NWM20" s="726"/>
      <c r="NWN20" s="727"/>
      <c r="NWO20" s="727"/>
      <c r="NWP20" s="727"/>
      <c r="NWR20" s="729"/>
      <c r="NWS20" s="724"/>
      <c r="NWT20" s="725"/>
      <c r="NWU20" s="726"/>
      <c r="NWV20" s="726"/>
      <c r="NWW20" s="726"/>
      <c r="NWX20" s="727"/>
      <c r="NWY20" s="727"/>
      <c r="NWZ20" s="727"/>
      <c r="NXB20" s="729"/>
      <c r="NXC20" s="724"/>
      <c r="NXD20" s="725"/>
      <c r="NXE20" s="726"/>
      <c r="NXF20" s="726"/>
      <c r="NXG20" s="726"/>
      <c r="NXH20" s="727"/>
      <c r="NXI20" s="727"/>
      <c r="NXJ20" s="727"/>
      <c r="NXL20" s="729"/>
      <c r="NXM20" s="724"/>
      <c r="NXN20" s="725"/>
      <c r="NXO20" s="726"/>
      <c r="NXP20" s="726"/>
      <c r="NXQ20" s="726"/>
      <c r="NXR20" s="727"/>
      <c r="NXS20" s="727"/>
      <c r="NXT20" s="727"/>
      <c r="NXV20" s="729"/>
      <c r="NXW20" s="724"/>
      <c r="NXX20" s="725"/>
      <c r="NXY20" s="726"/>
      <c r="NXZ20" s="726"/>
      <c r="NYA20" s="726"/>
      <c r="NYB20" s="727"/>
      <c r="NYC20" s="727"/>
      <c r="NYD20" s="727"/>
      <c r="NYF20" s="729"/>
      <c r="NYG20" s="724"/>
      <c r="NYH20" s="725"/>
      <c r="NYI20" s="726"/>
      <c r="NYJ20" s="726"/>
      <c r="NYK20" s="726"/>
      <c r="NYL20" s="727"/>
      <c r="NYM20" s="727"/>
      <c r="NYN20" s="727"/>
      <c r="NYP20" s="729"/>
      <c r="NYQ20" s="724"/>
      <c r="NYR20" s="725"/>
      <c r="NYS20" s="726"/>
      <c r="NYT20" s="726"/>
      <c r="NYU20" s="726"/>
      <c r="NYV20" s="727"/>
      <c r="NYW20" s="727"/>
      <c r="NYX20" s="727"/>
      <c r="NYZ20" s="729"/>
      <c r="NZA20" s="724"/>
      <c r="NZB20" s="725"/>
      <c r="NZC20" s="726"/>
      <c r="NZD20" s="726"/>
      <c r="NZE20" s="726"/>
      <c r="NZF20" s="727"/>
      <c r="NZG20" s="727"/>
      <c r="NZH20" s="727"/>
      <c r="NZJ20" s="729"/>
      <c r="NZK20" s="724"/>
      <c r="NZL20" s="725"/>
      <c r="NZM20" s="726"/>
      <c r="NZN20" s="726"/>
      <c r="NZO20" s="726"/>
      <c r="NZP20" s="727"/>
      <c r="NZQ20" s="727"/>
      <c r="NZR20" s="727"/>
      <c r="NZT20" s="729"/>
      <c r="NZU20" s="724"/>
      <c r="NZV20" s="725"/>
      <c r="NZW20" s="726"/>
      <c r="NZX20" s="726"/>
      <c r="NZY20" s="726"/>
      <c r="NZZ20" s="727"/>
      <c r="OAA20" s="727"/>
      <c r="OAB20" s="727"/>
      <c r="OAD20" s="729"/>
      <c r="OAE20" s="724"/>
      <c r="OAF20" s="725"/>
      <c r="OAG20" s="726"/>
      <c r="OAH20" s="726"/>
      <c r="OAI20" s="726"/>
      <c r="OAJ20" s="727"/>
      <c r="OAK20" s="727"/>
      <c r="OAL20" s="727"/>
      <c r="OAN20" s="729"/>
      <c r="OAO20" s="724"/>
      <c r="OAP20" s="725"/>
      <c r="OAQ20" s="726"/>
      <c r="OAR20" s="726"/>
      <c r="OAS20" s="726"/>
      <c r="OAT20" s="727"/>
      <c r="OAU20" s="727"/>
      <c r="OAV20" s="727"/>
      <c r="OAX20" s="729"/>
      <c r="OAY20" s="724"/>
      <c r="OAZ20" s="725"/>
      <c r="OBA20" s="726"/>
      <c r="OBB20" s="726"/>
      <c r="OBC20" s="726"/>
      <c r="OBD20" s="727"/>
      <c r="OBE20" s="727"/>
      <c r="OBF20" s="727"/>
      <c r="OBH20" s="729"/>
      <c r="OBI20" s="724"/>
      <c r="OBJ20" s="725"/>
      <c r="OBK20" s="726"/>
      <c r="OBL20" s="726"/>
      <c r="OBM20" s="726"/>
      <c r="OBN20" s="727"/>
      <c r="OBO20" s="727"/>
      <c r="OBP20" s="727"/>
      <c r="OBR20" s="729"/>
      <c r="OBS20" s="724"/>
      <c r="OBT20" s="725"/>
      <c r="OBU20" s="726"/>
      <c r="OBV20" s="726"/>
      <c r="OBW20" s="726"/>
      <c r="OBX20" s="727"/>
      <c r="OBY20" s="727"/>
      <c r="OBZ20" s="727"/>
      <c r="OCB20" s="729"/>
      <c r="OCC20" s="724"/>
      <c r="OCD20" s="725"/>
      <c r="OCE20" s="726"/>
      <c r="OCF20" s="726"/>
      <c r="OCG20" s="726"/>
      <c r="OCH20" s="727"/>
      <c r="OCI20" s="727"/>
      <c r="OCJ20" s="727"/>
      <c r="OCL20" s="729"/>
      <c r="OCM20" s="724"/>
      <c r="OCN20" s="725"/>
      <c r="OCO20" s="726"/>
      <c r="OCP20" s="726"/>
      <c r="OCQ20" s="726"/>
      <c r="OCR20" s="727"/>
      <c r="OCS20" s="727"/>
      <c r="OCT20" s="727"/>
      <c r="OCV20" s="729"/>
      <c r="OCW20" s="724"/>
      <c r="OCX20" s="725"/>
      <c r="OCY20" s="726"/>
      <c r="OCZ20" s="726"/>
      <c r="ODA20" s="726"/>
      <c r="ODB20" s="727"/>
      <c r="ODC20" s="727"/>
      <c r="ODD20" s="727"/>
      <c r="ODF20" s="729"/>
      <c r="ODG20" s="724"/>
      <c r="ODH20" s="725"/>
      <c r="ODI20" s="726"/>
      <c r="ODJ20" s="726"/>
      <c r="ODK20" s="726"/>
      <c r="ODL20" s="727"/>
      <c r="ODM20" s="727"/>
      <c r="ODN20" s="727"/>
      <c r="ODP20" s="729"/>
      <c r="ODQ20" s="724"/>
      <c r="ODR20" s="725"/>
      <c r="ODS20" s="726"/>
      <c r="ODT20" s="726"/>
      <c r="ODU20" s="726"/>
      <c r="ODV20" s="727"/>
      <c r="ODW20" s="727"/>
      <c r="ODX20" s="727"/>
      <c r="ODZ20" s="729"/>
      <c r="OEA20" s="724"/>
      <c r="OEB20" s="725"/>
      <c r="OEC20" s="726"/>
      <c r="OED20" s="726"/>
      <c r="OEE20" s="726"/>
      <c r="OEF20" s="727"/>
      <c r="OEG20" s="727"/>
      <c r="OEH20" s="727"/>
      <c r="OEJ20" s="729"/>
      <c r="OEK20" s="724"/>
      <c r="OEL20" s="725"/>
      <c r="OEM20" s="726"/>
      <c r="OEN20" s="726"/>
      <c r="OEO20" s="726"/>
      <c r="OEP20" s="727"/>
      <c r="OEQ20" s="727"/>
      <c r="OER20" s="727"/>
      <c r="OET20" s="729"/>
      <c r="OEU20" s="724"/>
      <c r="OEV20" s="725"/>
      <c r="OEW20" s="726"/>
      <c r="OEX20" s="726"/>
      <c r="OEY20" s="726"/>
      <c r="OEZ20" s="727"/>
      <c r="OFA20" s="727"/>
      <c r="OFB20" s="727"/>
      <c r="OFD20" s="729"/>
      <c r="OFE20" s="724"/>
      <c r="OFF20" s="725"/>
      <c r="OFG20" s="726"/>
      <c r="OFH20" s="726"/>
      <c r="OFI20" s="726"/>
      <c r="OFJ20" s="727"/>
      <c r="OFK20" s="727"/>
      <c r="OFL20" s="727"/>
      <c r="OFN20" s="729"/>
      <c r="OFO20" s="724"/>
      <c r="OFP20" s="725"/>
      <c r="OFQ20" s="726"/>
      <c r="OFR20" s="726"/>
      <c r="OFS20" s="726"/>
      <c r="OFT20" s="727"/>
      <c r="OFU20" s="727"/>
      <c r="OFV20" s="727"/>
      <c r="OFX20" s="729"/>
      <c r="OFY20" s="724"/>
      <c r="OFZ20" s="725"/>
      <c r="OGA20" s="726"/>
      <c r="OGB20" s="726"/>
      <c r="OGC20" s="726"/>
      <c r="OGD20" s="727"/>
      <c r="OGE20" s="727"/>
      <c r="OGF20" s="727"/>
      <c r="OGH20" s="729"/>
      <c r="OGI20" s="724"/>
      <c r="OGJ20" s="725"/>
      <c r="OGK20" s="726"/>
      <c r="OGL20" s="726"/>
      <c r="OGM20" s="726"/>
      <c r="OGN20" s="727"/>
      <c r="OGO20" s="727"/>
      <c r="OGP20" s="727"/>
      <c r="OGR20" s="729"/>
      <c r="OGS20" s="724"/>
      <c r="OGT20" s="725"/>
      <c r="OGU20" s="726"/>
      <c r="OGV20" s="726"/>
      <c r="OGW20" s="726"/>
      <c r="OGX20" s="727"/>
      <c r="OGY20" s="727"/>
      <c r="OGZ20" s="727"/>
      <c r="OHB20" s="729"/>
      <c r="OHC20" s="724"/>
      <c r="OHD20" s="725"/>
      <c r="OHE20" s="726"/>
      <c r="OHF20" s="726"/>
      <c r="OHG20" s="726"/>
      <c r="OHH20" s="727"/>
      <c r="OHI20" s="727"/>
      <c r="OHJ20" s="727"/>
      <c r="OHL20" s="729"/>
      <c r="OHM20" s="724"/>
      <c r="OHN20" s="725"/>
      <c r="OHO20" s="726"/>
      <c r="OHP20" s="726"/>
      <c r="OHQ20" s="726"/>
      <c r="OHR20" s="727"/>
      <c r="OHS20" s="727"/>
      <c r="OHT20" s="727"/>
      <c r="OHV20" s="729"/>
      <c r="OHW20" s="724"/>
      <c r="OHX20" s="725"/>
      <c r="OHY20" s="726"/>
      <c r="OHZ20" s="726"/>
      <c r="OIA20" s="726"/>
      <c r="OIB20" s="727"/>
      <c r="OIC20" s="727"/>
      <c r="OID20" s="727"/>
      <c r="OIF20" s="729"/>
      <c r="OIG20" s="724"/>
      <c r="OIH20" s="725"/>
      <c r="OII20" s="726"/>
      <c r="OIJ20" s="726"/>
      <c r="OIK20" s="726"/>
      <c r="OIL20" s="727"/>
      <c r="OIM20" s="727"/>
      <c r="OIN20" s="727"/>
      <c r="OIP20" s="729"/>
      <c r="OIQ20" s="724"/>
      <c r="OIR20" s="725"/>
      <c r="OIS20" s="726"/>
      <c r="OIT20" s="726"/>
      <c r="OIU20" s="726"/>
      <c r="OIV20" s="727"/>
      <c r="OIW20" s="727"/>
      <c r="OIX20" s="727"/>
      <c r="OIZ20" s="729"/>
      <c r="OJA20" s="724"/>
      <c r="OJB20" s="725"/>
      <c r="OJC20" s="726"/>
      <c r="OJD20" s="726"/>
      <c r="OJE20" s="726"/>
      <c r="OJF20" s="727"/>
      <c r="OJG20" s="727"/>
      <c r="OJH20" s="727"/>
      <c r="OJJ20" s="729"/>
      <c r="OJK20" s="724"/>
      <c r="OJL20" s="725"/>
      <c r="OJM20" s="726"/>
      <c r="OJN20" s="726"/>
      <c r="OJO20" s="726"/>
      <c r="OJP20" s="727"/>
      <c r="OJQ20" s="727"/>
      <c r="OJR20" s="727"/>
      <c r="OJT20" s="729"/>
      <c r="OJU20" s="724"/>
      <c r="OJV20" s="725"/>
      <c r="OJW20" s="726"/>
      <c r="OJX20" s="726"/>
      <c r="OJY20" s="726"/>
      <c r="OJZ20" s="727"/>
      <c r="OKA20" s="727"/>
      <c r="OKB20" s="727"/>
      <c r="OKD20" s="729"/>
      <c r="OKE20" s="724"/>
      <c r="OKF20" s="725"/>
      <c r="OKG20" s="726"/>
      <c r="OKH20" s="726"/>
      <c r="OKI20" s="726"/>
      <c r="OKJ20" s="727"/>
      <c r="OKK20" s="727"/>
      <c r="OKL20" s="727"/>
      <c r="OKN20" s="729"/>
      <c r="OKO20" s="724"/>
      <c r="OKP20" s="725"/>
      <c r="OKQ20" s="726"/>
      <c r="OKR20" s="726"/>
      <c r="OKS20" s="726"/>
      <c r="OKT20" s="727"/>
      <c r="OKU20" s="727"/>
      <c r="OKV20" s="727"/>
      <c r="OKX20" s="729"/>
      <c r="OKY20" s="724"/>
      <c r="OKZ20" s="725"/>
      <c r="OLA20" s="726"/>
      <c r="OLB20" s="726"/>
      <c r="OLC20" s="726"/>
      <c r="OLD20" s="727"/>
      <c r="OLE20" s="727"/>
      <c r="OLF20" s="727"/>
      <c r="OLH20" s="729"/>
      <c r="OLI20" s="724"/>
      <c r="OLJ20" s="725"/>
      <c r="OLK20" s="726"/>
      <c r="OLL20" s="726"/>
      <c r="OLM20" s="726"/>
      <c r="OLN20" s="727"/>
      <c r="OLO20" s="727"/>
      <c r="OLP20" s="727"/>
      <c r="OLR20" s="729"/>
      <c r="OLS20" s="724"/>
      <c r="OLT20" s="725"/>
      <c r="OLU20" s="726"/>
      <c r="OLV20" s="726"/>
      <c r="OLW20" s="726"/>
      <c r="OLX20" s="727"/>
      <c r="OLY20" s="727"/>
      <c r="OLZ20" s="727"/>
      <c r="OMB20" s="729"/>
      <c r="OMC20" s="724"/>
      <c r="OMD20" s="725"/>
      <c r="OME20" s="726"/>
      <c r="OMF20" s="726"/>
      <c r="OMG20" s="726"/>
      <c r="OMH20" s="727"/>
      <c r="OMI20" s="727"/>
      <c r="OMJ20" s="727"/>
      <c r="OML20" s="729"/>
      <c r="OMM20" s="724"/>
      <c r="OMN20" s="725"/>
      <c r="OMO20" s="726"/>
      <c r="OMP20" s="726"/>
      <c r="OMQ20" s="726"/>
      <c r="OMR20" s="727"/>
      <c r="OMS20" s="727"/>
      <c r="OMT20" s="727"/>
      <c r="OMV20" s="729"/>
      <c r="OMW20" s="724"/>
      <c r="OMX20" s="725"/>
      <c r="OMY20" s="726"/>
      <c r="OMZ20" s="726"/>
      <c r="ONA20" s="726"/>
      <c r="ONB20" s="727"/>
      <c r="ONC20" s="727"/>
      <c r="OND20" s="727"/>
      <c r="ONF20" s="729"/>
      <c r="ONG20" s="724"/>
      <c r="ONH20" s="725"/>
      <c r="ONI20" s="726"/>
      <c r="ONJ20" s="726"/>
      <c r="ONK20" s="726"/>
      <c r="ONL20" s="727"/>
      <c r="ONM20" s="727"/>
      <c r="ONN20" s="727"/>
      <c r="ONP20" s="729"/>
      <c r="ONQ20" s="724"/>
      <c r="ONR20" s="725"/>
      <c r="ONS20" s="726"/>
      <c r="ONT20" s="726"/>
      <c r="ONU20" s="726"/>
      <c r="ONV20" s="727"/>
      <c r="ONW20" s="727"/>
      <c r="ONX20" s="727"/>
      <c r="ONZ20" s="729"/>
      <c r="OOA20" s="724"/>
      <c r="OOB20" s="725"/>
      <c r="OOC20" s="726"/>
      <c r="OOD20" s="726"/>
      <c r="OOE20" s="726"/>
      <c r="OOF20" s="727"/>
      <c r="OOG20" s="727"/>
      <c r="OOH20" s="727"/>
      <c r="OOJ20" s="729"/>
      <c r="OOK20" s="724"/>
      <c r="OOL20" s="725"/>
      <c r="OOM20" s="726"/>
      <c r="OON20" s="726"/>
      <c r="OOO20" s="726"/>
      <c r="OOP20" s="727"/>
      <c r="OOQ20" s="727"/>
      <c r="OOR20" s="727"/>
      <c r="OOT20" s="729"/>
      <c r="OOU20" s="724"/>
      <c r="OOV20" s="725"/>
      <c r="OOW20" s="726"/>
      <c r="OOX20" s="726"/>
      <c r="OOY20" s="726"/>
      <c r="OOZ20" s="727"/>
      <c r="OPA20" s="727"/>
      <c r="OPB20" s="727"/>
      <c r="OPD20" s="729"/>
      <c r="OPE20" s="724"/>
      <c r="OPF20" s="725"/>
      <c r="OPG20" s="726"/>
      <c r="OPH20" s="726"/>
      <c r="OPI20" s="726"/>
      <c r="OPJ20" s="727"/>
      <c r="OPK20" s="727"/>
      <c r="OPL20" s="727"/>
      <c r="OPN20" s="729"/>
      <c r="OPO20" s="724"/>
      <c r="OPP20" s="725"/>
      <c r="OPQ20" s="726"/>
      <c r="OPR20" s="726"/>
      <c r="OPS20" s="726"/>
      <c r="OPT20" s="727"/>
      <c r="OPU20" s="727"/>
      <c r="OPV20" s="727"/>
      <c r="OPX20" s="729"/>
      <c r="OPY20" s="724"/>
      <c r="OPZ20" s="725"/>
      <c r="OQA20" s="726"/>
      <c r="OQB20" s="726"/>
      <c r="OQC20" s="726"/>
      <c r="OQD20" s="727"/>
      <c r="OQE20" s="727"/>
      <c r="OQF20" s="727"/>
      <c r="OQH20" s="729"/>
      <c r="OQI20" s="724"/>
      <c r="OQJ20" s="725"/>
      <c r="OQK20" s="726"/>
      <c r="OQL20" s="726"/>
      <c r="OQM20" s="726"/>
      <c r="OQN20" s="727"/>
      <c r="OQO20" s="727"/>
      <c r="OQP20" s="727"/>
      <c r="OQR20" s="729"/>
      <c r="OQS20" s="724"/>
      <c r="OQT20" s="725"/>
      <c r="OQU20" s="726"/>
      <c r="OQV20" s="726"/>
      <c r="OQW20" s="726"/>
      <c r="OQX20" s="727"/>
      <c r="OQY20" s="727"/>
      <c r="OQZ20" s="727"/>
      <c r="ORB20" s="729"/>
      <c r="ORC20" s="724"/>
      <c r="ORD20" s="725"/>
      <c r="ORE20" s="726"/>
      <c r="ORF20" s="726"/>
      <c r="ORG20" s="726"/>
      <c r="ORH20" s="727"/>
      <c r="ORI20" s="727"/>
      <c r="ORJ20" s="727"/>
      <c r="ORL20" s="729"/>
      <c r="ORM20" s="724"/>
      <c r="ORN20" s="725"/>
      <c r="ORO20" s="726"/>
      <c r="ORP20" s="726"/>
      <c r="ORQ20" s="726"/>
      <c r="ORR20" s="727"/>
      <c r="ORS20" s="727"/>
      <c r="ORT20" s="727"/>
      <c r="ORV20" s="729"/>
      <c r="ORW20" s="724"/>
      <c r="ORX20" s="725"/>
      <c r="ORY20" s="726"/>
      <c r="ORZ20" s="726"/>
      <c r="OSA20" s="726"/>
      <c r="OSB20" s="727"/>
      <c r="OSC20" s="727"/>
      <c r="OSD20" s="727"/>
      <c r="OSF20" s="729"/>
      <c r="OSG20" s="724"/>
      <c r="OSH20" s="725"/>
      <c r="OSI20" s="726"/>
      <c r="OSJ20" s="726"/>
      <c r="OSK20" s="726"/>
      <c r="OSL20" s="727"/>
      <c r="OSM20" s="727"/>
      <c r="OSN20" s="727"/>
      <c r="OSP20" s="729"/>
      <c r="OSQ20" s="724"/>
      <c r="OSR20" s="725"/>
      <c r="OSS20" s="726"/>
      <c r="OST20" s="726"/>
      <c r="OSU20" s="726"/>
      <c r="OSV20" s="727"/>
      <c r="OSW20" s="727"/>
      <c r="OSX20" s="727"/>
      <c r="OSZ20" s="729"/>
      <c r="OTA20" s="724"/>
      <c r="OTB20" s="725"/>
      <c r="OTC20" s="726"/>
      <c r="OTD20" s="726"/>
      <c r="OTE20" s="726"/>
      <c r="OTF20" s="727"/>
      <c r="OTG20" s="727"/>
      <c r="OTH20" s="727"/>
      <c r="OTJ20" s="729"/>
      <c r="OTK20" s="724"/>
      <c r="OTL20" s="725"/>
      <c r="OTM20" s="726"/>
      <c r="OTN20" s="726"/>
      <c r="OTO20" s="726"/>
      <c r="OTP20" s="727"/>
      <c r="OTQ20" s="727"/>
      <c r="OTR20" s="727"/>
      <c r="OTT20" s="729"/>
      <c r="OTU20" s="724"/>
      <c r="OTV20" s="725"/>
      <c r="OTW20" s="726"/>
      <c r="OTX20" s="726"/>
      <c r="OTY20" s="726"/>
      <c r="OTZ20" s="727"/>
      <c r="OUA20" s="727"/>
      <c r="OUB20" s="727"/>
      <c r="OUD20" s="729"/>
      <c r="OUE20" s="724"/>
      <c r="OUF20" s="725"/>
      <c r="OUG20" s="726"/>
      <c r="OUH20" s="726"/>
      <c r="OUI20" s="726"/>
      <c r="OUJ20" s="727"/>
      <c r="OUK20" s="727"/>
      <c r="OUL20" s="727"/>
      <c r="OUN20" s="729"/>
      <c r="OUO20" s="724"/>
      <c r="OUP20" s="725"/>
      <c r="OUQ20" s="726"/>
      <c r="OUR20" s="726"/>
      <c r="OUS20" s="726"/>
      <c r="OUT20" s="727"/>
      <c r="OUU20" s="727"/>
      <c r="OUV20" s="727"/>
      <c r="OUX20" s="729"/>
      <c r="OUY20" s="724"/>
      <c r="OUZ20" s="725"/>
      <c r="OVA20" s="726"/>
      <c r="OVB20" s="726"/>
      <c r="OVC20" s="726"/>
      <c r="OVD20" s="727"/>
      <c r="OVE20" s="727"/>
      <c r="OVF20" s="727"/>
      <c r="OVH20" s="729"/>
      <c r="OVI20" s="724"/>
      <c r="OVJ20" s="725"/>
      <c r="OVK20" s="726"/>
      <c r="OVL20" s="726"/>
      <c r="OVM20" s="726"/>
      <c r="OVN20" s="727"/>
      <c r="OVO20" s="727"/>
      <c r="OVP20" s="727"/>
      <c r="OVR20" s="729"/>
      <c r="OVS20" s="724"/>
      <c r="OVT20" s="725"/>
      <c r="OVU20" s="726"/>
      <c r="OVV20" s="726"/>
      <c r="OVW20" s="726"/>
      <c r="OVX20" s="727"/>
      <c r="OVY20" s="727"/>
      <c r="OVZ20" s="727"/>
      <c r="OWB20" s="729"/>
      <c r="OWC20" s="724"/>
      <c r="OWD20" s="725"/>
      <c r="OWE20" s="726"/>
      <c r="OWF20" s="726"/>
      <c r="OWG20" s="726"/>
      <c r="OWH20" s="727"/>
      <c r="OWI20" s="727"/>
      <c r="OWJ20" s="727"/>
      <c r="OWL20" s="729"/>
      <c r="OWM20" s="724"/>
      <c r="OWN20" s="725"/>
      <c r="OWO20" s="726"/>
      <c r="OWP20" s="726"/>
      <c r="OWQ20" s="726"/>
      <c r="OWR20" s="727"/>
      <c r="OWS20" s="727"/>
      <c r="OWT20" s="727"/>
      <c r="OWV20" s="729"/>
      <c r="OWW20" s="724"/>
      <c r="OWX20" s="725"/>
      <c r="OWY20" s="726"/>
      <c r="OWZ20" s="726"/>
      <c r="OXA20" s="726"/>
      <c r="OXB20" s="727"/>
      <c r="OXC20" s="727"/>
      <c r="OXD20" s="727"/>
      <c r="OXF20" s="729"/>
      <c r="OXG20" s="724"/>
      <c r="OXH20" s="725"/>
      <c r="OXI20" s="726"/>
      <c r="OXJ20" s="726"/>
      <c r="OXK20" s="726"/>
      <c r="OXL20" s="727"/>
      <c r="OXM20" s="727"/>
      <c r="OXN20" s="727"/>
      <c r="OXP20" s="729"/>
      <c r="OXQ20" s="724"/>
      <c r="OXR20" s="725"/>
      <c r="OXS20" s="726"/>
      <c r="OXT20" s="726"/>
      <c r="OXU20" s="726"/>
      <c r="OXV20" s="727"/>
      <c r="OXW20" s="727"/>
      <c r="OXX20" s="727"/>
      <c r="OXZ20" s="729"/>
      <c r="OYA20" s="724"/>
      <c r="OYB20" s="725"/>
      <c r="OYC20" s="726"/>
      <c r="OYD20" s="726"/>
      <c r="OYE20" s="726"/>
      <c r="OYF20" s="727"/>
      <c r="OYG20" s="727"/>
      <c r="OYH20" s="727"/>
      <c r="OYJ20" s="729"/>
      <c r="OYK20" s="724"/>
      <c r="OYL20" s="725"/>
      <c r="OYM20" s="726"/>
      <c r="OYN20" s="726"/>
      <c r="OYO20" s="726"/>
      <c r="OYP20" s="727"/>
      <c r="OYQ20" s="727"/>
      <c r="OYR20" s="727"/>
      <c r="OYT20" s="729"/>
      <c r="OYU20" s="724"/>
      <c r="OYV20" s="725"/>
      <c r="OYW20" s="726"/>
      <c r="OYX20" s="726"/>
      <c r="OYY20" s="726"/>
      <c r="OYZ20" s="727"/>
      <c r="OZA20" s="727"/>
      <c r="OZB20" s="727"/>
      <c r="OZD20" s="729"/>
      <c r="OZE20" s="724"/>
      <c r="OZF20" s="725"/>
      <c r="OZG20" s="726"/>
      <c r="OZH20" s="726"/>
      <c r="OZI20" s="726"/>
      <c r="OZJ20" s="727"/>
      <c r="OZK20" s="727"/>
      <c r="OZL20" s="727"/>
      <c r="OZN20" s="729"/>
      <c r="OZO20" s="724"/>
      <c r="OZP20" s="725"/>
      <c r="OZQ20" s="726"/>
      <c r="OZR20" s="726"/>
      <c r="OZS20" s="726"/>
      <c r="OZT20" s="727"/>
      <c r="OZU20" s="727"/>
      <c r="OZV20" s="727"/>
      <c r="OZX20" s="729"/>
      <c r="OZY20" s="724"/>
      <c r="OZZ20" s="725"/>
      <c r="PAA20" s="726"/>
      <c r="PAB20" s="726"/>
      <c r="PAC20" s="726"/>
      <c r="PAD20" s="727"/>
      <c r="PAE20" s="727"/>
      <c r="PAF20" s="727"/>
      <c r="PAH20" s="729"/>
      <c r="PAI20" s="724"/>
      <c r="PAJ20" s="725"/>
      <c r="PAK20" s="726"/>
      <c r="PAL20" s="726"/>
      <c r="PAM20" s="726"/>
      <c r="PAN20" s="727"/>
      <c r="PAO20" s="727"/>
      <c r="PAP20" s="727"/>
      <c r="PAR20" s="729"/>
      <c r="PAS20" s="724"/>
      <c r="PAT20" s="725"/>
      <c r="PAU20" s="726"/>
      <c r="PAV20" s="726"/>
      <c r="PAW20" s="726"/>
      <c r="PAX20" s="727"/>
      <c r="PAY20" s="727"/>
      <c r="PAZ20" s="727"/>
      <c r="PBB20" s="729"/>
      <c r="PBC20" s="724"/>
      <c r="PBD20" s="725"/>
      <c r="PBE20" s="726"/>
      <c r="PBF20" s="726"/>
      <c r="PBG20" s="726"/>
      <c r="PBH20" s="727"/>
      <c r="PBI20" s="727"/>
      <c r="PBJ20" s="727"/>
      <c r="PBL20" s="729"/>
      <c r="PBM20" s="724"/>
      <c r="PBN20" s="725"/>
      <c r="PBO20" s="726"/>
      <c r="PBP20" s="726"/>
      <c r="PBQ20" s="726"/>
      <c r="PBR20" s="727"/>
      <c r="PBS20" s="727"/>
      <c r="PBT20" s="727"/>
      <c r="PBV20" s="729"/>
      <c r="PBW20" s="724"/>
      <c r="PBX20" s="725"/>
      <c r="PBY20" s="726"/>
      <c r="PBZ20" s="726"/>
      <c r="PCA20" s="726"/>
      <c r="PCB20" s="727"/>
      <c r="PCC20" s="727"/>
      <c r="PCD20" s="727"/>
      <c r="PCF20" s="729"/>
      <c r="PCG20" s="724"/>
      <c r="PCH20" s="725"/>
      <c r="PCI20" s="726"/>
      <c r="PCJ20" s="726"/>
      <c r="PCK20" s="726"/>
      <c r="PCL20" s="727"/>
      <c r="PCM20" s="727"/>
      <c r="PCN20" s="727"/>
      <c r="PCP20" s="729"/>
      <c r="PCQ20" s="724"/>
      <c r="PCR20" s="725"/>
      <c r="PCS20" s="726"/>
      <c r="PCT20" s="726"/>
      <c r="PCU20" s="726"/>
      <c r="PCV20" s="727"/>
      <c r="PCW20" s="727"/>
      <c r="PCX20" s="727"/>
      <c r="PCZ20" s="729"/>
      <c r="PDA20" s="724"/>
      <c r="PDB20" s="725"/>
      <c r="PDC20" s="726"/>
      <c r="PDD20" s="726"/>
      <c r="PDE20" s="726"/>
      <c r="PDF20" s="727"/>
      <c r="PDG20" s="727"/>
      <c r="PDH20" s="727"/>
      <c r="PDJ20" s="729"/>
      <c r="PDK20" s="724"/>
      <c r="PDL20" s="725"/>
      <c r="PDM20" s="726"/>
      <c r="PDN20" s="726"/>
      <c r="PDO20" s="726"/>
      <c r="PDP20" s="727"/>
      <c r="PDQ20" s="727"/>
      <c r="PDR20" s="727"/>
      <c r="PDT20" s="729"/>
      <c r="PDU20" s="724"/>
      <c r="PDV20" s="725"/>
      <c r="PDW20" s="726"/>
      <c r="PDX20" s="726"/>
      <c r="PDY20" s="726"/>
      <c r="PDZ20" s="727"/>
      <c r="PEA20" s="727"/>
      <c r="PEB20" s="727"/>
      <c r="PED20" s="729"/>
      <c r="PEE20" s="724"/>
      <c r="PEF20" s="725"/>
      <c r="PEG20" s="726"/>
      <c r="PEH20" s="726"/>
      <c r="PEI20" s="726"/>
      <c r="PEJ20" s="727"/>
      <c r="PEK20" s="727"/>
      <c r="PEL20" s="727"/>
      <c r="PEN20" s="729"/>
      <c r="PEO20" s="724"/>
      <c r="PEP20" s="725"/>
      <c r="PEQ20" s="726"/>
      <c r="PER20" s="726"/>
      <c r="PES20" s="726"/>
      <c r="PET20" s="727"/>
      <c r="PEU20" s="727"/>
      <c r="PEV20" s="727"/>
      <c r="PEX20" s="729"/>
      <c r="PEY20" s="724"/>
      <c r="PEZ20" s="725"/>
      <c r="PFA20" s="726"/>
      <c r="PFB20" s="726"/>
      <c r="PFC20" s="726"/>
      <c r="PFD20" s="727"/>
      <c r="PFE20" s="727"/>
      <c r="PFF20" s="727"/>
      <c r="PFH20" s="729"/>
      <c r="PFI20" s="724"/>
      <c r="PFJ20" s="725"/>
      <c r="PFK20" s="726"/>
      <c r="PFL20" s="726"/>
      <c r="PFM20" s="726"/>
      <c r="PFN20" s="727"/>
      <c r="PFO20" s="727"/>
      <c r="PFP20" s="727"/>
      <c r="PFR20" s="729"/>
      <c r="PFS20" s="724"/>
      <c r="PFT20" s="725"/>
      <c r="PFU20" s="726"/>
      <c r="PFV20" s="726"/>
      <c r="PFW20" s="726"/>
      <c r="PFX20" s="727"/>
      <c r="PFY20" s="727"/>
      <c r="PFZ20" s="727"/>
      <c r="PGB20" s="729"/>
      <c r="PGC20" s="724"/>
      <c r="PGD20" s="725"/>
      <c r="PGE20" s="726"/>
      <c r="PGF20" s="726"/>
      <c r="PGG20" s="726"/>
      <c r="PGH20" s="727"/>
      <c r="PGI20" s="727"/>
      <c r="PGJ20" s="727"/>
      <c r="PGL20" s="729"/>
      <c r="PGM20" s="724"/>
      <c r="PGN20" s="725"/>
      <c r="PGO20" s="726"/>
      <c r="PGP20" s="726"/>
      <c r="PGQ20" s="726"/>
      <c r="PGR20" s="727"/>
      <c r="PGS20" s="727"/>
      <c r="PGT20" s="727"/>
      <c r="PGV20" s="729"/>
      <c r="PGW20" s="724"/>
      <c r="PGX20" s="725"/>
      <c r="PGY20" s="726"/>
      <c r="PGZ20" s="726"/>
      <c r="PHA20" s="726"/>
      <c r="PHB20" s="727"/>
      <c r="PHC20" s="727"/>
      <c r="PHD20" s="727"/>
      <c r="PHF20" s="729"/>
      <c r="PHG20" s="724"/>
      <c r="PHH20" s="725"/>
      <c r="PHI20" s="726"/>
      <c r="PHJ20" s="726"/>
      <c r="PHK20" s="726"/>
      <c r="PHL20" s="727"/>
      <c r="PHM20" s="727"/>
      <c r="PHN20" s="727"/>
      <c r="PHP20" s="729"/>
      <c r="PHQ20" s="724"/>
      <c r="PHR20" s="725"/>
      <c r="PHS20" s="726"/>
      <c r="PHT20" s="726"/>
      <c r="PHU20" s="726"/>
      <c r="PHV20" s="727"/>
      <c r="PHW20" s="727"/>
      <c r="PHX20" s="727"/>
      <c r="PHZ20" s="729"/>
      <c r="PIA20" s="724"/>
      <c r="PIB20" s="725"/>
      <c r="PIC20" s="726"/>
      <c r="PID20" s="726"/>
      <c r="PIE20" s="726"/>
      <c r="PIF20" s="727"/>
      <c r="PIG20" s="727"/>
      <c r="PIH20" s="727"/>
      <c r="PIJ20" s="729"/>
      <c r="PIK20" s="724"/>
      <c r="PIL20" s="725"/>
      <c r="PIM20" s="726"/>
      <c r="PIN20" s="726"/>
      <c r="PIO20" s="726"/>
      <c r="PIP20" s="727"/>
      <c r="PIQ20" s="727"/>
      <c r="PIR20" s="727"/>
      <c r="PIT20" s="729"/>
      <c r="PIU20" s="724"/>
      <c r="PIV20" s="725"/>
      <c r="PIW20" s="726"/>
      <c r="PIX20" s="726"/>
      <c r="PIY20" s="726"/>
      <c r="PIZ20" s="727"/>
      <c r="PJA20" s="727"/>
      <c r="PJB20" s="727"/>
      <c r="PJD20" s="729"/>
      <c r="PJE20" s="724"/>
      <c r="PJF20" s="725"/>
      <c r="PJG20" s="726"/>
      <c r="PJH20" s="726"/>
      <c r="PJI20" s="726"/>
      <c r="PJJ20" s="727"/>
      <c r="PJK20" s="727"/>
      <c r="PJL20" s="727"/>
      <c r="PJN20" s="729"/>
      <c r="PJO20" s="724"/>
      <c r="PJP20" s="725"/>
      <c r="PJQ20" s="726"/>
      <c r="PJR20" s="726"/>
      <c r="PJS20" s="726"/>
      <c r="PJT20" s="727"/>
      <c r="PJU20" s="727"/>
      <c r="PJV20" s="727"/>
      <c r="PJX20" s="729"/>
      <c r="PJY20" s="724"/>
      <c r="PJZ20" s="725"/>
      <c r="PKA20" s="726"/>
      <c r="PKB20" s="726"/>
      <c r="PKC20" s="726"/>
      <c r="PKD20" s="727"/>
      <c r="PKE20" s="727"/>
      <c r="PKF20" s="727"/>
      <c r="PKH20" s="729"/>
      <c r="PKI20" s="724"/>
      <c r="PKJ20" s="725"/>
      <c r="PKK20" s="726"/>
      <c r="PKL20" s="726"/>
      <c r="PKM20" s="726"/>
      <c r="PKN20" s="727"/>
      <c r="PKO20" s="727"/>
      <c r="PKP20" s="727"/>
      <c r="PKR20" s="729"/>
      <c r="PKS20" s="724"/>
      <c r="PKT20" s="725"/>
      <c r="PKU20" s="726"/>
      <c r="PKV20" s="726"/>
      <c r="PKW20" s="726"/>
      <c r="PKX20" s="727"/>
      <c r="PKY20" s="727"/>
      <c r="PKZ20" s="727"/>
      <c r="PLB20" s="729"/>
      <c r="PLC20" s="724"/>
      <c r="PLD20" s="725"/>
      <c r="PLE20" s="726"/>
      <c r="PLF20" s="726"/>
      <c r="PLG20" s="726"/>
      <c r="PLH20" s="727"/>
      <c r="PLI20" s="727"/>
      <c r="PLJ20" s="727"/>
      <c r="PLL20" s="729"/>
      <c r="PLM20" s="724"/>
      <c r="PLN20" s="725"/>
      <c r="PLO20" s="726"/>
      <c r="PLP20" s="726"/>
      <c r="PLQ20" s="726"/>
      <c r="PLR20" s="727"/>
      <c r="PLS20" s="727"/>
      <c r="PLT20" s="727"/>
      <c r="PLV20" s="729"/>
      <c r="PLW20" s="724"/>
      <c r="PLX20" s="725"/>
      <c r="PLY20" s="726"/>
      <c r="PLZ20" s="726"/>
      <c r="PMA20" s="726"/>
      <c r="PMB20" s="727"/>
      <c r="PMC20" s="727"/>
      <c r="PMD20" s="727"/>
      <c r="PMF20" s="729"/>
      <c r="PMG20" s="724"/>
      <c r="PMH20" s="725"/>
      <c r="PMI20" s="726"/>
      <c r="PMJ20" s="726"/>
      <c r="PMK20" s="726"/>
      <c r="PML20" s="727"/>
      <c r="PMM20" s="727"/>
      <c r="PMN20" s="727"/>
      <c r="PMP20" s="729"/>
      <c r="PMQ20" s="724"/>
      <c r="PMR20" s="725"/>
      <c r="PMS20" s="726"/>
      <c r="PMT20" s="726"/>
      <c r="PMU20" s="726"/>
      <c r="PMV20" s="727"/>
      <c r="PMW20" s="727"/>
      <c r="PMX20" s="727"/>
      <c r="PMZ20" s="729"/>
      <c r="PNA20" s="724"/>
      <c r="PNB20" s="725"/>
      <c r="PNC20" s="726"/>
      <c r="PND20" s="726"/>
      <c r="PNE20" s="726"/>
      <c r="PNF20" s="727"/>
      <c r="PNG20" s="727"/>
      <c r="PNH20" s="727"/>
      <c r="PNJ20" s="729"/>
      <c r="PNK20" s="724"/>
      <c r="PNL20" s="725"/>
      <c r="PNM20" s="726"/>
      <c r="PNN20" s="726"/>
      <c r="PNO20" s="726"/>
      <c r="PNP20" s="727"/>
      <c r="PNQ20" s="727"/>
      <c r="PNR20" s="727"/>
      <c r="PNT20" s="729"/>
      <c r="PNU20" s="724"/>
      <c r="PNV20" s="725"/>
      <c r="PNW20" s="726"/>
      <c r="PNX20" s="726"/>
      <c r="PNY20" s="726"/>
      <c r="PNZ20" s="727"/>
      <c r="POA20" s="727"/>
      <c r="POB20" s="727"/>
      <c r="POD20" s="729"/>
      <c r="POE20" s="724"/>
      <c r="POF20" s="725"/>
      <c r="POG20" s="726"/>
      <c r="POH20" s="726"/>
      <c r="POI20" s="726"/>
      <c r="POJ20" s="727"/>
      <c r="POK20" s="727"/>
      <c r="POL20" s="727"/>
      <c r="PON20" s="729"/>
      <c r="POO20" s="724"/>
      <c r="POP20" s="725"/>
      <c r="POQ20" s="726"/>
      <c r="POR20" s="726"/>
      <c r="POS20" s="726"/>
      <c r="POT20" s="727"/>
      <c r="POU20" s="727"/>
      <c r="POV20" s="727"/>
      <c r="POX20" s="729"/>
      <c r="POY20" s="724"/>
      <c r="POZ20" s="725"/>
      <c r="PPA20" s="726"/>
      <c r="PPB20" s="726"/>
      <c r="PPC20" s="726"/>
      <c r="PPD20" s="727"/>
      <c r="PPE20" s="727"/>
      <c r="PPF20" s="727"/>
      <c r="PPH20" s="729"/>
      <c r="PPI20" s="724"/>
      <c r="PPJ20" s="725"/>
      <c r="PPK20" s="726"/>
      <c r="PPL20" s="726"/>
      <c r="PPM20" s="726"/>
      <c r="PPN20" s="727"/>
      <c r="PPO20" s="727"/>
      <c r="PPP20" s="727"/>
      <c r="PPR20" s="729"/>
      <c r="PPS20" s="724"/>
      <c r="PPT20" s="725"/>
      <c r="PPU20" s="726"/>
      <c r="PPV20" s="726"/>
      <c r="PPW20" s="726"/>
      <c r="PPX20" s="727"/>
      <c r="PPY20" s="727"/>
      <c r="PPZ20" s="727"/>
      <c r="PQB20" s="729"/>
      <c r="PQC20" s="724"/>
      <c r="PQD20" s="725"/>
      <c r="PQE20" s="726"/>
      <c r="PQF20" s="726"/>
      <c r="PQG20" s="726"/>
      <c r="PQH20" s="727"/>
      <c r="PQI20" s="727"/>
      <c r="PQJ20" s="727"/>
      <c r="PQL20" s="729"/>
      <c r="PQM20" s="724"/>
      <c r="PQN20" s="725"/>
      <c r="PQO20" s="726"/>
      <c r="PQP20" s="726"/>
      <c r="PQQ20" s="726"/>
      <c r="PQR20" s="727"/>
      <c r="PQS20" s="727"/>
      <c r="PQT20" s="727"/>
      <c r="PQV20" s="729"/>
      <c r="PQW20" s="724"/>
      <c r="PQX20" s="725"/>
      <c r="PQY20" s="726"/>
      <c r="PQZ20" s="726"/>
      <c r="PRA20" s="726"/>
      <c r="PRB20" s="727"/>
      <c r="PRC20" s="727"/>
      <c r="PRD20" s="727"/>
      <c r="PRF20" s="729"/>
      <c r="PRG20" s="724"/>
      <c r="PRH20" s="725"/>
      <c r="PRI20" s="726"/>
      <c r="PRJ20" s="726"/>
      <c r="PRK20" s="726"/>
      <c r="PRL20" s="727"/>
      <c r="PRM20" s="727"/>
      <c r="PRN20" s="727"/>
      <c r="PRP20" s="729"/>
      <c r="PRQ20" s="724"/>
      <c r="PRR20" s="725"/>
      <c r="PRS20" s="726"/>
      <c r="PRT20" s="726"/>
      <c r="PRU20" s="726"/>
      <c r="PRV20" s="727"/>
      <c r="PRW20" s="727"/>
      <c r="PRX20" s="727"/>
      <c r="PRZ20" s="729"/>
      <c r="PSA20" s="724"/>
      <c r="PSB20" s="725"/>
      <c r="PSC20" s="726"/>
      <c r="PSD20" s="726"/>
      <c r="PSE20" s="726"/>
      <c r="PSF20" s="727"/>
      <c r="PSG20" s="727"/>
      <c r="PSH20" s="727"/>
      <c r="PSJ20" s="729"/>
      <c r="PSK20" s="724"/>
      <c r="PSL20" s="725"/>
      <c r="PSM20" s="726"/>
      <c r="PSN20" s="726"/>
      <c r="PSO20" s="726"/>
      <c r="PSP20" s="727"/>
      <c r="PSQ20" s="727"/>
      <c r="PSR20" s="727"/>
      <c r="PST20" s="729"/>
      <c r="PSU20" s="724"/>
      <c r="PSV20" s="725"/>
      <c r="PSW20" s="726"/>
      <c r="PSX20" s="726"/>
      <c r="PSY20" s="726"/>
      <c r="PSZ20" s="727"/>
      <c r="PTA20" s="727"/>
      <c r="PTB20" s="727"/>
      <c r="PTD20" s="729"/>
      <c r="PTE20" s="724"/>
      <c r="PTF20" s="725"/>
      <c r="PTG20" s="726"/>
      <c r="PTH20" s="726"/>
      <c r="PTI20" s="726"/>
      <c r="PTJ20" s="727"/>
      <c r="PTK20" s="727"/>
      <c r="PTL20" s="727"/>
      <c r="PTN20" s="729"/>
      <c r="PTO20" s="724"/>
      <c r="PTP20" s="725"/>
      <c r="PTQ20" s="726"/>
      <c r="PTR20" s="726"/>
      <c r="PTS20" s="726"/>
      <c r="PTT20" s="727"/>
      <c r="PTU20" s="727"/>
      <c r="PTV20" s="727"/>
      <c r="PTX20" s="729"/>
      <c r="PTY20" s="724"/>
      <c r="PTZ20" s="725"/>
      <c r="PUA20" s="726"/>
      <c r="PUB20" s="726"/>
      <c r="PUC20" s="726"/>
      <c r="PUD20" s="727"/>
      <c r="PUE20" s="727"/>
      <c r="PUF20" s="727"/>
      <c r="PUH20" s="729"/>
      <c r="PUI20" s="724"/>
      <c r="PUJ20" s="725"/>
      <c r="PUK20" s="726"/>
      <c r="PUL20" s="726"/>
      <c r="PUM20" s="726"/>
      <c r="PUN20" s="727"/>
      <c r="PUO20" s="727"/>
      <c r="PUP20" s="727"/>
      <c r="PUR20" s="729"/>
      <c r="PUS20" s="724"/>
      <c r="PUT20" s="725"/>
      <c r="PUU20" s="726"/>
      <c r="PUV20" s="726"/>
      <c r="PUW20" s="726"/>
      <c r="PUX20" s="727"/>
      <c r="PUY20" s="727"/>
      <c r="PUZ20" s="727"/>
      <c r="PVB20" s="729"/>
      <c r="PVC20" s="724"/>
      <c r="PVD20" s="725"/>
      <c r="PVE20" s="726"/>
      <c r="PVF20" s="726"/>
      <c r="PVG20" s="726"/>
      <c r="PVH20" s="727"/>
      <c r="PVI20" s="727"/>
      <c r="PVJ20" s="727"/>
      <c r="PVL20" s="729"/>
      <c r="PVM20" s="724"/>
      <c r="PVN20" s="725"/>
      <c r="PVO20" s="726"/>
      <c r="PVP20" s="726"/>
      <c r="PVQ20" s="726"/>
      <c r="PVR20" s="727"/>
      <c r="PVS20" s="727"/>
      <c r="PVT20" s="727"/>
      <c r="PVV20" s="729"/>
      <c r="PVW20" s="724"/>
      <c r="PVX20" s="725"/>
      <c r="PVY20" s="726"/>
      <c r="PVZ20" s="726"/>
      <c r="PWA20" s="726"/>
      <c r="PWB20" s="727"/>
      <c r="PWC20" s="727"/>
      <c r="PWD20" s="727"/>
      <c r="PWF20" s="729"/>
      <c r="PWG20" s="724"/>
      <c r="PWH20" s="725"/>
      <c r="PWI20" s="726"/>
      <c r="PWJ20" s="726"/>
      <c r="PWK20" s="726"/>
      <c r="PWL20" s="727"/>
      <c r="PWM20" s="727"/>
      <c r="PWN20" s="727"/>
      <c r="PWP20" s="729"/>
      <c r="PWQ20" s="724"/>
      <c r="PWR20" s="725"/>
      <c r="PWS20" s="726"/>
      <c r="PWT20" s="726"/>
      <c r="PWU20" s="726"/>
      <c r="PWV20" s="727"/>
      <c r="PWW20" s="727"/>
      <c r="PWX20" s="727"/>
      <c r="PWZ20" s="729"/>
      <c r="PXA20" s="724"/>
      <c r="PXB20" s="725"/>
      <c r="PXC20" s="726"/>
      <c r="PXD20" s="726"/>
      <c r="PXE20" s="726"/>
      <c r="PXF20" s="727"/>
      <c r="PXG20" s="727"/>
      <c r="PXH20" s="727"/>
      <c r="PXJ20" s="729"/>
      <c r="PXK20" s="724"/>
      <c r="PXL20" s="725"/>
      <c r="PXM20" s="726"/>
      <c r="PXN20" s="726"/>
      <c r="PXO20" s="726"/>
      <c r="PXP20" s="727"/>
      <c r="PXQ20" s="727"/>
      <c r="PXR20" s="727"/>
      <c r="PXT20" s="729"/>
      <c r="PXU20" s="724"/>
      <c r="PXV20" s="725"/>
      <c r="PXW20" s="726"/>
      <c r="PXX20" s="726"/>
      <c r="PXY20" s="726"/>
      <c r="PXZ20" s="727"/>
      <c r="PYA20" s="727"/>
      <c r="PYB20" s="727"/>
      <c r="PYD20" s="729"/>
      <c r="PYE20" s="724"/>
      <c r="PYF20" s="725"/>
      <c r="PYG20" s="726"/>
      <c r="PYH20" s="726"/>
      <c r="PYI20" s="726"/>
      <c r="PYJ20" s="727"/>
      <c r="PYK20" s="727"/>
      <c r="PYL20" s="727"/>
      <c r="PYN20" s="729"/>
      <c r="PYO20" s="724"/>
      <c r="PYP20" s="725"/>
      <c r="PYQ20" s="726"/>
      <c r="PYR20" s="726"/>
      <c r="PYS20" s="726"/>
      <c r="PYT20" s="727"/>
      <c r="PYU20" s="727"/>
      <c r="PYV20" s="727"/>
      <c r="PYX20" s="729"/>
      <c r="PYY20" s="724"/>
      <c r="PYZ20" s="725"/>
      <c r="PZA20" s="726"/>
      <c r="PZB20" s="726"/>
      <c r="PZC20" s="726"/>
      <c r="PZD20" s="727"/>
      <c r="PZE20" s="727"/>
      <c r="PZF20" s="727"/>
      <c r="PZH20" s="729"/>
      <c r="PZI20" s="724"/>
      <c r="PZJ20" s="725"/>
      <c r="PZK20" s="726"/>
      <c r="PZL20" s="726"/>
      <c r="PZM20" s="726"/>
      <c r="PZN20" s="727"/>
      <c r="PZO20" s="727"/>
      <c r="PZP20" s="727"/>
      <c r="PZR20" s="729"/>
      <c r="PZS20" s="724"/>
      <c r="PZT20" s="725"/>
      <c r="PZU20" s="726"/>
      <c r="PZV20" s="726"/>
      <c r="PZW20" s="726"/>
      <c r="PZX20" s="727"/>
      <c r="PZY20" s="727"/>
      <c r="PZZ20" s="727"/>
      <c r="QAB20" s="729"/>
      <c r="QAC20" s="724"/>
      <c r="QAD20" s="725"/>
      <c r="QAE20" s="726"/>
      <c r="QAF20" s="726"/>
      <c r="QAG20" s="726"/>
      <c r="QAH20" s="727"/>
      <c r="QAI20" s="727"/>
      <c r="QAJ20" s="727"/>
      <c r="QAL20" s="729"/>
      <c r="QAM20" s="724"/>
      <c r="QAN20" s="725"/>
      <c r="QAO20" s="726"/>
      <c r="QAP20" s="726"/>
      <c r="QAQ20" s="726"/>
      <c r="QAR20" s="727"/>
      <c r="QAS20" s="727"/>
      <c r="QAT20" s="727"/>
      <c r="QAV20" s="729"/>
      <c r="QAW20" s="724"/>
      <c r="QAX20" s="725"/>
      <c r="QAY20" s="726"/>
      <c r="QAZ20" s="726"/>
      <c r="QBA20" s="726"/>
      <c r="QBB20" s="727"/>
      <c r="QBC20" s="727"/>
      <c r="QBD20" s="727"/>
      <c r="QBF20" s="729"/>
      <c r="QBG20" s="724"/>
      <c r="QBH20" s="725"/>
      <c r="QBI20" s="726"/>
      <c r="QBJ20" s="726"/>
      <c r="QBK20" s="726"/>
      <c r="QBL20" s="727"/>
      <c r="QBM20" s="727"/>
      <c r="QBN20" s="727"/>
      <c r="QBP20" s="729"/>
      <c r="QBQ20" s="724"/>
      <c r="QBR20" s="725"/>
      <c r="QBS20" s="726"/>
      <c r="QBT20" s="726"/>
      <c r="QBU20" s="726"/>
      <c r="QBV20" s="727"/>
      <c r="QBW20" s="727"/>
      <c r="QBX20" s="727"/>
      <c r="QBZ20" s="729"/>
      <c r="QCA20" s="724"/>
      <c r="QCB20" s="725"/>
      <c r="QCC20" s="726"/>
      <c r="QCD20" s="726"/>
      <c r="QCE20" s="726"/>
      <c r="QCF20" s="727"/>
      <c r="QCG20" s="727"/>
      <c r="QCH20" s="727"/>
      <c r="QCJ20" s="729"/>
      <c r="QCK20" s="724"/>
      <c r="QCL20" s="725"/>
      <c r="QCM20" s="726"/>
      <c r="QCN20" s="726"/>
      <c r="QCO20" s="726"/>
      <c r="QCP20" s="727"/>
      <c r="QCQ20" s="727"/>
      <c r="QCR20" s="727"/>
      <c r="QCT20" s="729"/>
      <c r="QCU20" s="724"/>
      <c r="QCV20" s="725"/>
      <c r="QCW20" s="726"/>
      <c r="QCX20" s="726"/>
      <c r="QCY20" s="726"/>
      <c r="QCZ20" s="727"/>
      <c r="QDA20" s="727"/>
      <c r="QDB20" s="727"/>
      <c r="QDD20" s="729"/>
      <c r="QDE20" s="724"/>
      <c r="QDF20" s="725"/>
      <c r="QDG20" s="726"/>
      <c r="QDH20" s="726"/>
      <c r="QDI20" s="726"/>
      <c r="QDJ20" s="727"/>
      <c r="QDK20" s="727"/>
      <c r="QDL20" s="727"/>
      <c r="QDN20" s="729"/>
      <c r="QDO20" s="724"/>
      <c r="QDP20" s="725"/>
      <c r="QDQ20" s="726"/>
      <c r="QDR20" s="726"/>
      <c r="QDS20" s="726"/>
      <c r="QDT20" s="727"/>
      <c r="QDU20" s="727"/>
      <c r="QDV20" s="727"/>
      <c r="QDX20" s="729"/>
      <c r="QDY20" s="724"/>
      <c r="QDZ20" s="725"/>
      <c r="QEA20" s="726"/>
      <c r="QEB20" s="726"/>
      <c r="QEC20" s="726"/>
      <c r="QED20" s="727"/>
      <c r="QEE20" s="727"/>
      <c r="QEF20" s="727"/>
      <c r="QEH20" s="729"/>
      <c r="QEI20" s="724"/>
      <c r="QEJ20" s="725"/>
      <c r="QEK20" s="726"/>
      <c r="QEL20" s="726"/>
      <c r="QEM20" s="726"/>
      <c r="QEN20" s="727"/>
      <c r="QEO20" s="727"/>
      <c r="QEP20" s="727"/>
      <c r="QER20" s="729"/>
      <c r="QES20" s="724"/>
      <c r="QET20" s="725"/>
      <c r="QEU20" s="726"/>
      <c r="QEV20" s="726"/>
      <c r="QEW20" s="726"/>
      <c r="QEX20" s="727"/>
      <c r="QEY20" s="727"/>
      <c r="QEZ20" s="727"/>
      <c r="QFB20" s="729"/>
      <c r="QFC20" s="724"/>
      <c r="QFD20" s="725"/>
      <c r="QFE20" s="726"/>
      <c r="QFF20" s="726"/>
      <c r="QFG20" s="726"/>
      <c r="QFH20" s="727"/>
      <c r="QFI20" s="727"/>
      <c r="QFJ20" s="727"/>
      <c r="QFL20" s="729"/>
      <c r="QFM20" s="724"/>
      <c r="QFN20" s="725"/>
      <c r="QFO20" s="726"/>
      <c r="QFP20" s="726"/>
      <c r="QFQ20" s="726"/>
      <c r="QFR20" s="727"/>
      <c r="QFS20" s="727"/>
      <c r="QFT20" s="727"/>
      <c r="QFV20" s="729"/>
      <c r="QFW20" s="724"/>
      <c r="QFX20" s="725"/>
      <c r="QFY20" s="726"/>
      <c r="QFZ20" s="726"/>
      <c r="QGA20" s="726"/>
      <c r="QGB20" s="727"/>
      <c r="QGC20" s="727"/>
      <c r="QGD20" s="727"/>
      <c r="QGF20" s="729"/>
      <c r="QGG20" s="724"/>
      <c r="QGH20" s="725"/>
      <c r="QGI20" s="726"/>
      <c r="QGJ20" s="726"/>
      <c r="QGK20" s="726"/>
      <c r="QGL20" s="727"/>
      <c r="QGM20" s="727"/>
      <c r="QGN20" s="727"/>
      <c r="QGP20" s="729"/>
      <c r="QGQ20" s="724"/>
      <c r="QGR20" s="725"/>
      <c r="QGS20" s="726"/>
      <c r="QGT20" s="726"/>
      <c r="QGU20" s="726"/>
      <c r="QGV20" s="727"/>
      <c r="QGW20" s="727"/>
      <c r="QGX20" s="727"/>
      <c r="QGZ20" s="729"/>
      <c r="QHA20" s="724"/>
      <c r="QHB20" s="725"/>
      <c r="QHC20" s="726"/>
      <c r="QHD20" s="726"/>
      <c r="QHE20" s="726"/>
      <c r="QHF20" s="727"/>
      <c r="QHG20" s="727"/>
      <c r="QHH20" s="727"/>
      <c r="QHJ20" s="729"/>
      <c r="QHK20" s="724"/>
      <c r="QHL20" s="725"/>
      <c r="QHM20" s="726"/>
      <c r="QHN20" s="726"/>
      <c r="QHO20" s="726"/>
      <c r="QHP20" s="727"/>
      <c r="QHQ20" s="727"/>
      <c r="QHR20" s="727"/>
      <c r="QHT20" s="729"/>
      <c r="QHU20" s="724"/>
      <c r="QHV20" s="725"/>
      <c r="QHW20" s="726"/>
      <c r="QHX20" s="726"/>
      <c r="QHY20" s="726"/>
      <c r="QHZ20" s="727"/>
      <c r="QIA20" s="727"/>
      <c r="QIB20" s="727"/>
      <c r="QID20" s="729"/>
      <c r="QIE20" s="724"/>
      <c r="QIF20" s="725"/>
      <c r="QIG20" s="726"/>
      <c r="QIH20" s="726"/>
      <c r="QII20" s="726"/>
      <c r="QIJ20" s="727"/>
      <c r="QIK20" s="727"/>
      <c r="QIL20" s="727"/>
      <c r="QIN20" s="729"/>
      <c r="QIO20" s="724"/>
      <c r="QIP20" s="725"/>
      <c r="QIQ20" s="726"/>
      <c r="QIR20" s="726"/>
      <c r="QIS20" s="726"/>
      <c r="QIT20" s="727"/>
      <c r="QIU20" s="727"/>
      <c r="QIV20" s="727"/>
      <c r="QIX20" s="729"/>
      <c r="QIY20" s="724"/>
      <c r="QIZ20" s="725"/>
      <c r="QJA20" s="726"/>
      <c r="QJB20" s="726"/>
      <c r="QJC20" s="726"/>
      <c r="QJD20" s="727"/>
      <c r="QJE20" s="727"/>
      <c r="QJF20" s="727"/>
      <c r="QJH20" s="729"/>
      <c r="QJI20" s="724"/>
      <c r="QJJ20" s="725"/>
      <c r="QJK20" s="726"/>
      <c r="QJL20" s="726"/>
      <c r="QJM20" s="726"/>
      <c r="QJN20" s="727"/>
      <c r="QJO20" s="727"/>
      <c r="QJP20" s="727"/>
      <c r="QJR20" s="729"/>
      <c r="QJS20" s="724"/>
      <c r="QJT20" s="725"/>
      <c r="QJU20" s="726"/>
      <c r="QJV20" s="726"/>
      <c r="QJW20" s="726"/>
      <c r="QJX20" s="727"/>
      <c r="QJY20" s="727"/>
      <c r="QJZ20" s="727"/>
      <c r="QKB20" s="729"/>
      <c r="QKC20" s="724"/>
      <c r="QKD20" s="725"/>
      <c r="QKE20" s="726"/>
      <c r="QKF20" s="726"/>
      <c r="QKG20" s="726"/>
      <c r="QKH20" s="727"/>
      <c r="QKI20" s="727"/>
      <c r="QKJ20" s="727"/>
      <c r="QKL20" s="729"/>
      <c r="QKM20" s="724"/>
      <c r="QKN20" s="725"/>
      <c r="QKO20" s="726"/>
      <c r="QKP20" s="726"/>
      <c r="QKQ20" s="726"/>
      <c r="QKR20" s="727"/>
      <c r="QKS20" s="727"/>
      <c r="QKT20" s="727"/>
      <c r="QKV20" s="729"/>
      <c r="QKW20" s="724"/>
      <c r="QKX20" s="725"/>
      <c r="QKY20" s="726"/>
      <c r="QKZ20" s="726"/>
      <c r="QLA20" s="726"/>
      <c r="QLB20" s="727"/>
      <c r="QLC20" s="727"/>
      <c r="QLD20" s="727"/>
      <c r="QLF20" s="729"/>
      <c r="QLG20" s="724"/>
      <c r="QLH20" s="725"/>
      <c r="QLI20" s="726"/>
      <c r="QLJ20" s="726"/>
      <c r="QLK20" s="726"/>
      <c r="QLL20" s="727"/>
      <c r="QLM20" s="727"/>
      <c r="QLN20" s="727"/>
      <c r="QLP20" s="729"/>
      <c r="QLQ20" s="724"/>
      <c r="QLR20" s="725"/>
      <c r="QLS20" s="726"/>
      <c r="QLT20" s="726"/>
      <c r="QLU20" s="726"/>
      <c r="QLV20" s="727"/>
      <c r="QLW20" s="727"/>
      <c r="QLX20" s="727"/>
      <c r="QLZ20" s="729"/>
      <c r="QMA20" s="724"/>
      <c r="QMB20" s="725"/>
      <c r="QMC20" s="726"/>
      <c r="QMD20" s="726"/>
      <c r="QME20" s="726"/>
      <c r="QMF20" s="727"/>
      <c r="QMG20" s="727"/>
      <c r="QMH20" s="727"/>
      <c r="QMJ20" s="729"/>
      <c r="QMK20" s="724"/>
      <c r="QML20" s="725"/>
      <c r="QMM20" s="726"/>
      <c r="QMN20" s="726"/>
      <c r="QMO20" s="726"/>
      <c r="QMP20" s="727"/>
      <c r="QMQ20" s="727"/>
      <c r="QMR20" s="727"/>
      <c r="QMT20" s="729"/>
      <c r="QMU20" s="724"/>
      <c r="QMV20" s="725"/>
      <c r="QMW20" s="726"/>
      <c r="QMX20" s="726"/>
      <c r="QMY20" s="726"/>
      <c r="QMZ20" s="727"/>
      <c r="QNA20" s="727"/>
      <c r="QNB20" s="727"/>
      <c r="QND20" s="729"/>
      <c r="QNE20" s="724"/>
      <c r="QNF20" s="725"/>
      <c r="QNG20" s="726"/>
      <c r="QNH20" s="726"/>
      <c r="QNI20" s="726"/>
      <c r="QNJ20" s="727"/>
      <c r="QNK20" s="727"/>
      <c r="QNL20" s="727"/>
      <c r="QNN20" s="729"/>
      <c r="QNO20" s="724"/>
      <c r="QNP20" s="725"/>
      <c r="QNQ20" s="726"/>
      <c r="QNR20" s="726"/>
      <c r="QNS20" s="726"/>
      <c r="QNT20" s="727"/>
      <c r="QNU20" s="727"/>
      <c r="QNV20" s="727"/>
      <c r="QNX20" s="729"/>
      <c r="QNY20" s="724"/>
      <c r="QNZ20" s="725"/>
      <c r="QOA20" s="726"/>
      <c r="QOB20" s="726"/>
      <c r="QOC20" s="726"/>
      <c r="QOD20" s="727"/>
      <c r="QOE20" s="727"/>
      <c r="QOF20" s="727"/>
      <c r="QOH20" s="729"/>
      <c r="QOI20" s="724"/>
      <c r="QOJ20" s="725"/>
      <c r="QOK20" s="726"/>
      <c r="QOL20" s="726"/>
      <c r="QOM20" s="726"/>
      <c r="QON20" s="727"/>
      <c r="QOO20" s="727"/>
      <c r="QOP20" s="727"/>
      <c r="QOR20" s="729"/>
      <c r="QOS20" s="724"/>
      <c r="QOT20" s="725"/>
      <c r="QOU20" s="726"/>
      <c r="QOV20" s="726"/>
      <c r="QOW20" s="726"/>
      <c r="QOX20" s="727"/>
      <c r="QOY20" s="727"/>
      <c r="QOZ20" s="727"/>
      <c r="QPB20" s="729"/>
      <c r="QPC20" s="724"/>
      <c r="QPD20" s="725"/>
      <c r="QPE20" s="726"/>
      <c r="QPF20" s="726"/>
      <c r="QPG20" s="726"/>
      <c r="QPH20" s="727"/>
      <c r="QPI20" s="727"/>
      <c r="QPJ20" s="727"/>
      <c r="QPL20" s="729"/>
      <c r="QPM20" s="724"/>
      <c r="QPN20" s="725"/>
      <c r="QPO20" s="726"/>
      <c r="QPP20" s="726"/>
      <c r="QPQ20" s="726"/>
      <c r="QPR20" s="727"/>
      <c r="QPS20" s="727"/>
      <c r="QPT20" s="727"/>
      <c r="QPV20" s="729"/>
      <c r="QPW20" s="724"/>
      <c r="QPX20" s="725"/>
      <c r="QPY20" s="726"/>
      <c r="QPZ20" s="726"/>
      <c r="QQA20" s="726"/>
      <c r="QQB20" s="727"/>
      <c r="QQC20" s="727"/>
      <c r="QQD20" s="727"/>
      <c r="QQF20" s="729"/>
      <c r="QQG20" s="724"/>
      <c r="QQH20" s="725"/>
      <c r="QQI20" s="726"/>
      <c r="QQJ20" s="726"/>
      <c r="QQK20" s="726"/>
      <c r="QQL20" s="727"/>
      <c r="QQM20" s="727"/>
      <c r="QQN20" s="727"/>
      <c r="QQP20" s="729"/>
      <c r="QQQ20" s="724"/>
      <c r="QQR20" s="725"/>
      <c r="QQS20" s="726"/>
      <c r="QQT20" s="726"/>
      <c r="QQU20" s="726"/>
      <c r="QQV20" s="727"/>
      <c r="QQW20" s="727"/>
      <c r="QQX20" s="727"/>
      <c r="QQZ20" s="729"/>
      <c r="QRA20" s="724"/>
      <c r="QRB20" s="725"/>
      <c r="QRC20" s="726"/>
      <c r="QRD20" s="726"/>
      <c r="QRE20" s="726"/>
      <c r="QRF20" s="727"/>
      <c r="QRG20" s="727"/>
      <c r="QRH20" s="727"/>
      <c r="QRJ20" s="729"/>
      <c r="QRK20" s="724"/>
      <c r="QRL20" s="725"/>
      <c r="QRM20" s="726"/>
      <c r="QRN20" s="726"/>
      <c r="QRO20" s="726"/>
      <c r="QRP20" s="727"/>
      <c r="QRQ20" s="727"/>
      <c r="QRR20" s="727"/>
      <c r="QRT20" s="729"/>
      <c r="QRU20" s="724"/>
      <c r="QRV20" s="725"/>
      <c r="QRW20" s="726"/>
      <c r="QRX20" s="726"/>
      <c r="QRY20" s="726"/>
      <c r="QRZ20" s="727"/>
      <c r="QSA20" s="727"/>
      <c r="QSB20" s="727"/>
      <c r="QSD20" s="729"/>
      <c r="QSE20" s="724"/>
      <c r="QSF20" s="725"/>
      <c r="QSG20" s="726"/>
      <c r="QSH20" s="726"/>
      <c r="QSI20" s="726"/>
      <c r="QSJ20" s="727"/>
      <c r="QSK20" s="727"/>
      <c r="QSL20" s="727"/>
      <c r="QSN20" s="729"/>
      <c r="QSO20" s="724"/>
      <c r="QSP20" s="725"/>
      <c r="QSQ20" s="726"/>
      <c r="QSR20" s="726"/>
      <c r="QSS20" s="726"/>
      <c r="QST20" s="727"/>
      <c r="QSU20" s="727"/>
      <c r="QSV20" s="727"/>
      <c r="QSX20" s="729"/>
      <c r="QSY20" s="724"/>
      <c r="QSZ20" s="725"/>
      <c r="QTA20" s="726"/>
      <c r="QTB20" s="726"/>
      <c r="QTC20" s="726"/>
      <c r="QTD20" s="727"/>
      <c r="QTE20" s="727"/>
      <c r="QTF20" s="727"/>
      <c r="QTH20" s="729"/>
      <c r="QTI20" s="724"/>
      <c r="QTJ20" s="725"/>
      <c r="QTK20" s="726"/>
      <c r="QTL20" s="726"/>
      <c r="QTM20" s="726"/>
      <c r="QTN20" s="727"/>
      <c r="QTO20" s="727"/>
      <c r="QTP20" s="727"/>
      <c r="QTR20" s="729"/>
      <c r="QTS20" s="724"/>
      <c r="QTT20" s="725"/>
      <c r="QTU20" s="726"/>
      <c r="QTV20" s="726"/>
      <c r="QTW20" s="726"/>
      <c r="QTX20" s="727"/>
      <c r="QTY20" s="727"/>
      <c r="QTZ20" s="727"/>
      <c r="QUB20" s="729"/>
      <c r="QUC20" s="724"/>
      <c r="QUD20" s="725"/>
      <c r="QUE20" s="726"/>
      <c r="QUF20" s="726"/>
      <c r="QUG20" s="726"/>
      <c r="QUH20" s="727"/>
      <c r="QUI20" s="727"/>
      <c r="QUJ20" s="727"/>
      <c r="QUL20" s="729"/>
      <c r="QUM20" s="724"/>
      <c r="QUN20" s="725"/>
      <c r="QUO20" s="726"/>
      <c r="QUP20" s="726"/>
      <c r="QUQ20" s="726"/>
      <c r="QUR20" s="727"/>
      <c r="QUS20" s="727"/>
      <c r="QUT20" s="727"/>
      <c r="QUV20" s="729"/>
      <c r="QUW20" s="724"/>
      <c r="QUX20" s="725"/>
      <c r="QUY20" s="726"/>
      <c r="QUZ20" s="726"/>
      <c r="QVA20" s="726"/>
      <c r="QVB20" s="727"/>
      <c r="QVC20" s="727"/>
      <c r="QVD20" s="727"/>
      <c r="QVF20" s="729"/>
      <c r="QVG20" s="724"/>
      <c r="QVH20" s="725"/>
      <c r="QVI20" s="726"/>
      <c r="QVJ20" s="726"/>
      <c r="QVK20" s="726"/>
      <c r="QVL20" s="727"/>
      <c r="QVM20" s="727"/>
      <c r="QVN20" s="727"/>
      <c r="QVP20" s="729"/>
      <c r="QVQ20" s="724"/>
      <c r="QVR20" s="725"/>
      <c r="QVS20" s="726"/>
      <c r="QVT20" s="726"/>
      <c r="QVU20" s="726"/>
      <c r="QVV20" s="727"/>
      <c r="QVW20" s="727"/>
      <c r="QVX20" s="727"/>
      <c r="QVZ20" s="729"/>
      <c r="QWA20" s="724"/>
      <c r="QWB20" s="725"/>
      <c r="QWC20" s="726"/>
      <c r="QWD20" s="726"/>
      <c r="QWE20" s="726"/>
      <c r="QWF20" s="727"/>
      <c r="QWG20" s="727"/>
      <c r="QWH20" s="727"/>
      <c r="QWJ20" s="729"/>
      <c r="QWK20" s="724"/>
      <c r="QWL20" s="725"/>
      <c r="QWM20" s="726"/>
      <c r="QWN20" s="726"/>
      <c r="QWO20" s="726"/>
      <c r="QWP20" s="727"/>
      <c r="QWQ20" s="727"/>
      <c r="QWR20" s="727"/>
      <c r="QWT20" s="729"/>
      <c r="QWU20" s="724"/>
      <c r="QWV20" s="725"/>
      <c r="QWW20" s="726"/>
      <c r="QWX20" s="726"/>
      <c r="QWY20" s="726"/>
      <c r="QWZ20" s="727"/>
      <c r="QXA20" s="727"/>
      <c r="QXB20" s="727"/>
      <c r="QXD20" s="729"/>
      <c r="QXE20" s="724"/>
      <c r="QXF20" s="725"/>
      <c r="QXG20" s="726"/>
      <c r="QXH20" s="726"/>
      <c r="QXI20" s="726"/>
      <c r="QXJ20" s="727"/>
      <c r="QXK20" s="727"/>
      <c r="QXL20" s="727"/>
      <c r="QXN20" s="729"/>
      <c r="QXO20" s="724"/>
      <c r="QXP20" s="725"/>
      <c r="QXQ20" s="726"/>
      <c r="QXR20" s="726"/>
      <c r="QXS20" s="726"/>
      <c r="QXT20" s="727"/>
      <c r="QXU20" s="727"/>
      <c r="QXV20" s="727"/>
      <c r="QXX20" s="729"/>
      <c r="QXY20" s="724"/>
      <c r="QXZ20" s="725"/>
      <c r="QYA20" s="726"/>
      <c r="QYB20" s="726"/>
      <c r="QYC20" s="726"/>
      <c r="QYD20" s="727"/>
      <c r="QYE20" s="727"/>
      <c r="QYF20" s="727"/>
      <c r="QYH20" s="729"/>
      <c r="QYI20" s="724"/>
      <c r="QYJ20" s="725"/>
      <c r="QYK20" s="726"/>
      <c r="QYL20" s="726"/>
      <c r="QYM20" s="726"/>
      <c r="QYN20" s="727"/>
      <c r="QYO20" s="727"/>
      <c r="QYP20" s="727"/>
      <c r="QYR20" s="729"/>
      <c r="QYS20" s="724"/>
      <c r="QYT20" s="725"/>
      <c r="QYU20" s="726"/>
      <c r="QYV20" s="726"/>
      <c r="QYW20" s="726"/>
      <c r="QYX20" s="727"/>
      <c r="QYY20" s="727"/>
      <c r="QYZ20" s="727"/>
      <c r="QZB20" s="729"/>
      <c r="QZC20" s="724"/>
      <c r="QZD20" s="725"/>
      <c r="QZE20" s="726"/>
      <c r="QZF20" s="726"/>
      <c r="QZG20" s="726"/>
      <c r="QZH20" s="727"/>
      <c r="QZI20" s="727"/>
      <c r="QZJ20" s="727"/>
      <c r="QZL20" s="729"/>
      <c r="QZM20" s="724"/>
      <c r="QZN20" s="725"/>
      <c r="QZO20" s="726"/>
      <c r="QZP20" s="726"/>
      <c r="QZQ20" s="726"/>
      <c r="QZR20" s="727"/>
      <c r="QZS20" s="727"/>
      <c r="QZT20" s="727"/>
      <c r="QZV20" s="729"/>
      <c r="QZW20" s="724"/>
      <c r="QZX20" s="725"/>
      <c r="QZY20" s="726"/>
      <c r="QZZ20" s="726"/>
      <c r="RAA20" s="726"/>
      <c r="RAB20" s="727"/>
      <c r="RAC20" s="727"/>
      <c r="RAD20" s="727"/>
      <c r="RAF20" s="729"/>
      <c r="RAG20" s="724"/>
      <c r="RAH20" s="725"/>
      <c r="RAI20" s="726"/>
      <c r="RAJ20" s="726"/>
      <c r="RAK20" s="726"/>
      <c r="RAL20" s="727"/>
      <c r="RAM20" s="727"/>
      <c r="RAN20" s="727"/>
      <c r="RAP20" s="729"/>
      <c r="RAQ20" s="724"/>
      <c r="RAR20" s="725"/>
      <c r="RAS20" s="726"/>
      <c r="RAT20" s="726"/>
      <c r="RAU20" s="726"/>
      <c r="RAV20" s="727"/>
      <c r="RAW20" s="727"/>
      <c r="RAX20" s="727"/>
      <c r="RAZ20" s="729"/>
      <c r="RBA20" s="724"/>
      <c r="RBB20" s="725"/>
      <c r="RBC20" s="726"/>
      <c r="RBD20" s="726"/>
      <c r="RBE20" s="726"/>
      <c r="RBF20" s="727"/>
      <c r="RBG20" s="727"/>
      <c r="RBH20" s="727"/>
      <c r="RBJ20" s="729"/>
      <c r="RBK20" s="724"/>
      <c r="RBL20" s="725"/>
      <c r="RBM20" s="726"/>
      <c r="RBN20" s="726"/>
      <c r="RBO20" s="726"/>
      <c r="RBP20" s="727"/>
      <c r="RBQ20" s="727"/>
      <c r="RBR20" s="727"/>
      <c r="RBT20" s="729"/>
      <c r="RBU20" s="724"/>
      <c r="RBV20" s="725"/>
      <c r="RBW20" s="726"/>
      <c r="RBX20" s="726"/>
      <c r="RBY20" s="726"/>
      <c r="RBZ20" s="727"/>
      <c r="RCA20" s="727"/>
      <c r="RCB20" s="727"/>
      <c r="RCD20" s="729"/>
      <c r="RCE20" s="724"/>
      <c r="RCF20" s="725"/>
      <c r="RCG20" s="726"/>
      <c r="RCH20" s="726"/>
      <c r="RCI20" s="726"/>
      <c r="RCJ20" s="727"/>
      <c r="RCK20" s="727"/>
      <c r="RCL20" s="727"/>
      <c r="RCN20" s="729"/>
      <c r="RCO20" s="724"/>
      <c r="RCP20" s="725"/>
      <c r="RCQ20" s="726"/>
      <c r="RCR20" s="726"/>
      <c r="RCS20" s="726"/>
      <c r="RCT20" s="727"/>
      <c r="RCU20" s="727"/>
      <c r="RCV20" s="727"/>
      <c r="RCX20" s="729"/>
      <c r="RCY20" s="724"/>
      <c r="RCZ20" s="725"/>
      <c r="RDA20" s="726"/>
      <c r="RDB20" s="726"/>
      <c r="RDC20" s="726"/>
      <c r="RDD20" s="727"/>
      <c r="RDE20" s="727"/>
      <c r="RDF20" s="727"/>
      <c r="RDH20" s="729"/>
      <c r="RDI20" s="724"/>
      <c r="RDJ20" s="725"/>
      <c r="RDK20" s="726"/>
      <c r="RDL20" s="726"/>
      <c r="RDM20" s="726"/>
      <c r="RDN20" s="727"/>
      <c r="RDO20" s="727"/>
      <c r="RDP20" s="727"/>
      <c r="RDR20" s="729"/>
      <c r="RDS20" s="724"/>
      <c r="RDT20" s="725"/>
      <c r="RDU20" s="726"/>
      <c r="RDV20" s="726"/>
      <c r="RDW20" s="726"/>
      <c r="RDX20" s="727"/>
      <c r="RDY20" s="727"/>
      <c r="RDZ20" s="727"/>
      <c r="REB20" s="729"/>
      <c r="REC20" s="724"/>
      <c r="RED20" s="725"/>
      <c r="REE20" s="726"/>
      <c r="REF20" s="726"/>
      <c r="REG20" s="726"/>
      <c r="REH20" s="727"/>
      <c r="REI20" s="727"/>
      <c r="REJ20" s="727"/>
      <c r="REL20" s="729"/>
      <c r="REM20" s="724"/>
      <c r="REN20" s="725"/>
      <c r="REO20" s="726"/>
      <c r="REP20" s="726"/>
      <c r="REQ20" s="726"/>
      <c r="RER20" s="727"/>
      <c r="RES20" s="727"/>
      <c r="RET20" s="727"/>
      <c r="REV20" s="729"/>
      <c r="REW20" s="724"/>
      <c r="REX20" s="725"/>
      <c r="REY20" s="726"/>
      <c r="REZ20" s="726"/>
      <c r="RFA20" s="726"/>
      <c r="RFB20" s="727"/>
      <c r="RFC20" s="727"/>
      <c r="RFD20" s="727"/>
      <c r="RFF20" s="729"/>
      <c r="RFG20" s="724"/>
      <c r="RFH20" s="725"/>
      <c r="RFI20" s="726"/>
      <c r="RFJ20" s="726"/>
      <c r="RFK20" s="726"/>
      <c r="RFL20" s="727"/>
      <c r="RFM20" s="727"/>
      <c r="RFN20" s="727"/>
      <c r="RFP20" s="729"/>
      <c r="RFQ20" s="724"/>
      <c r="RFR20" s="725"/>
      <c r="RFS20" s="726"/>
      <c r="RFT20" s="726"/>
      <c r="RFU20" s="726"/>
      <c r="RFV20" s="727"/>
      <c r="RFW20" s="727"/>
      <c r="RFX20" s="727"/>
      <c r="RFZ20" s="729"/>
      <c r="RGA20" s="724"/>
      <c r="RGB20" s="725"/>
      <c r="RGC20" s="726"/>
      <c r="RGD20" s="726"/>
      <c r="RGE20" s="726"/>
      <c r="RGF20" s="727"/>
      <c r="RGG20" s="727"/>
      <c r="RGH20" s="727"/>
      <c r="RGJ20" s="729"/>
      <c r="RGK20" s="724"/>
      <c r="RGL20" s="725"/>
      <c r="RGM20" s="726"/>
      <c r="RGN20" s="726"/>
      <c r="RGO20" s="726"/>
      <c r="RGP20" s="727"/>
      <c r="RGQ20" s="727"/>
      <c r="RGR20" s="727"/>
      <c r="RGT20" s="729"/>
      <c r="RGU20" s="724"/>
      <c r="RGV20" s="725"/>
      <c r="RGW20" s="726"/>
      <c r="RGX20" s="726"/>
      <c r="RGY20" s="726"/>
      <c r="RGZ20" s="727"/>
      <c r="RHA20" s="727"/>
      <c r="RHB20" s="727"/>
      <c r="RHD20" s="729"/>
      <c r="RHE20" s="724"/>
      <c r="RHF20" s="725"/>
      <c r="RHG20" s="726"/>
      <c r="RHH20" s="726"/>
      <c r="RHI20" s="726"/>
      <c r="RHJ20" s="727"/>
      <c r="RHK20" s="727"/>
      <c r="RHL20" s="727"/>
      <c r="RHN20" s="729"/>
      <c r="RHO20" s="724"/>
      <c r="RHP20" s="725"/>
      <c r="RHQ20" s="726"/>
      <c r="RHR20" s="726"/>
      <c r="RHS20" s="726"/>
      <c r="RHT20" s="727"/>
      <c r="RHU20" s="727"/>
      <c r="RHV20" s="727"/>
      <c r="RHX20" s="729"/>
      <c r="RHY20" s="724"/>
      <c r="RHZ20" s="725"/>
      <c r="RIA20" s="726"/>
      <c r="RIB20" s="726"/>
      <c r="RIC20" s="726"/>
      <c r="RID20" s="727"/>
      <c r="RIE20" s="727"/>
      <c r="RIF20" s="727"/>
      <c r="RIH20" s="729"/>
      <c r="RII20" s="724"/>
      <c r="RIJ20" s="725"/>
      <c r="RIK20" s="726"/>
      <c r="RIL20" s="726"/>
      <c r="RIM20" s="726"/>
      <c r="RIN20" s="727"/>
      <c r="RIO20" s="727"/>
      <c r="RIP20" s="727"/>
      <c r="RIR20" s="729"/>
      <c r="RIS20" s="724"/>
      <c r="RIT20" s="725"/>
      <c r="RIU20" s="726"/>
      <c r="RIV20" s="726"/>
      <c r="RIW20" s="726"/>
      <c r="RIX20" s="727"/>
      <c r="RIY20" s="727"/>
      <c r="RIZ20" s="727"/>
      <c r="RJB20" s="729"/>
      <c r="RJC20" s="724"/>
      <c r="RJD20" s="725"/>
      <c r="RJE20" s="726"/>
      <c r="RJF20" s="726"/>
      <c r="RJG20" s="726"/>
      <c r="RJH20" s="727"/>
      <c r="RJI20" s="727"/>
      <c r="RJJ20" s="727"/>
      <c r="RJL20" s="729"/>
      <c r="RJM20" s="724"/>
      <c r="RJN20" s="725"/>
      <c r="RJO20" s="726"/>
      <c r="RJP20" s="726"/>
      <c r="RJQ20" s="726"/>
      <c r="RJR20" s="727"/>
      <c r="RJS20" s="727"/>
      <c r="RJT20" s="727"/>
      <c r="RJV20" s="729"/>
      <c r="RJW20" s="724"/>
      <c r="RJX20" s="725"/>
      <c r="RJY20" s="726"/>
      <c r="RJZ20" s="726"/>
      <c r="RKA20" s="726"/>
      <c r="RKB20" s="727"/>
      <c r="RKC20" s="727"/>
      <c r="RKD20" s="727"/>
      <c r="RKF20" s="729"/>
      <c r="RKG20" s="724"/>
      <c r="RKH20" s="725"/>
      <c r="RKI20" s="726"/>
      <c r="RKJ20" s="726"/>
      <c r="RKK20" s="726"/>
      <c r="RKL20" s="727"/>
      <c r="RKM20" s="727"/>
      <c r="RKN20" s="727"/>
      <c r="RKP20" s="729"/>
      <c r="RKQ20" s="724"/>
      <c r="RKR20" s="725"/>
      <c r="RKS20" s="726"/>
      <c r="RKT20" s="726"/>
      <c r="RKU20" s="726"/>
      <c r="RKV20" s="727"/>
      <c r="RKW20" s="727"/>
      <c r="RKX20" s="727"/>
      <c r="RKZ20" s="729"/>
      <c r="RLA20" s="724"/>
      <c r="RLB20" s="725"/>
      <c r="RLC20" s="726"/>
      <c r="RLD20" s="726"/>
      <c r="RLE20" s="726"/>
      <c r="RLF20" s="727"/>
      <c r="RLG20" s="727"/>
      <c r="RLH20" s="727"/>
      <c r="RLJ20" s="729"/>
      <c r="RLK20" s="724"/>
      <c r="RLL20" s="725"/>
      <c r="RLM20" s="726"/>
      <c r="RLN20" s="726"/>
      <c r="RLO20" s="726"/>
      <c r="RLP20" s="727"/>
      <c r="RLQ20" s="727"/>
      <c r="RLR20" s="727"/>
      <c r="RLT20" s="729"/>
      <c r="RLU20" s="724"/>
      <c r="RLV20" s="725"/>
      <c r="RLW20" s="726"/>
      <c r="RLX20" s="726"/>
      <c r="RLY20" s="726"/>
      <c r="RLZ20" s="727"/>
      <c r="RMA20" s="727"/>
      <c r="RMB20" s="727"/>
      <c r="RMD20" s="729"/>
      <c r="RME20" s="724"/>
      <c r="RMF20" s="725"/>
      <c r="RMG20" s="726"/>
      <c r="RMH20" s="726"/>
      <c r="RMI20" s="726"/>
      <c r="RMJ20" s="727"/>
      <c r="RMK20" s="727"/>
      <c r="RML20" s="727"/>
      <c r="RMN20" s="729"/>
      <c r="RMO20" s="724"/>
      <c r="RMP20" s="725"/>
      <c r="RMQ20" s="726"/>
      <c r="RMR20" s="726"/>
      <c r="RMS20" s="726"/>
      <c r="RMT20" s="727"/>
      <c r="RMU20" s="727"/>
      <c r="RMV20" s="727"/>
      <c r="RMX20" s="729"/>
      <c r="RMY20" s="724"/>
      <c r="RMZ20" s="725"/>
      <c r="RNA20" s="726"/>
      <c r="RNB20" s="726"/>
      <c r="RNC20" s="726"/>
      <c r="RND20" s="727"/>
      <c r="RNE20" s="727"/>
      <c r="RNF20" s="727"/>
      <c r="RNH20" s="729"/>
      <c r="RNI20" s="724"/>
      <c r="RNJ20" s="725"/>
      <c r="RNK20" s="726"/>
      <c r="RNL20" s="726"/>
      <c r="RNM20" s="726"/>
      <c r="RNN20" s="727"/>
      <c r="RNO20" s="727"/>
      <c r="RNP20" s="727"/>
      <c r="RNR20" s="729"/>
      <c r="RNS20" s="724"/>
      <c r="RNT20" s="725"/>
      <c r="RNU20" s="726"/>
      <c r="RNV20" s="726"/>
      <c r="RNW20" s="726"/>
      <c r="RNX20" s="727"/>
      <c r="RNY20" s="727"/>
      <c r="RNZ20" s="727"/>
      <c r="ROB20" s="729"/>
      <c r="ROC20" s="724"/>
      <c r="ROD20" s="725"/>
      <c r="ROE20" s="726"/>
      <c r="ROF20" s="726"/>
      <c r="ROG20" s="726"/>
      <c r="ROH20" s="727"/>
      <c r="ROI20" s="727"/>
      <c r="ROJ20" s="727"/>
      <c r="ROL20" s="729"/>
      <c r="ROM20" s="724"/>
      <c r="RON20" s="725"/>
      <c r="ROO20" s="726"/>
      <c r="ROP20" s="726"/>
      <c r="ROQ20" s="726"/>
      <c r="ROR20" s="727"/>
      <c r="ROS20" s="727"/>
      <c r="ROT20" s="727"/>
      <c r="ROV20" s="729"/>
      <c r="ROW20" s="724"/>
      <c r="ROX20" s="725"/>
      <c r="ROY20" s="726"/>
      <c r="ROZ20" s="726"/>
      <c r="RPA20" s="726"/>
      <c r="RPB20" s="727"/>
      <c r="RPC20" s="727"/>
      <c r="RPD20" s="727"/>
      <c r="RPF20" s="729"/>
      <c r="RPG20" s="724"/>
      <c r="RPH20" s="725"/>
      <c r="RPI20" s="726"/>
      <c r="RPJ20" s="726"/>
      <c r="RPK20" s="726"/>
      <c r="RPL20" s="727"/>
      <c r="RPM20" s="727"/>
      <c r="RPN20" s="727"/>
      <c r="RPP20" s="729"/>
      <c r="RPQ20" s="724"/>
      <c r="RPR20" s="725"/>
      <c r="RPS20" s="726"/>
      <c r="RPT20" s="726"/>
      <c r="RPU20" s="726"/>
      <c r="RPV20" s="727"/>
      <c r="RPW20" s="727"/>
      <c r="RPX20" s="727"/>
      <c r="RPZ20" s="729"/>
      <c r="RQA20" s="724"/>
      <c r="RQB20" s="725"/>
      <c r="RQC20" s="726"/>
      <c r="RQD20" s="726"/>
      <c r="RQE20" s="726"/>
      <c r="RQF20" s="727"/>
      <c r="RQG20" s="727"/>
      <c r="RQH20" s="727"/>
      <c r="RQJ20" s="729"/>
      <c r="RQK20" s="724"/>
      <c r="RQL20" s="725"/>
      <c r="RQM20" s="726"/>
      <c r="RQN20" s="726"/>
      <c r="RQO20" s="726"/>
      <c r="RQP20" s="727"/>
      <c r="RQQ20" s="727"/>
      <c r="RQR20" s="727"/>
      <c r="RQT20" s="729"/>
      <c r="RQU20" s="724"/>
      <c r="RQV20" s="725"/>
      <c r="RQW20" s="726"/>
      <c r="RQX20" s="726"/>
      <c r="RQY20" s="726"/>
      <c r="RQZ20" s="727"/>
      <c r="RRA20" s="727"/>
      <c r="RRB20" s="727"/>
      <c r="RRD20" s="729"/>
      <c r="RRE20" s="724"/>
      <c r="RRF20" s="725"/>
      <c r="RRG20" s="726"/>
      <c r="RRH20" s="726"/>
      <c r="RRI20" s="726"/>
      <c r="RRJ20" s="727"/>
      <c r="RRK20" s="727"/>
      <c r="RRL20" s="727"/>
      <c r="RRN20" s="729"/>
      <c r="RRO20" s="724"/>
      <c r="RRP20" s="725"/>
      <c r="RRQ20" s="726"/>
      <c r="RRR20" s="726"/>
      <c r="RRS20" s="726"/>
      <c r="RRT20" s="727"/>
      <c r="RRU20" s="727"/>
      <c r="RRV20" s="727"/>
      <c r="RRX20" s="729"/>
      <c r="RRY20" s="724"/>
      <c r="RRZ20" s="725"/>
      <c r="RSA20" s="726"/>
      <c r="RSB20" s="726"/>
      <c r="RSC20" s="726"/>
      <c r="RSD20" s="727"/>
      <c r="RSE20" s="727"/>
      <c r="RSF20" s="727"/>
      <c r="RSH20" s="729"/>
      <c r="RSI20" s="724"/>
      <c r="RSJ20" s="725"/>
      <c r="RSK20" s="726"/>
      <c r="RSL20" s="726"/>
      <c r="RSM20" s="726"/>
      <c r="RSN20" s="727"/>
      <c r="RSO20" s="727"/>
      <c r="RSP20" s="727"/>
      <c r="RSR20" s="729"/>
      <c r="RSS20" s="724"/>
      <c r="RST20" s="725"/>
      <c r="RSU20" s="726"/>
      <c r="RSV20" s="726"/>
      <c r="RSW20" s="726"/>
      <c r="RSX20" s="727"/>
      <c r="RSY20" s="727"/>
      <c r="RSZ20" s="727"/>
      <c r="RTB20" s="729"/>
      <c r="RTC20" s="724"/>
      <c r="RTD20" s="725"/>
      <c r="RTE20" s="726"/>
      <c r="RTF20" s="726"/>
      <c r="RTG20" s="726"/>
      <c r="RTH20" s="727"/>
      <c r="RTI20" s="727"/>
      <c r="RTJ20" s="727"/>
      <c r="RTL20" s="729"/>
      <c r="RTM20" s="724"/>
      <c r="RTN20" s="725"/>
      <c r="RTO20" s="726"/>
      <c r="RTP20" s="726"/>
      <c r="RTQ20" s="726"/>
      <c r="RTR20" s="727"/>
      <c r="RTS20" s="727"/>
      <c r="RTT20" s="727"/>
      <c r="RTV20" s="729"/>
      <c r="RTW20" s="724"/>
      <c r="RTX20" s="725"/>
      <c r="RTY20" s="726"/>
      <c r="RTZ20" s="726"/>
      <c r="RUA20" s="726"/>
      <c r="RUB20" s="727"/>
      <c r="RUC20" s="727"/>
      <c r="RUD20" s="727"/>
      <c r="RUF20" s="729"/>
      <c r="RUG20" s="724"/>
      <c r="RUH20" s="725"/>
      <c r="RUI20" s="726"/>
      <c r="RUJ20" s="726"/>
      <c r="RUK20" s="726"/>
      <c r="RUL20" s="727"/>
      <c r="RUM20" s="727"/>
      <c r="RUN20" s="727"/>
      <c r="RUP20" s="729"/>
      <c r="RUQ20" s="724"/>
      <c r="RUR20" s="725"/>
      <c r="RUS20" s="726"/>
      <c r="RUT20" s="726"/>
      <c r="RUU20" s="726"/>
      <c r="RUV20" s="727"/>
      <c r="RUW20" s="727"/>
      <c r="RUX20" s="727"/>
      <c r="RUZ20" s="729"/>
      <c r="RVA20" s="724"/>
      <c r="RVB20" s="725"/>
      <c r="RVC20" s="726"/>
      <c r="RVD20" s="726"/>
      <c r="RVE20" s="726"/>
      <c r="RVF20" s="727"/>
      <c r="RVG20" s="727"/>
      <c r="RVH20" s="727"/>
      <c r="RVJ20" s="729"/>
      <c r="RVK20" s="724"/>
      <c r="RVL20" s="725"/>
      <c r="RVM20" s="726"/>
      <c r="RVN20" s="726"/>
      <c r="RVO20" s="726"/>
      <c r="RVP20" s="727"/>
      <c r="RVQ20" s="727"/>
      <c r="RVR20" s="727"/>
      <c r="RVT20" s="729"/>
      <c r="RVU20" s="724"/>
      <c r="RVV20" s="725"/>
      <c r="RVW20" s="726"/>
      <c r="RVX20" s="726"/>
      <c r="RVY20" s="726"/>
      <c r="RVZ20" s="727"/>
      <c r="RWA20" s="727"/>
      <c r="RWB20" s="727"/>
      <c r="RWD20" s="729"/>
      <c r="RWE20" s="724"/>
      <c r="RWF20" s="725"/>
      <c r="RWG20" s="726"/>
      <c r="RWH20" s="726"/>
      <c r="RWI20" s="726"/>
      <c r="RWJ20" s="727"/>
      <c r="RWK20" s="727"/>
      <c r="RWL20" s="727"/>
      <c r="RWN20" s="729"/>
      <c r="RWO20" s="724"/>
      <c r="RWP20" s="725"/>
      <c r="RWQ20" s="726"/>
      <c r="RWR20" s="726"/>
      <c r="RWS20" s="726"/>
      <c r="RWT20" s="727"/>
      <c r="RWU20" s="727"/>
      <c r="RWV20" s="727"/>
      <c r="RWX20" s="729"/>
      <c r="RWY20" s="724"/>
      <c r="RWZ20" s="725"/>
      <c r="RXA20" s="726"/>
      <c r="RXB20" s="726"/>
      <c r="RXC20" s="726"/>
      <c r="RXD20" s="727"/>
      <c r="RXE20" s="727"/>
      <c r="RXF20" s="727"/>
      <c r="RXH20" s="729"/>
      <c r="RXI20" s="724"/>
      <c r="RXJ20" s="725"/>
      <c r="RXK20" s="726"/>
      <c r="RXL20" s="726"/>
      <c r="RXM20" s="726"/>
      <c r="RXN20" s="727"/>
      <c r="RXO20" s="727"/>
      <c r="RXP20" s="727"/>
      <c r="RXR20" s="729"/>
      <c r="RXS20" s="724"/>
      <c r="RXT20" s="725"/>
      <c r="RXU20" s="726"/>
      <c r="RXV20" s="726"/>
      <c r="RXW20" s="726"/>
      <c r="RXX20" s="727"/>
      <c r="RXY20" s="727"/>
      <c r="RXZ20" s="727"/>
      <c r="RYB20" s="729"/>
      <c r="RYC20" s="724"/>
      <c r="RYD20" s="725"/>
      <c r="RYE20" s="726"/>
      <c r="RYF20" s="726"/>
      <c r="RYG20" s="726"/>
      <c r="RYH20" s="727"/>
      <c r="RYI20" s="727"/>
      <c r="RYJ20" s="727"/>
      <c r="RYL20" s="729"/>
      <c r="RYM20" s="724"/>
      <c r="RYN20" s="725"/>
      <c r="RYO20" s="726"/>
      <c r="RYP20" s="726"/>
      <c r="RYQ20" s="726"/>
      <c r="RYR20" s="727"/>
      <c r="RYS20" s="727"/>
      <c r="RYT20" s="727"/>
      <c r="RYV20" s="729"/>
      <c r="RYW20" s="724"/>
      <c r="RYX20" s="725"/>
      <c r="RYY20" s="726"/>
      <c r="RYZ20" s="726"/>
      <c r="RZA20" s="726"/>
      <c r="RZB20" s="727"/>
      <c r="RZC20" s="727"/>
      <c r="RZD20" s="727"/>
      <c r="RZF20" s="729"/>
      <c r="RZG20" s="724"/>
      <c r="RZH20" s="725"/>
      <c r="RZI20" s="726"/>
      <c r="RZJ20" s="726"/>
      <c r="RZK20" s="726"/>
      <c r="RZL20" s="727"/>
      <c r="RZM20" s="727"/>
      <c r="RZN20" s="727"/>
      <c r="RZP20" s="729"/>
      <c r="RZQ20" s="724"/>
      <c r="RZR20" s="725"/>
      <c r="RZS20" s="726"/>
      <c r="RZT20" s="726"/>
      <c r="RZU20" s="726"/>
      <c r="RZV20" s="727"/>
      <c r="RZW20" s="727"/>
      <c r="RZX20" s="727"/>
      <c r="RZZ20" s="729"/>
      <c r="SAA20" s="724"/>
      <c r="SAB20" s="725"/>
      <c r="SAC20" s="726"/>
      <c r="SAD20" s="726"/>
      <c r="SAE20" s="726"/>
      <c r="SAF20" s="727"/>
      <c r="SAG20" s="727"/>
      <c r="SAH20" s="727"/>
      <c r="SAJ20" s="729"/>
      <c r="SAK20" s="724"/>
      <c r="SAL20" s="725"/>
      <c r="SAM20" s="726"/>
      <c r="SAN20" s="726"/>
      <c r="SAO20" s="726"/>
      <c r="SAP20" s="727"/>
      <c r="SAQ20" s="727"/>
      <c r="SAR20" s="727"/>
      <c r="SAT20" s="729"/>
      <c r="SAU20" s="724"/>
      <c r="SAV20" s="725"/>
      <c r="SAW20" s="726"/>
      <c r="SAX20" s="726"/>
      <c r="SAY20" s="726"/>
      <c r="SAZ20" s="727"/>
      <c r="SBA20" s="727"/>
      <c r="SBB20" s="727"/>
      <c r="SBD20" s="729"/>
      <c r="SBE20" s="724"/>
      <c r="SBF20" s="725"/>
      <c r="SBG20" s="726"/>
      <c r="SBH20" s="726"/>
      <c r="SBI20" s="726"/>
      <c r="SBJ20" s="727"/>
      <c r="SBK20" s="727"/>
      <c r="SBL20" s="727"/>
      <c r="SBN20" s="729"/>
      <c r="SBO20" s="724"/>
      <c r="SBP20" s="725"/>
      <c r="SBQ20" s="726"/>
      <c r="SBR20" s="726"/>
      <c r="SBS20" s="726"/>
      <c r="SBT20" s="727"/>
      <c r="SBU20" s="727"/>
      <c r="SBV20" s="727"/>
      <c r="SBX20" s="729"/>
      <c r="SBY20" s="724"/>
      <c r="SBZ20" s="725"/>
      <c r="SCA20" s="726"/>
      <c r="SCB20" s="726"/>
      <c r="SCC20" s="726"/>
      <c r="SCD20" s="727"/>
      <c r="SCE20" s="727"/>
      <c r="SCF20" s="727"/>
      <c r="SCH20" s="729"/>
      <c r="SCI20" s="724"/>
      <c r="SCJ20" s="725"/>
      <c r="SCK20" s="726"/>
      <c r="SCL20" s="726"/>
      <c r="SCM20" s="726"/>
      <c r="SCN20" s="727"/>
      <c r="SCO20" s="727"/>
      <c r="SCP20" s="727"/>
      <c r="SCR20" s="729"/>
      <c r="SCS20" s="724"/>
      <c r="SCT20" s="725"/>
      <c r="SCU20" s="726"/>
      <c r="SCV20" s="726"/>
      <c r="SCW20" s="726"/>
      <c r="SCX20" s="727"/>
      <c r="SCY20" s="727"/>
      <c r="SCZ20" s="727"/>
      <c r="SDB20" s="729"/>
      <c r="SDC20" s="724"/>
      <c r="SDD20" s="725"/>
      <c r="SDE20" s="726"/>
      <c r="SDF20" s="726"/>
      <c r="SDG20" s="726"/>
      <c r="SDH20" s="727"/>
      <c r="SDI20" s="727"/>
      <c r="SDJ20" s="727"/>
      <c r="SDL20" s="729"/>
      <c r="SDM20" s="724"/>
      <c r="SDN20" s="725"/>
      <c r="SDO20" s="726"/>
      <c r="SDP20" s="726"/>
      <c r="SDQ20" s="726"/>
      <c r="SDR20" s="727"/>
      <c r="SDS20" s="727"/>
      <c r="SDT20" s="727"/>
      <c r="SDV20" s="729"/>
      <c r="SDW20" s="724"/>
      <c r="SDX20" s="725"/>
      <c r="SDY20" s="726"/>
      <c r="SDZ20" s="726"/>
      <c r="SEA20" s="726"/>
      <c r="SEB20" s="727"/>
      <c r="SEC20" s="727"/>
      <c r="SED20" s="727"/>
      <c r="SEF20" s="729"/>
      <c r="SEG20" s="724"/>
      <c r="SEH20" s="725"/>
      <c r="SEI20" s="726"/>
      <c r="SEJ20" s="726"/>
      <c r="SEK20" s="726"/>
      <c r="SEL20" s="727"/>
      <c r="SEM20" s="727"/>
      <c r="SEN20" s="727"/>
      <c r="SEP20" s="729"/>
      <c r="SEQ20" s="724"/>
      <c r="SER20" s="725"/>
      <c r="SES20" s="726"/>
      <c r="SET20" s="726"/>
      <c r="SEU20" s="726"/>
      <c r="SEV20" s="727"/>
      <c r="SEW20" s="727"/>
      <c r="SEX20" s="727"/>
      <c r="SEZ20" s="729"/>
      <c r="SFA20" s="724"/>
      <c r="SFB20" s="725"/>
      <c r="SFC20" s="726"/>
      <c r="SFD20" s="726"/>
      <c r="SFE20" s="726"/>
      <c r="SFF20" s="727"/>
      <c r="SFG20" s="727"/>
      <c r="SFH20" s="727"/>
      <c r="SFJ20" s="729"/>
      <c r="SFK20" s="724"/>
      <c r="SFL20" s="725"/>
      <c r="SFM20" s="726"/>
      <c r="SFN20" s="726"/>
      <c r="SFO20" s="726"/>
      <c r="SFP20" s="727"/>
      <c r="SFQ20" s="727"/>
      <c r="SFR20" s="727"/>
      <c r="SFT20" s="729"/>
      <c r="SFU20" s="724"/>
      <c r="SFV20" s="725"/>
      <c r="SFW20" s="726"/>
      <c r="SFX20" s="726"/>
      <c r="SFY20" s="726"/>
      <c r="SFZ20" s="727"/>
      <c r="SGA20" s="727"/>
      <c r="SGB20" s="727"/>
      <c r="SGD20" s="729"/>
      <c r="SGE20" s="724"/>
      <c r="SGF20" s="725"/>
      <c r="SGG20" s="726"/>
      <c r="SGH20" s="726"/>
      <c r="SGI20" s="726"/>
      <c r="SGJ20" s="727"/>
      <c r="SGK20" s="727"/>
      <c r="SGL20" s="727"/>
      <c r="SGN20" s="729"/>
      <c r="SGO20" s="724"/>
      <c r="SGP20" s="725"/>
      <c r="SGQ20" s="726"/>
      <c r="SGR20" s="726"/>
      <c r="SGS20" s="726"/>
      <c r="SGT20" s="727"/>
      <c r="SGU20" s="727"/>
      <c r="SGV20" s="727"/>
      <c r="SGX20" s="729"/>
      <c r="SGY20" s="724"/>
      <c r="SGZ20" s="725"/>
      <c r="SHA20" s="726"/>
      <c r="SHB20" s="726"/>
      <c r="SHC20" s="726"/>
      <c r="SHD20" s="727"/>
      <c r="SHE20" s="727"/>
      <c r="SHF20" s="727"/>
      <c r="SHH20" s="729"/>
      <c r="SHI20" s="724"/>
      <c r="SHJ20" s="725"/>
      <c r="SHK20" s="726"/>
      <c r="SHL20" s="726"/>
      <c r="SHM20" s="726"/>
      <c r="SHN20" s="727"/>
      <c r="SHO20" s="727"/>
      <c r="SHP20" s="727"/>
      <c r="SHR20" s="729"/>
      <c r="SHS20" s="724"/>
      <c r="SHT20" s="725"/>
      <c r="SHU20" s="726"/>
      <c r="SHV20" s="726"/>
      <c r="SHW20" s="726"/>
      <c r="SHX20" s="727"/>
      <c r="SHY20" s="727"/>
      <c r="SHZ20" s="727"/>
      <c r="SIB20" s="729"/>
      <c r="SIC20" s="724"/>
      <c r="SID20" s="725"/>
      <c r="SIE20" s="726"/>
      <c r="SIF20" s="726"/>
      <c r="SIG20" s="726"/>
      <c r="SIH20" s="727"/>
      <c r="SII20" s="727"/>
      <c r="SIJ20" s="727"/>
      <c r="SIL20" s="729"/>
      <c r="SIM20" s="724"/>
      <c r="SIN20" s="725"/>
      <c r="SIO20" s="726"/>
      <c r="SIP20" s="726"/>
      <c r="SIQ20" s="726"/>
      <c r="SIR20" s="727"/>
      <c r="SIS20" s="727"/>
      <c r="SIT20" s="727"/>
      <c r="SIV20" s="729"/>
      <c r="SIW20" s="724"/>
      <c r="SIX20" s="725"/>
      <c r="SIY20" s="726"/>
      <c r="SIZ20" s="726"/>
      <c r="SJA20" s="726"/>
      <c r="SJB20" s="727"/>
      <c r="SJC20" s="727"/>
      <c r="SJD20" s="727"/>
      <c r="SJF20" s="729"/>
      <c r="SJG20" s="724"/>
      <c r="SJH20" s="725"/>
      <c r="SJI20" s="726"/>
      <c r="SJJ20" s="726"/>
      <c r="SJK20" s="726"/>
      <c r="SJL20" s="727"/>
      <c r="SJM20" s="727"/>
      <c r="SJN20" s="727"/>
      <c r="SJP20" s="729"/>
      <c r="SJQ20" s="724"/>
      <c r="SJR20" s="725"/>
      <c r="SJS20" s="726"/>
      <c r="SJT20" s="726"/>
      <c r="SJU20" s="726"/>
      <c r="SJV20" s="727"/>
      <c r="SJW20" s="727"/>
      <c r="SJX20" s="727"/>
      <c r="SJZ20" s="729"/>
      <c r="SKA20" s="724"/>
      <c r="SKB20" s="725"/>
      <c r="SKC20" s="726"/>
      <c r="SKD20" s="726"/>
      <c r="SKE20" s="726"/>
      <c r="SKF20" s="727"/>
      <c r="SKG20" s="727"/>
      <c r="SKH20" s="727"/>
      <c r="SKJ20" s="729"/>
      <c r="SKK20" s="724"/>
      <c r="SKL20" s="725"/>
      <c r="SKM20" s="726"/>
      <c r="SKN20" s="726"/>
      <c r="SKO20" s="726"/>
      <c r="SKP20" s="727"/>
      <c r="SKQ20" s="727"/>
      <c r="SKR20" s="727"/>
      <c r="SKT20" s="729"/>
      <c r="SKU20" s="724"/>
      <c r="SKV20" s="725"/>
      <c r="SKW20" s="726"/>
      <c r="SKX20" s="726"/>
      <c r="SKY20" s="726"/>
      <c r="SKZ20" s="727"/>
      <c r="SLA20" s="727"/>
      <c r="SLB20" s="727"/>
      <c r="SLD20" s="729"/>
      <c r="SLE20" s="724"/>
      <c r="SLF20" s="725"/>
      <c r="SLG20" s="726"/>
      <c r="SLH20" s="726"/>
      <c r="SLI20" s="726"/>
      <c r="SLJ20" s="727"/>
      <c r="SLK20" s="727"/>
      <c r="SLL20" s="727"/>
      <c r="SLN20" s="729"/>
      <c r="SLO20" s="724"/>
      <c r="SLP20" s="725"/>
      <c r="SLQ20" s="726"/>
      <c r="SLR20" s="726"/>
      <c r="SLS20" s="726"/>
      <c r="SLT20" s="727"/>
      <c r="SLU20" s="727"/>
      <c r="SLV20" s="727"/>
      <c r="SLX20" s="729"/>
      <c r="SLY20" s="724"/>
      <c r="SLZ20" s="725"/>
      <c r="SMA20" s="726"/>
      <c r="SMB20" s="726"/>
      <c r="SMC20" s="726"/>
      <c r="SMD20" s="727"/>
      <c r="SME20" s="727"/>
      <c r="SMF20" s="727"/>
      <c r="SMH20" s="729"/>
      <c r="SMI20" s="724"/>
      <c r="SMJ20" s="725"/>
      <c r="SMK20" s="726"/>
      <c r="SML20" s="726"/>
      <c r="SMM20" s="726"/>
      <c r="SMN20" s="727"/>
      <c r="SMO20" s="727"/>
      <c r="SMP20" s="727"/>
      <c r="SMR20" s="729"/>
      <c r="SMS20" s="724"/>
      <c r="SMT20" s="725"/>
      <c r="SMU20" s="726"/>
      <c r="SMV20" s="726"/>
      <c r="SMW20" s="726"/>
      <c r="SMX20" s="727"/>
      <c r="SMY20" s="727"/>
      <c r="SMZ20" s="727"/>
      <c r="SNB20" s="729"/>
      <c r="SNC20" s="724"/>
      <c r="SND20" s="725"/>
      <c r="SNE20" s="726"/>
      <c r="SNF20" s="726"/>
      <c r="SNG20" s="726"/>
      <c r="SNH20" s="727"/>
      <c r="SNI20" s="727"/>
      <c r="SNJ20" s="727"/>
      <c r="SNL20" s="729"/>
      <c r="SNM20" s="724"/>
      <c r="SNN20" s="725"/>
      <c r="SNO20" s="726"/>
      <c r="SNP20" s="726"/>
      <c r="SNQ20" s="726"/>
      <c r="SNR20" s="727"/>
      <c r="SNS20" s="727"/>
      <c r="SNT20" s="727"/>
      <c r="SNV20" s="729"/>
      <c r="SNW20" s="724"/>
      <c r="SNX20" s="725"/>
      <c r="SNY20" s="726"/>
      <c r="SNZ20" s="726"/>
      <c r="SOA20" s="726"/>
      <c r="SOB20" s="727"/>
      <c r="SOC20" s="727"/>
      <c r="SOD20" s="727"/>
      <c r="SOF20" s="729"/>
      <c r="SOG20" s="724"/>
      <c r="SOH20" s="725"/>
      <c r="SOI20" s="726"/>
      <c r="SOJ20" s="726"/>
      <c r="SOK20" s="726"/>
      <c r="SOL20" s="727"/>
      <c r="SOM20" s="727"/>
      <c r="SON20" s="727"/>
      <c r="SOP20" s="729"/>
      <c r="SOQ20" s="724"/>
      <c r="SOR20" s="725"/>
      <c r="SOS20" s="726"/>
      <c r="SOT20" s="726"/>
      <c r="SOU20" s="726"/>
      <c r="SOV20" s="727"/>
      <c r="SOW20" s="727"/>
      <c r="SOX20" s="727"/>
      <c r="SOZ20" s="729"/>
      <c r="SPA20" s="724"/>
      <c r="SPB20" s="725"/>
      <c r="SPC20" s="726"/>
      <c r="SPD20" s="726"/>
      <c r="SPE20" s="726"/>
      <c r="SPF20" s="727"/>
      <c r="SPG20" s="727"/>
      <c r="SPH20" s="727"/>
      <c r="SPJ20" s="729"/>
      <c r="SPK20" s="724"/>
      <c r="SPL20" s="725"/>
      <c r="SPM20" s="726"/>
      <c r="SPN20" s="726"/>
      <c r="SPO20" s="726"/>
      <c r="SPP20" s="727"/>
      <c r="SPQ20" s="727"/>
      <c r="SPR20" s="727"/>
      <c r="SPT20" s="729"/>
      <c r="SPU20" s="724"/>
      <c r="SPV20" s="725"/>
      <c r="SPW20" s="726"/>
      <c r="SPX20" s="726"/>
      <c r="SPY20" s="726"/>
      <c r="SPZ20" s="727"/>
      <c r="SQA20" s="727"/>
      <c r="SQB20" s="727"/>
      <c r="SQD20" s="729"/>
      <c r="SQE20" s="724"/>
      <c r="SQF20" s="725"/>
      <c r="SQG20" s="726"/>
      <c r="SQH20" s="726"/>
      <c r="SQI20" s="726"/>
      <c r="SQJ20" s="727"/>
      <c r="SQK20" s="727"/>
      <c r="SQL20" s="727"/>
      <c r="SQN20" s="729"/>
      <c r="SQO20" s="724"/>
      <c r="SQP20" s="725"/>
      <c r="SQQ20" s="726"/>
      <c r="SQR20" s="726"/>
      <c r="SQS20" s="726"/>
      <c r="SQT20" s="727"/>
      <c r="SQU20" s="727"/>
      <c r="SQV20" s="727"/>
      <c r="SQX20" s="729"/>
      <c r="SQY20" s="724"/>
      <c r="SQZ20" s="725"/>
      <c r="SRA20" s="726"/>
      <c r="SRB20" s="726"/>
      <c r="SRC20" s="726"/>
      <c r="SRD20" s="727"/>
      <c r="SRE20" s="727"/>
      <c r="SRF20" s="727"/>
      <c r="SRH20" s="729"/>
      <c r="SRI20" s="724"/>
      <c r="SRJ20" s="725"/>
      <c r="SRK20" s="726"/>
      <c r="SRL20" s="726"/>
      <c r="SRM20" s="726"/>
      <c r="SRN20" s="727"/>
      <c r="SRO20" s="727"/>
      <c r="SRP20" s="727"/>
      <c r="SRR20" s="729"/>
      <c r="SRS20" s="724"/>
      <c r="SRT20" s="725"/>
      <c r="SRU20" s="726"/>
      <c r="SRV20" s="726"/>
      <c r="SRW20" s="726"/>
      <c r="SRX20" s="727"/>
      <c r="SRY20" s="727"/>
      <c r="SRZ20" s="727"/>
      <c r="SSB20" s="729"/>
      <c r="SSC20" s="724"/>
      <c r="SSD20" s="725"/>
      <c r="SSE20" s="726"/>
      <c r="SSF20" s="726"/>
      <c r="SSG20" s="726"/>
      <c r="SSH20" s="727"/>
      <c r="SSI20" s="727"/>
      <c r="SSJ20" s="727"/>
      <c r="SSL20" s="729"/>
      <c r="SSM20" s="724"/>
      <c r="SSN20" s="725"/>
      <c r="SSO20" s="726"/>
      <c r="SSP20" s="726"/>
      <c r="SSQ20" s="726"/>
      <c r="SSR20" s="727"/>
      <c r="SSS20" s="727"/>
      <c r="SST20" s="727"/>
      <c r="SSV20" s="729"/>
      <c r="SSW20" s="724"/>
      <c r="SSX20" s="725"/>
      <c r="SSY20" s="726"/>
      <c r="SSZ20" s="726"/>
      <c r="STA20" s="726"/>
      <c r="STB20" s="727"/>
      <c r="STC20" s="727"/>
      <c r="STD20" s="727"/>
      <c r="STF20" s="729"/>
      <c r="STG20" s="724"/>
      <c r="STH20" s="725"/>
      <c r="STI20" s="726"/>
      <c r="STJ20" s="726"/>
      <c r="STK20" s="726"/>
      <c r="STL20" s="727"/>
      <c r="STM20" s="727"/>
      <c r="STN20" s="727"/>
      <c r="STP20" s="729"/>
      <c r="STQ20" s="724"/>
      <c r="STR20" s="725"/>
      <c r="STS20" s="726"/>
      <c r="STT20" s="726"/>
      <c r="STU20" s="726"/>
      <c r="STV20" s="727"/>
      <c r="STW20" s="727"/>
      <c r="STX20" s="727"/>
      <c r="STZ20" s="729"/>
      <c r="SUA20" s="724"/>
      <c r="SUB20" s="725"/>
      <c r="SUC20" s="726"/>
      <c r="SUD20" s="726"/>
      <c r="SUE20" s="726"/>
      <c r="SUF20" s="727"/>
      <c r="SUG20" s="727"/>
      <c r="SUH20" s="727"/>
      <c r="SUJ20" s="729"/>
      <c r="SUK20" s="724"/>
      <c r="SUL20" s="725"/>
      <c r="SUM20" s="726"/>
      <c r="SUN20" s="726"/>
      <c r="SUO20" s="726"/>
      <c r="SUP20" s="727"/>
      <c r="SUQ20" s="727"/>
      <c r="SUR20" s="727"/>
      <c r="SUT20" s="729"/>
      <c r="SUU20" s="724"/>
      <c r="SUV20" s="725"/>
      <c r="SUW20" s="726"/>
      <c r="SUX20" s="726"/>
      <c r="SUY20" s="726"/>
      <c r="SUZ20" s="727"/>
      <c r="SVA20" s="727"/>
      <c r="SVB20" s="727"/>
      <c r="SVD20" s="729"/>
      <c r="SVE20" s="724"/>
      <c r="SVF20" s="725"/>
      <c r="SVG20" s="726"/>
      <c r="SVH20" s="726"/>
      <c r="SVI20" s="726"/>
      <c r="SVJ20" s="727"/>
      <c r="SVK20" s="727"/>
      <c r="SVL20" s="727"/>
      <c r="SVN20" s="729"/>
      <c r="SVO20" s="724"/>
      <c r="SVP20" s="725"/>
      <c r="SVQ20" s="726"/>
      <c r="SVR20" s="726"/>
      <c r="SVS20" s="726"/>
      <c r="SVT20" s="727"/>
      <c r="SVU20" s="727"/>
      <c r="SVV20" s="727"/>
      <c r="SVX20" s="729"/>
      <c r="SVY20" s="724"/>
      <c r="SVZ20" s="725"/>
      <c r="SWA20" s="726"/>
      <c r="SWB20" s="726"/>
      <c r="SWC20" s="726"/>
      <c r="SWD20" s="727"/>
      <c r="SWE20" s="727"/>
      <c r="SWF20" s="727"/>
      <c r="SWH20" s="729"/>
      <c r="SWI20" s="724"/>
      <c r="SWJ20" s="725"/>
      <c r="SWK20" s="726"/>
      <c r="SWL20" s="726"/>
      <c r="SWM20" s="726"/>
      <c r="SWN20" s="727"/>
      <c r="SWO20" s="727"/>
      <c r="SWP20" s="727"/>
      <c r="SWR20" s="729"/>
      <c r="SWS20" s="724"/>
      <c r="SWT20" s="725"/>
      <c r="SWU20" s="726"/>
      <c r="SWV20" s="726"/>
      <c r="SWW20" s="726"/>
      <c r="SWX20" s="727"/>
      <c r="SWY20" s="727"/>
      <c r="SWZ20" s="727"/>
      <c r="SXB20" s="729"/>
      <c r="SXC20" s="724"/>
      <c r="SXD20" s="725"/>
      <c r="SXE20" s="726"/>
      <c r="SXF20" s="726"/>
      <c r="SXG20" s="726"/>
      <c r="SXH20" s="727"/>
      <c r="SXI20" s="727"/>
      <c r="SXJ20" s="727"/>
      <c r="SXL20" s="729"/>
      <c r="SXM20" s="724"/>
      <c r="SXN20" s="725"/>
      <c r="SXO20" s="726"/>
      <c r="SXP20" s="726"/>
      <c r="SXQ20" s="726"/>
      <c r="SXR20" s="727"/>
      <c r="SXS20" s="727"/>
      <c r="SXT20" s="727"/>
      <c r="SXV20" s="729"/>
      <c r="SXW20" s="724"/>
      <c r="SXX20" s="725"/>
      <c r="SXY20" s="726"/>
      <c r="SXZ20" s="726"/>
      <c r="SYA20" s="726"/>
      <c r="SYB20" s="727"/>
      <c r="SYC20" s="727"/>
      <c r="SYD20" s="727"/>
      <c r="SYF20" s="729"/>
      <c r="SYG20" s="724"/>
      <c r="SYH20" s="725"/>
      <c r="SYI20" s="726"/>
      <c r="SYJ20" s="726"/>
      <c r="SYK20" s="726"/>
      <c r="SYL20" s="727"/>
      <c r="SYM20" s="727"/>
      <c r="SYN20" s="727"/>
      <c r="SYP20" s="729"/>
      <c r="SYQ20" s="724"/>
      <c r="SYR20" s="725"/>
      <c r="SYS20" s="726"/>
      <c r="SYT20" s="726"/>
      <c r="SYU20" s="726"/>
      <c r="SYV20" s="727"/>
      <c r="SYW20" s="727"/>
      <c r="SYX20" s="727"/>
      <c r="SYZ20" s="729"/>
      <c r="SZA20" s="724"/>
      <c r="SZB20" s="725"/>
      <c r="SZC20" s="726"/>
      <c r="SZD20" s="726"/>
      <c r="SZE20" s="726"/>
      <c r="SZF20" s="727"/>
      <c r="SZG20" s="727"/>
      <c r="SZH20" s="727"/>
      <c r="SZJ20" s="729"/>
      <c r="SZK20" s="724"/>
      <c r="SZL20" s="725"/>
      <c r="SZM20" s="726"/>
      <c r="SZN20" s="726"/>
      <c r="SZO20" s="726"/>
      <c r="SZP20" s="727"/>
      <c r="SZQ20" s="727"/>
      <c r="SZR20" s="727"/>
      <c r="SZT20" s="729"/>
      <c r="SZU20" s="724"/>
      <c r="SZV20" s="725"/>
      <c r="SZW20" s="726"/>
      <c r="SZX20" s="726"/>
      <c r="SZY20" s="726"/>
      <c r="SZZ20" s="727"/>
      <c r="TAA20" s="727"/>
      <c r="TAB20" s="727"/>
      <c r="TAD20" s="729"/>
      <c r="TAE20" s="724"/>
      <c r="TAF20" s="725"/>
      <c r="TAG20" s="726"/>
      <c r="TAH20" s="726"/>
      <c r="TAI20" s="726"/>
      <c r="TAJ20" s="727"/>
      <c r="TAK20" s="727"/>
      <c r="TAL20" s="727"/>
      <c r="TAN20" s="729"/>
      <c r="TAO20" s="724"/>
      <c r="TAP20" s="725"/>
      <c r="TAQ20" s="726"/>
      <c r="TAR20" s="726"/>
      <c r="TAS20" s="726"/>
      <c r="TAT20" s="727"/>
      <c r="TAU20" s="727"/>
      <c r="TAV20" s="727"/>
      <c r="TAX20" s="729"/>
      <c r="TAY20" s="724"/>
      <c r="TAZ20" s="725"/>
      <c r="TBA20" s="726"/>
      <c r="TBB20" s="726"/>
      <c r="TBC20" s="726"/>
      <c r="TBD20" s="727"/>
      <c r="TBE20" s="727"/>
      <c r="TBF20" s="727"/>
      <c r="TBH20" s="729"/>
      <c r="TBI20" s="724"/>
      <c r="TBJ20" s="725"/>
      <c r="TBK20" s="726"/>
      <c r="TBL20" s="726"/>
      <c r="TBM20" s="726"/>
      <c r="TBN20" s="727"/>
      <c r="TBO20" s="727"/>
      <c r="TBP20" s="727"/>
      <c r="TBR20" s="729"/>
      <c r="TBS20" s="724"/>
      <c r="TBT20" s="725"/>
      <c r="TBU20" s="726"/>
      <c r="TBV20" s="726"/>
      <c r="TBW20" s="726"/>
      <c r="TBX20" s="727"/>
      <c r="TBY20" s="727"/>
      <c r="TBZ20" s="727"/>
      <c r="TCB20" s="729"/>
      <c r="TCC20" s="724"/>
      <c r="TCD20" s="725"/>
      <c r="TCE20" s="726"/>
      <c r="TCF20" s="726"/>
      <c r="TCG20" s="726"/>
      <c r="TCH20" s="727"/>
      <c r="TCI20" s="727"/>
      <c r="TCJ20" s="727"/>
      <c r="TCL20" s="729"/>
      <c r="TCM20" s="724"/>
      <c r="TCN20" s="725"/>
      <c r="TCO20" s="726"/>
      <c r="TCP20" s="726"/>
      <c r="TCQ20" s="726"/>
      <c r="TCR20" s="727"/>
      <c r="TCS20" s="727"/>
      <c r="TCT20" s="727"/>
      <c r="TCV20" s="729"/>
      <c r="TCW20" s="724"/>
      <c r="TCX20" s="725"/>
      <c r="TCY20" s="726"/>
      <c r="TCZ20" s="726"/>
      <c r="TDA20" s="726"/>
      <c r="TDB20" s="727"/>
      <c r="TDC20" s="727"/>
      <c r="TDD20" s="727"/>
      <c r="TDF20" s="729"/>
      <c r="TDG20" s="724"/>
      <c r="TDH20" s="725"/>
      <c r="TDI20" s="726"/>
      <c r="TDJ20" s="726"/>
      <c r="TDK20" s="726"/>
      <c r="TDL20" s="727"/>
      <c r="TDM20" s="727"/>
      <c r="TDN20" s="727"/>
      <c r="TDP20" s="729"/>
      <c r="TDQ20" s="724"/>
      <c r="TDR20" s="725"/>
      <c r="TDS20" s="726"/>
      <c r="TDT20" s="726"/>
      <c r="TDU20" s="726"/>
      <c r="TDV20" s="727"/>
      <c r="TDW20" s="727"/>
      <c r="TDX20" s="727"/>
      <c r="TDZ20" s="729"/>
      <c r="TEA20" s="724"/>
      <c r="TEB20" s="725"/>
      <c r="TEC20" s="726"/>
      <c r="TED20" s="726"/>
      <c r="TEE20" s="726"/>
      <c r="TEF20" s="727"/>
      <c r="TEG20" s="727"/>
      <c r="TEH20" s="727"/>
      <c r="TEJ20" s="729"/>
      <c r="TEK20" s="724"/>
      <c r="TEL20" s="725"/>
      <c r="TEM20" s="726"/>
      <c r="TEN20" s="726"/>
      <c r="TEO20" s="726"/>
      <c r="TEP20" s="727"/>
      <c r="TEQ20" s="727"/>
      <c r="TER20" s="727"/>
      <c r="TET20" s="729"/>
      <c r="TEU20" s="724"/>
      <c r="TEV20" s="725"/>
      <c r="TEW20" s="726"/>
      <c r="TEX20" s="726"/>
      <c r="TEY20" s="726"/>
      <c r="TEZ20" s="727"/>
      <c r="TFA20" s="727"/>
      <c r="TFB20" s="727"/>
      <c r="TFD20" s="729"/>
      <c r="TFE20" s="724"/>
      <c r="TFF20" s="725"/>
      <c r="TFG20" s="726"/>
      <c r="TFH20" s="726"/>
      <c r="TFI20" s="726"/>
      <c r="TFJ20" s="727"/>
      <c r="TFK20" s="727"/>
      <c r="TFL20" s="727"/>
      <c r="TFN20" s="729"/>
      <c r="TFO20" s="724"/>
      <c r="TFP20" s="725"/>
      <c r="TFQ20" s="726"/>
      <c r="TFR20" s="726"/>
      <c r="TFS20" s="726"/>
      <c r="TFT20" s="727"/>
      <c r="TFU20" s="727"/>
      <c r="TFV20" s="727"/>
      <c r="TFX20" s="729"/>
      <c r="TFY20" s="724"/>
      <c r="TFZ20" s="725"/>
      <c r="TGA20" s="726"/>
      <c r="TGB20" s="726"/>
      <c r="TGC20" s="726"/>
      <c r="TGD20" s="727"/>
      <c r="TGE20" s="727"/>
      <c r="TGF20" s="727"/>
      <c r="TGH20" s="729"/>
      <c r="TGI20" s="724"/>
      <c r="TGJ20" s="725"/>
      <c r="TGK20" s="726"/>
      <c r="TGL20" s="726"/>
      <c r="TGM20" s="726"/>
      <c r="TGN20" s="727"/>
      <c r="TGO20" s="727"/>
      <c r="TGP20" s="727"/>
      <c r="TGR20" s="729"/>
      <c r="TGS20" s="724"/>
      <c r="TGT20" s="725"/>
      <c r="TGU20" s="726"/>
      <c r="TGV20" s="726"/>
      <c r="TGW20" s="726"/>
      <c r="TGX20" s="727"/>
      <c r="TGY20" s="727"/>
      <c r="TGZ20" s="727"/>
      <c r="THB20" s="729"/>
      <c r="THC20" s="724"/>
      <c r="THD20" s="725"/>
      <c r="THE20" s="726"/>
      <c r="THF20" s="726"/>
      <c r="THG20" s="726"/>
      <c r="THH20" s="727"/>
      <c r="THI20" s="727"/>
      <c r="THJ20" s="727"/>
      <c r="THL20" s="729"/>
      <c r="THM20" s="724"/>
      <c r="THN20" s="725"/>
      <c r="THO20" s="726"/>
      <c r="THP20" s="726"/>
      <c r="THQ20" s="726"/>
      <c r="THR20" s="727"/>
      <c r="THS20" s="727"/>
      <c r="THT20" s="727"/>
      <c r="THV20" s="729"/>
      <c r="THW20" s="724"/>
      <c r="THX20" s="725"/>
      <c r="THY20" s="726"/>
      <c r="THZ20" s="726"/>
      <c r="TIA20" s="726"/>
      <c r="TIB20" s="727"/>
      <c r="TIC20" s="727"/>
      <c r="TID20" s="727"/>
      <c r="TIF20" s="729"/>
      <c r="TIG20" s="724"/>
      <c r="TIH20" s="725"/>
      <c r="TII20" s="726"/>
      <c r="TIJ20" s="726"/>
      <c r="TIK20" s="726"/>
      <c r="TIL20" s="727"/>
      <c r="TIM20" s="727"/>
      <c r="TIN20" s="727"/>
      <c r="TIP20" s="729"/>
      <c r="TIQ20" s="724"/>
      <c r="TIR20" s="725"/>
      <c r="TIS20" s="726"/>
      <c r="TIT20" s="726"/>
      <c r="TIU20" s="726"/>
      <c r="TIV20" s="727"/>
      <c r="TIW20" s="727"/>
      <c r="TIX20" s="727"/>
      <c r="TIZ20" s="729"/>
      <c r="TJA20" s="724"/>
      <c r="TJB20" s="725"/>
      <c r="TJC20" s="726"/>
      <c r="TJD20" s="726"/>
      <c r="TJE20" s="726"/>
      <c r="TJF20" s="727"/>
      <c r="TJG20" s="727"/>
      <c r="TJH20" s="727"/>
      <c r="TJJ20" s="729"/>
      <c r="TJK20" s="724"/>
      <c r="TJL20" s="725"/>
      <c r="TJM20" s="726"/>
      <c r="TJN20" s="726"/>
      <c r="TJO20" s="726"/>
      <c r="TJP20" s="727"/>
      <c r="TJQ20" s="727"/>
      <c r="TJR20" s="727"/>
      <c r="TJT20" s="729"/>
      <c r="TJU20" s="724"/>
      <c r="TJV20" s="725"/>
      <c r="TJW20" s="726"/>
      <c r="TJX20" s="726"/>
      <c r="TJY20" s="726"/>
      <c r="TJZ20" s="727"/>
      <c r="TKA20" s="727"/>
      <c r="TKB20" s="727"/>
      <c r="TKD20" s="729"/>
      <c r="TKE20" s="724"/>
      <c r="TKF20" s="725"/>
      <c r="TKG20" s="726"/>
      <c r="TKH20" s="726"/>
      <c r="TKI20" s="726"/>
      <c r="TKJ20" s="727"/>
      <c r="TKK20" s="727"/>
      <c r="TKL20" s="727"/>
      <c r="TKN20" s="729"/>
      <c r="TKO20" s="724"/>
      <c r="TKP20" s="725"/>
      <c r="TKQ20" s="726"/>
      <c r="TKR20" s="726"/>
      <c r="TKS20" s="726"/>
      <c r="TKT20" s="727"/>
      <c r="TKU20" s="727"/>
      <c r="TKV20" s="727"/>
      <c r="TKX20" s="729"/>
      <c r="TKY20" s="724"/>
      <c r="TKZ20" s="725"/>
      <c r="TLA20" s="726"/>
      <c r="TLB20" s="726"/>
      <c r="TLC20" s="726"/>
      <c r="TLD20" s="727"/>
      <c r="TLE20" s="727"/>
      <c r="TLF20" s="727"/>
      <c r="TLH20" s="729"/>
      <c r="TLI20" s="724"/>
      <c r="TLJ20" s="725"/>
      <c r="TLK20" s="726"/>
      <c r="TLL20" s="726"/>
      <c r="TLM20" s="726"/>
      <c r="TLN20" s="727"/>
      <c r="TLO20" s="727"/>
      <c r="TLP20" s="727"/>
      <c r="TLR20" s="729"/>
      <c r="TLS20" s="724"/>
      <c r="TLT20" s="725"/>
      <c r="TLU20" s="726"/>
      <c r="TLV20" s="726"/>
      <c r="TLW20" s="726"/>
      <c r="TLX20" s="727"/>
      <c r="TLY20" s="727"/>
      <c r="TLZ20" s="727"/>
      <c r="TMB20" s="729"/>
      <c r="TMC20" s="724"/>
      <c r="TMD20" s="725"/>
      <c r="TME20" s="726"/>
      <c r="TMF20" s="726"/>
      <c r="TMG20" s="726"/>
      <c r="TMH20" s="727"/>
      <c r="TMI20" s="727"/>
      <c r="TMJ20" s="727"/>
      <c r="TML20" s="729"/>
      <c r="TMM20" s="724"/>
      <c r="TMN20" s="725"/>
      <c r="TMO20" s="726"/>
      <c r="TMP20" s="726"/>
      <c r="TMQ20" s="726"/>
      <c r="TMR20" s="727"/>
      <c r="TMS20" s="727"/>
      <c r="TMT20" s="727"/>
      <c r="TMV20" s="729"/>
      <c r="TMW20" s="724"/>
      <c r="TMX20" s="725"/>
      <c r="TMY20" s="726"/>
      <c r="TMZ20" s="726"/>
      <c r="TNA20" s="726"/>
      <c r="TNB20" s="727"/>
      <c r="TNC20" s="727"/>
      <c r="TND20" s="727"/>
      <c r="TNF20" s="729"/>
      <c r="TNG20" s="724"/>
      <c r="TNH20" s="725"/>
      <c r="TNI20" s="726"/>
      <c r="TNJ20" s="726"/>
      <c r="TNK20" s="726"/>
      <c r="TNL20" s="727"/>
      <c r="TNM20" s="727"/>
      <c r="TNN20" s="727"/>
      <c r="TNP20" s="729"/>
      <c r="TNQ20" s="724"/>
      <c r="TNR20" s="725"/>
      <c r="TNS20" s="726"/>
      <c r="TNT20" s="726"/>
      <c r="TNU20" s="726"/>
      <c r="TNV20" s="727"/>
      <c r="TNW20" s="727"/>
      <c r="TNX20" s="727"/>
      <c r="TNZ20" s="729"/>
      <c r="TOA20" s="724"/>
      <c r="TOB20" s="725"/>
      <c r="TOC20" s="726"/>
      <c r="TOD20" s="726"/>
      <c r="TOE20" s="726"/>
      <c r="TOF20" s="727"/>
      <c r="TOG20" s="727"/>
      <c r="TOH20" s="727"/>
      <c r="TOJ20" s="729"/>
      <c r="TOK20" s="724"/>
      <c r="TOL20" s="725"/>
      <c r="TOM20" s="726"/>
      <c r="TON20" s="726"/>
      <c r="TOO20" s="726"/>
      <c r="TOP20" s="727"/>
      <c r="TOQ20" s="727"/>
      <c r="TOR20" s="727"/>
      <c r="TOT20" s="729"/>
      <c r="TOU20" s="724"/>
      <c r="TOV20" s="725"/>
      <c r="TOW20" s="726"/>
      <c r="TOX20" s="726"/>
      <c r="TOY20" s="726"/>
      <c r="TOZ20" s="727"/>
      <c r="TPA20" s="727"/>
      <c r="TPB20" s="727"/>
      <c r="TPD20" s="729"/>
      <c r="TPE20" s="724"/>
      <c r="TPF20" s="725"/>
      <c r="TPG20" s="726"/>
      <c r="TPH20" s="726"/>
      <c r="TPI20" s="726"/>
      <c r="TPJ20" s="727"/>
      <c r="TPK20" s="727"/>
      <c r="TPL20" s="727"/>
      <c r="TPN20" s="729"/>
      <c r="TPO20" s="724"/>
      <c r="TPP20" s="725"/>
      <c r="TPQ20" s="726"/>
      <c r="TPR20" s="726"/>
      <c r="TPS20" s="726"/>
      <c r="TPT20" s="727"/>
      <c r="TPU20" s="727"/>
      <c r="TPV20" s="727"/>
      <c r="TPX20" s="729"/>
      <c r="TPY20" s="724"/>
      <c r="TPZ20" s="725"/>
      <c r="TQA20" s="726"/>
      <c r="TQB20" s="726"/>
      <c r="TQC20" s="726"/>
      <c r="TQD20" s="727"/>
      <c r="TQE20" s="727"/>
      <c r="TQF20" s="727"/>
      <c r="TQH20" s="729"/>
      <c r="TQI20" s="724"/>
      <c r="TQJ20" s="725"/>
      <c r="TQK20" s="726"/>
      <c r="TQL20" s="726"/>
      <c r="TQM20" s="726"/>
      <c r="TQN20" s="727"/>
      <c r="TQO20" s="727"/>
      <c r="TQP20" s="727"/>
      <c r="TQR20" s="729"/>
      <c r="TQS20" s="724"/>
      <c r="TQT20" s="725"/>
      <c r="TQU20" s="726"/>
      <c r="TQV20" s="726"/>
      <c r="TQW20" s="726"/>
      <c r="TQX20" s="727"/>
      <c r="TQY20" s="727"/>
      <c r="TQZ20" s="727"/>
      <c r="TRB20" s="729"/>
      <c r="TRC20" s="724"/>
      <c r="TRD20" s="725"/>
      <c r="TRE20" s="726"/>
      <c r="TRF20" s="726"/>
      <c r="TRG20" s="726"/>
      <c r="TRH20" s="727"/>
      <c r="TRI20" s="727"/>
      <c r="TRJ20" s="727"/>
      <c r="TRL20" s="729"/>
      <c r="TRM20" s="724"/>
      <c r="TRN20" s="725"/>
      <c r="TRO20" s="726"/>
      <c r="TRP20" s="726"/>
      <c r="TRQ20" s="726"/>
      <c r="TRR20" s="727"/>
      <c r="TRS20" s="727"/>
      <c r="TRT20" s="727"/>
      <c r="TRV20" s="729"/>
      <c r="TRW20" s="724"/>
      <c r="TRX20" s="725"/>
      <c r="TRY20" s="726"/>
      <c r="TRZ20" s="726"/>
      <c r="TSA20" s="726"/>
      <c r="TSB20" s="727"/>
      <c r="TSC20" s="727"/>
      <c r="TSD20" s="727"/>
      <c r="TSF20" s="729"/>
      <c r="TSG20" s="724"/>
      <c r="TSH20" s="725"/>
      <c r="TSI20" s="726"/>
      <c r="TSJ20" s="726"/>
      <c r="TSK20" s="726"/>
      <c r="TSL20" s="727"/>
      <c r="TSM20" s="727"/>
      <c r="TSN20" s="727"/>
      <c r="TSP20" s="729"/>
      <c r="TSQ20" s="724"/>
      <c r="TSR20" s="725"/>
      <c r="TSS20" s="726"/>
      <c r="TST20" s="726"/>
      <c r="TSU20" s="726"/>
      <c r="TSV20" s="727"/>
      <c r="TSW20" s="727"/>
      <c r="TSX20" s="727"/>
      <c r="TSZ20" s="729"/>
      <c r="TTA20" s="724"/>
      <c r="TTB20" s="725"/>
      <c r="TTC20" s="726"/>
      <c r="TTD20" s="726"/>
      <c r="TTE20" s="726"/>
      <c r="TTF20" s="727"/>
      <c r="TTG20" s="727"/>
      <c r="TTH20" s="727"/>
      <c r="TTJ20" s="729"/>
      <c r="TTK20" s="724"/>
      <c r="TTL20" s="725"/>
      <c r="TTM20" s="726"/>
      <c r="TTN20" s="726"/>
      <c r="TTO20" s="726"/>
      <c r="TTP20" s="727"/>
      <c r="TTQ20" s="727"/>
      <c r="TTR20" s="727"/>
      <c r="TTT20" s="729"/>
      <c r="TTU20" s="724"/>
      <c r="TTV20" s="725"/>
      <c r="TTW20" s="726"/>
      <c r="TTX20" s="726"/>
      <c r="TTY20" s="726"/>
      <c r="TTZ20" s="727"/>
      <c r="TUA20" s="727"/>
      <c r="TUB20" s="727"/>
      <c r="TUD20" s="729"/>
      <c r="TUE20" s="724"/>
      <c r="TUF20" s="725"/>
      <c r="TUG20" s="726"/>
      <c r="TUH20" s="726"/>
      <c r="TUI20" s="726"/>
      <c r="TUJ20" s="727"/>
      <c r="TUK20" s="727"/>
      <c r="TUL20" s="727"/>
      <c r="TUN20" s="729"/>
      <c r="TUO20" s="724"/>
      <c r="TUP20" s="725"/>
      <c r="TUQ20" s="726"/>
      <c r="TUR20" s="726"/>
      <c r="TUS20" s="726"/>
      <c r="TUT20" s="727"/>
      <c r="TUU20" s="727"/>
      <c r="TUV20" s="727"/>
      <c r="TUX20" s="729"/>
      <c r="TUY20" s="724"/>
      <c r="TUZ20" s="725"/>
      <c r="TVA20" s="726"/>
      <c r="TVB20" s="726"/>
      <c r="TVC20" s="726"/>
      <c r="TVD20" s="727"/>
      <c r="TVE20" s="727"/>
      <c r="TVF20" s="727"/>
      <c r="TVH20" s="729"/>
      <c r="TVI20" s="724"/>
      <c r="TVJ20" s="725"/>
      <c r="TVK20" s="726"/>
      <c r="TVL20" s="726"/>
      <c r="TVM20" s="726"/>
      <c r="TVN20" s="727"/>
      <c r="TVO20" s="727"/>
      <c r="TVP20" s="727"/>
      <c r="TVR20" s="729"/>
      <c r="TVS20" s="724"/>
      <c r="TVT20" s="725"/>
      <c r="TVU20" s="726"/>
      <c r="TVV20" s="726"/>
      <c r="TVW20" s="726"/>
      <c r="TVX20" s="727"/>
      <c r="TVY20" s="727"/>
      <c r="TVZ20" s="727"/>
      <c r="TWB20" s="729"/>
      <c r="TWC20" s="724"/>
      <c r="TWD20" s="725"/>
      <c r="TWE20" s="726"/>
      <c r="TWF20" s="726"/>
      <c r="TWG20" s="726"/>
      <c r="TWH20" s="727"/>
      <c r="TWI20" s="727"/>
      <c r="TWJ20" s="727"/>
      <c r="TWL20" s="729"/>
      <c r="TWM20" s="724"/>
      <c r="TWN20" s="725"/>
      <c r="TWO20" s="726"/>
      <c r="TWP20" s="726"/>
      <c r="TWQ20" s="726"/>
      <c r="TWR20" s="727"/>
      <c r="TWS20" s="727"/>
      <c r="TWT20" s="727"/>
      <c r="TWV20" s="729"/>
      <c r="TWW20" s="724"/>
      <c r="TWX20" s="725"/>
      <c r="TWY20" s="726"/>
      <c r="TWZ20" s="726"/>
      <c r="TXA20" s="726"/>
      <c r="TXB20" s="727"/>
      <c r="TXC20" s="727"/>
      <c r="TXD20" s="727"/>
      <c r="TXF20" s="729"/>
      <c r="TXG20" s="724"/>
      <c r="TXH20" s="725"/>
      <c r="TXI20" s="726"/>
      <c r="TXJ20" s="726"/>
      <c r="TXK20" s="726"/>
      <c r="TXL20" s="727"/>
      <c r="TXM20" s="727"/>
      <c r="TXN20" s="727"/>
      <c r="TXP20" s="729"/>
      <c r="TXQ20" s="724"/>
      <c r="TXR20" s="725"/>
      <c r="TXS20" s="726"/>
      <c r="TXT20" s="726"/>
      <c r="TXU20" s="726"/>
      <c r="TXV20" s="727"/>
      <c r="TXW20" s="727"/>
      <c r="TXX20" s="727"/>
      <c r="TXZ20" s="729"/>
      <c r="TYA20" s="724"/>
      <c r="TYB20" s="725"/>
      <c r="TYC20" s="726"/>
      <c r="TYD20" s="726"/>
      <c r="TYE20" s="726"/>
      <c r="TYF20" s="727"/>
      <c r="TYG20" s="727"/>
      <c r="TYH20" s="727"/>
      <c r="TYJ20" s="729"/>
      <c r="TYK20" s="724"/>
      <c r="TYL20" s="725"/>
      <c r="TYM20" s="726"/>
      <c r="TYN20" s="726"/>
      <c r="TYO20" s="726"/>
      <c r="TYP20" s="727"/>
      <c r="TYQ20" s="727"/>
      <c r="TYR20" s="727"/>
      <c r="TYT20" s="729"/>
      <c r="TYU20" s="724"/>
      <c r="TYV20" s="725"/>
      <c r="TYW20" s="726"/>
      <c r="TYX20" s="726"/>
      <c r="TYY20" s="726"/>
      <c r="TYZ20" s="727"/>
      <c r="TZA20" s="727"/>
      <c r="TZB20" s="727"/>
      <c r="TZD20" s="729"/>
      <c r="TZE20" s="724"/>
      <c r="TZF20" s="725"/>
      <c r="TZG20" s="726"/>
      <c r="TZH20" s="726"/>
      <c r="TZI20" s="726"/>
      <c r="TZJ20" s="727"/>
      <c r="TZK20" s="727"/>
      <c r="TZL20" s="727"/>
      <c r="TZN20" s="729"/>
      <c r="TZO20" s="724"/>
      <c r="TZP20" s="725"/>
      <c r="TZQ20" s="726"/>
      <c r="TZR20" s="726"/>
      <c r="TZS20" s="726"/>
      <c r="TZT20" s="727"/>
      <c r="TZU20" s="727"/>
      <c r="TZV20" s="727"/>
      <c r="TZX20" s="729"/>
      <c r="TZY20" s="724"/>
      <c r="TZZ20" s="725"/>
      <c r="UAA20" s="726"/>
      <c r="UAB20" s="726"/>
      <c r="UAC20" s="726"/>
      <c r="UAD20" s="727"/>
      <c r="UAE20" s="727"/>
      <c r="UAF20" s="727"/>
      <c r="UAH20" s="729"/>
      <c r="UAI20" s="724"/>
      <c r="UAJ20" s="725"/>
      <c r="UAK20" s="726"/>
      <c r="UAL20" s="726"/>
      <c r="UAM20" s="726"/>
      <c r="UAN20" s="727"/>
      <c r="UAO20" s="727"/>
      <c r="UAP20" s="727"/>
      <c r="UAR20" s="729"/>
      <c r="UAS20" s="724"/>
      <c r="UAT20" s="725"/>
      <c r="UAU20" s="726"/>
      <c r="UAV20" s="726"/>
      <c r="UAW20" s="726"/>
      <c r="UAX20" s="727"/>
      <c r="UAY20" s="727"/>
      <c r="UAZ20" s="727"/>
      <c r="UBB20" s="729"/>
      <c r="UBC20" s="724"/>
      <c r="UBD20" s="725"/>
      <c r="UBE20" s="726"/>
      <c r="UBF20" s="726"/>
      <c r="UBG20" s="726"/>
      <c r="UBH20" s="727"/>
      <c r="UBI20" s="727"/>
      <c r="UBJ20" s="727"/>
      <c r="UBL20" s="729"/>
      <c r="UBM20" s="724"/>
      <c r="UBN20" s="725"/>
      <c r="UBO20" s="726"/>
      <c r="UBP20" s="726"/>
      <c r="UBQ20" s="726"/>
      <c r="UBR20" s="727"/>
      <c r="UBS20" s="727"/>
      <c r="UBT20" s="727"/>
      <c r="UBV20" s="729"/>
      <c r="UBW20" s="724"/>
      <c r="UBX20" s="725"/>
      <c r="UBY20" s="726"/>
      <c r="UBZ20" s="726"/>
      <c r="UCA20" s="726"/>
      <c r="UCB20" s="727"/>
      <c r="UCC20" s="727"/>
      <c r="UCD20" s="727"/>
      <c r="UCF20" s="729"/>
      <c r="UCG20" s="724"/>
      <c r="UCH20" s="725"/>
      <c r="UCI20" s="726"/>
      <c r="UCJ20" s="726"/>
      <c r="UCK20" s="726"/>
      <c r="UCL20" s="727"/>
      <c r="UCM20" s="727"/>
      <c r="UCN20" s="727"/>
      <c r="UCP20" s="729"/>
      <c r="UCQ20" s="724"/>
      <c r="UCR20" s="725"/>
      <c r="UCS20" s="726"/>
      <c r="UCT20" s="726"/>
      <c r="UCU20" s="726"/>
      <c r="UCV20" s="727"/>
      <c r="UCW20" s="727"/>
      <c r="UCX20" s="727"/>
      <c r="UCZ20" s="729"/>
      <c r="UDA20" s="724"/>
      <c r="UDB20" s="725"/>
      <c r="UDC20" s="726"/>
      <c r="UDD20" s="726"/>
      <c r="UDE20" s="726"/>
      <c r="UDF20" s="727"/>
      <c r="UDG20" s="727"/>
      <c r="UDH20" s="727"/>
      <c r="UDJ20" s="729"/>
      <c r="UDK20" s="724"/>
      <c r="UDL20" s="725"/>
      <c r="UDM20" s="726"/>
      <c r="UDN20" s="726"/>
      <c r="UDO20" s="726"/>
      <c r="UDP20" s="727"/>
      <c r="UDQ20" s="727"/>
      <c r="UDR20" s="727"/>
      <c r="UDT20" s="729"/>
      <c r="UDU20" s="724"/>
      <c r="UDV20" s="725"/>
      <c r="UDW20" s="726"/>
      <c r="UDX20" s="726"/>
      <c r="UDY20" s="726"/>
      <c r="UDZ20" s="727"/>
      <c r="UEA20" s="727"/>
      <c r="UEB20" s="727"/>
      <c r="UED20" s="729"/>
      <c r="UEE20" s="724"/>
      <c r="UEF20" s="725"/>
      <c r="UEG20" s="726"/>
      <c r="UEH20" s="726"/>
      <c r="UEI20" s="726"/>
      <c r="UEJ20" s="727"/>
      <c r="UEK20" s="727"/>
      <c r="UEL20" s="727"/>
      <c r="UEN20" s="729"/>
      <c r="UEO20" s="724"/>
      <c r="UEP20" s="725"/>
      <c r="UEQ20" s="726"/>
      <c r="UER20" s="726"/>
      <c r="UES20" s="726"/>
      <c r="UET20" s="727"/>
      <c r="UEU20" s="727"/>
      <c r="UEV20" s="727"/>
      <c r="UEX20" s="729"/>
      <c r="UEY20" s="724"/>
      <c r="UEZ20" s="725"/>
      <c r="UFA20" s="726"/>
      <c r="UFB20" s="726"/>
      <c r="UFC20" s="726"/>
      <c r="UFD20" s="727"/>
      <c r="UFE20" s="727"/>
      <c r="UFF20" s="727"/>
      <c r="UFH20" s="729"/>
      <c r="UFI20" s="724"/>
      <c r="UFJ20" s="725"/>
      <c r="UFK20" s="726"/>
      <c r="UFL20" s="726"/>
      <c r="UFM20" s="726"/>
      <c r="UFN20" s="727"/>
      <c r="UFO20" s="727"/>
      <c r="UFP20" s="727"/>
      <c r="UFR20" s="729"/>
      <c r="UFS20" s="724"/>
      <c r="UFT20" s="725"/>
      <c r="UFU20" s="726"/>
      <c r="UFV20" s="726"/>
      <c r="UFW20" s="726"/>
      <c r="UFX20" s="727"/>
      <c r="UFY20" s="727"/>
      <c r="UFZ20" s="727"/>
      <c r="UGB20" s="729"/>
      <c r="UGC20" s="724"/>
      <c r="UGD20" s="725"/>
      <c r="UGE20" s="726"/>
      <c r="UGF20" s="726"/>
      <c r="UGG20" s="726"/>
      <c r="UGH20" s="727"/>
      <c r="UGI20" s="727"/>
      <c r="UGJ20" s="727"/>
      <c r="UGL20" s="729"/>
      <c r="UGM20" s="724"/>
      <c r="UGN20" s="725"/>
      <c r="UGO20" s="726"/>
      <c r="UGP20" s="726"/>
      <c r="UGQ20" s="726"/>
      <c r="UGR20" s="727"/>
      <c r="UGS20" s="727"/>
      <c r="UGT20" s="727"/>
      <c r="UGV20" s="729"/>
      <c r="UGW20" s="724"/>
      <c r="UGX20" s="725"/>
      <c r="UGY20" s="726"/>
      <c r="UGZ20" s="726"/>
      <c r="UHA20" s="726"/>
      <c r="UHB20" s="727"/>
      <c r="UHC20" s="727"/>
      <c r="UHD20" s="727"/>
      <c r="UHF20" s="729"/>
      <c r="UHG20" s="724"/>
      <c r="UHH20" s="725"/>
      <c r="UHI20" s="726"/>
      <c r="UHJ20" s="726"/>
      <c r="UHK20" s="726"/>
      <c r="UHL20" s="727"/>
      <c r="UHM20" s="727"/>
      <c r="UHN20" s="727"/>
      <c r="UHP20" s="729"/>
      <c r="UHQ20" s="724"/>
      <c r="UHR20" s="725"/>
      <c r="UHS20" s="726"/>
      <c r="UHT20" s="726"/>
      <c r="UHU20" s="726"/>
      <c r="UHV20" s="727"/>
      <c r="UHW20" s="727"/>
      <c r="UHX20" s="727"/>
      <c r="UHZ20" s="729"/>
      <c r="UIA20" s="724"/>
      <c r="UIB20" s="725"/>
      <c r="UIC20" s="726"/>
      <c r="UID20" s="726"/>
      <c r="UIE20" s="726"/>
      <c r="UIF20" s="727"/>
      <c r="UIG20" s="727"/>
      <c r="UIH20" s="727"/>
      <c r="UIJ20" s="729"/>
      <c r="UIK20" s="724"/>
      <c r="UIL20" s="725"/>
      <c r="UIM20" s="726"/>
      <c r="UIN20" s="726"/>
      <c r="UIO20" s="726"/>
      <c r="UIP20" s="727"/>
      <c r="UIQ20" s="727"/>
      <c r="UIR20" s="727"/>
      <c r="UIT20" s="729"/>
      <c r="UIU20" s="724"/>
      <c r="UIV20" s="725"/>
      <c r="UIW20" s="726"/>
      <c r="UIX20" s="726"/>
      <c r="UIY20" s="726"/>
      <c r="UIZ20" s="727"/>
      <c r="UJA20" s="727"/>
      <c r="UJB20" s="727"/>
      <c r="UJD20" s="729"/>
      <c r="UJE20" s="724"/>
      <c r="UJF20" s="725"/>
      <c r="UJG20" s="726"/>
      <c r="UJH20" s="726"/>
      <c r="UJI20" s="726"/>
      <c r="UJJ20" s="727"/>
      <c r="UJK20" s="727"/>
      <c r="UJL20" s="727"/>
      <c r="UJN20" s="729"/>
      <c r="UJO20" s="724"/>
      <c r="UJP20" s="725"/>
      <c r="UJQ20" s="726"/>
      <c r="UJR20" s="726"/>
      <c r="UJS20" s="726"/>
      <c r="UJT20" s="727"/>
      <c r="UJU20" s="727"/>
      <c r="UJV20" s="727"/>
      <c r="UJX20" s="729"/>
      <c r="UJY20" s="724"/>
      <c r="UJZ20" s="725"/>
      <c r="UKA20" s="726"/>
      <c r="UKB20" s="726"/>
      <c r="UKC20" s="726"/>
      <c r="UKD20" s="727"/>
      <c r="UKE20" s="727"/>
      <c r="UKF20" s="727"/>
      <c r="UKH20" s="729"/>
      <c r="UKI20" s="724"/>
      <c r="UKJ20" s="725"/>
      <c r="UKK20" s="726"/>
      <c r="UKL20" s="726"/>
      <c r="UKM20" s="726"/>
      <c r="UKN20" s="727"/>
      <c r="UKO20" s="727"/>
      <c r="UKP20" s="727"/>
      <c r="UKR20" s="729"/>
      <c r="UKS20" s="724"/>
      <c r="UKT20" s="725"/>
      <c r="UKU20" s="726"/>
      <c r="UKV20" s="726"/>
      <c r="UKW20" s="726"/>
      <c r="UKX20" s="727"/>
      <c r="UKY20" s="727"/>
      <c r="UKZ20" s="727"/>
      <c r="ULB20" s="729"/>
      <c r="ULC20" s="724"/>
      <c r="ULD20" s="725"/>
      <c r="ULE20" s="726"/>
      <c r="ULF20" s="726"/>
      <c r="ULG20" s="726"/>
      <c r="ULH20" s="727"/>
      <c r="ULI20" s="727"/>
      <c r="ULJ20" s="727"/>
      <c r="ULL20" s="729"/>
      <c r="ULM20" s="724"/>
      <c r="ULN20" s="725"/>
      <c r="ULO20" s="726"/>
      <c r="ULP20" s="726"/>
      <c r="ULQ20" s="726"/>
      <c r="ULR20" s="727"/>
      <c r="ULS20" s="727"/>
      <c r="ULT20" s="727"/>
      <c r="ULV20" s="729"/>
      <c r="ULW20" s="724"/>
      <c r="ULX20" s="725"/>
      <c r="ULY20" s="726"/>
      <c r="ULZ20" s="726"/>
      <c r="UMA20" s="726"/>
      <c r="UMB20" s="727"/>
      <c r="UMC20" s="727"/>
      <c r="UMD20" s="727"/>
      <c r="UMF20" s="729"/>
      <c r="UMG20" s="724"/>
      <c r="UMH20" s="725"/>
      <c r="UMI20" s="726"/>
      <c r="UMJ20" s="726"/>
      <c r="UMK20" s="726"/>
      <c r="UML20" s="727"/>
      <c r="UMM20" s="727"/>
      <c r="UMN20" s="727"/>
      <c r="UMP20" s="729"/>
      <c r="UMQ20" s="724"/>
      <c r="UMR20" s="725"/>
      <c r="UMS20" s="726"/>
      <c r="UMT20" s="726"/>
      <c r="UMU20" s="726"/>
      <c r="UMV20" s="727"/>
      <c r="UMW20" s="727"/>
      <c r="UMX20" s="727"/>
      <c r="UMZ20" s="729"/>
      <c r="UNA20" s="724"/>
      <c r="UNB20" s="725"/>
      <c r="UNC20" s="726"/>
      <c r="UND20" s="726"/>
      <c r="UNE20" s="726"/>
      <c r="UNF20" s="727"/>
      <c r="UNG20" s="727"/>
      <c r="UNH20" s="727"/>
      <c r="UNJ20" s="729"/>
      <c r="UNK20" s="724"/>
      <c r="UNL20" s="725"/>
      <c r="UNM20" s="726"/>
      <c r="UNN20" s="726"/>
      <c r="UNO20" s="726"/>
      <c r="UNP20" s="727"/>
      <c r="UNQ20" s="727"/>
      <c r="UNR20" s="727"/>
      <c r="UNT20" s="729"/>
      <c r="UNU20" s="724"/>
      <c r="UNV20" s="725"/>
      <c r="UNW20" s="726"/>
      <c r="UNX20" s="726"/>
      <c r="UNY20" s="726"/>
      <c r="UNZ20" s="727"/>
      <c r="UOA20" s="727"/>
      <c r="UOB20" s="727"/>
      <c r="UOD20" s="729"/>
      <c r="UOE20" s="724"/>
      <c r="UOF20" s="725"/>
      <c r="UOG20" s="726"/>
      <c r="UOH20" s="726"/>
      <c r="UOI20" s="726"/>
      <c r="UOJ20" s="727"/>
      <c r="UOK20" s="727"/>
      <c r="UOL20" s="727"/>
      <c r="UON20" s="729"/>
      <c r="UOO20" s="724"/>
      <c r="UOP20" s="725"/>
      <c r="UOQ20" s="726"/>
      <c r="UOR20" s="726"/>
      <c r="UOS20" s="726"/>
      <c r="UOT20" s="727"/>
      <c r="UOU20" s="727"/>
      <c r="UOV20" s="727"/>
      <c r="UOX20" s="729"/>
      <c r="UOY20" s="724"/>
      <c r="UOZ20" s="725"/>
      <c r="UPA20" s="726"/>
      <c r="UPB20" s="726"/>
      <c r="UPC20" s="726"/>
      <c r="UPD20" s="727"/>
      <c r="UPE20" s="727"/>
      <c r="UPF20" s="727"/>
      <c r="UPH20" s="729"/>
      <c r="UPI20" s="724"/>
      <c r="UPJ20" s="725"/>
      <c r="UPK20" s="726"/>
      <c r="UPL20" s="726"/>
      <c r="UPM20" s="726"/>
      <c r="UPN20" s="727"/>
      <c r="UPO20" s="727"/>
      <c r="UPP20" s="727"/>
      <c r="UPR20" s="729"/>
      <c r="UPS20" s="724"/>
      <c r="UPT20" s="725"/>
      <c r="UPU20" s="726"/>
      <c r="UPV20" s="726"/>
      <c r="UPW20" s="726"/>
      <c r="UPX20" s="727"/>
      <c r="UPY20" s="727"/>
      <c r="UPZ20" s="727"/>
      <c r="UQB20" s="729"/>
      <c r="UQC20" s="724"/>
      <c r="UQD20" s="725"/>
      <c r="UQE20" s="726"/>
      <c r="UQF20" s="726"/>
      <c r="UQG20" s="726"/>
      <c r="UQH20" s="727"/>
      <c r="UQI20" s="727"/>
      <c r="UQJ20" s="727"/>
      <c r="UQL20" s="729"/>
      <c r="UQM20" s="724"/>
      <c r="UQN20" s="725"/>
      <c r="UQO20" s="726"/>
      <c r="UQP20" s="726"/>
      <c r="UQQ20" s="726"/>
      <c r="UQR20" s="727"/>
      <c r="UQS20" s="727"/>
      <c r="UQT20" s="727"/>
      <c r="UQV20" s="729"/>
      <c r="UQW20" s="724"/>
      <c r="UQX20" s="725"/>
      <c r="UQY20" s="726"/>
      <c r="UQZ20" s="726"/>
      <c r="URA20" s="726"/>
      <c r="URB20" s="727"/>
      <c r="URC20" s="727"/>
      <c r="URD20" s="727"/>
      <c r="URF20" s="729"/>
      <c r="URG20" s="724"/>
      <c r="URH20" s="725"/>
      <c r="URI20" s="726"/>
      <c r="URJ20" s="726"/>
      <c r="URK20" s="726"/>
      <c r="URL20" s="727"/>
      <c r="URM20" s="727"/>
      <c r="URN20" s="727"/>
      <c r="URP20" s="729"/>
      <c r="URQ20" s="724"/>
      <c r="URR20" s="725"/>
      <c r="URS20" s="726"/>
      <c r="URT20" s="726"/>
      <c r="URU20" s="726"/>
      <c r="URV20" s="727"/>
      <c r="URW20" s="727"/>
      <c r="URX20" s="727"/>
      <c r="URZ20" s="729"/>
      <c r="USA20" s="724"/>
      <c r="USB20" s="725"/>
      <c r="USC20" s="726"/>
      <c r="USD20" s="726"/>
      <c r="USE20" s="726"/>
      <c r="USF20" s="727"/>
      <c r="USG20" s="727"/>
      <c r="USH20" s="727"/>
      <c r="USJ20" s="729"/>
      <c r="USK20" s="724"/>
      <c r="USL20" s="725"/>
      <c r="USM20" s="726"/>
      <c r="USN20" s="726"/>
      <c r="USO20" s="726"/>
      <c r="USP20" s="727"/>
      <c r="USQ20" s="727"/>
      <c r="USR20" s="727"/>
      <c r="UST20" s="729"/>
      <c r="USU20" s="724"/>
      <c r="USV20" s="725"/>
      <c r="USW20" s="726"/>
      <c r="USX20" s="726"/>
      <c r="USY20" s="726"/>
      <c r="USZ20" s="727"/>
      <c r="UTA20" s="727"/>
      <c r="UTB20" s="727"/>
      <c r="UTD20" s="729"/>
      <c r="UTE20" s="724"/>
      <c r="UTF20" s="725"/>
      <c r="UTG20" s="726"/>
      <c r="UTH20" s="726"/>
      <c r="UTI20" s="726"/>
      <c r="UTJ20" s="727"/>
      <c r="UTK20" s="727"/>
      <c r="UTL20" s="727"/>
      <c r="UTN20" s="729"/>
      <c r="UTO20" s="724"/>
      <c r="UTP20" s="725"/>
      <c r="UTQ20" s="726"/>
      <c r="UTR20" s="726"/>
      <c r="UTS20" s="726"/>
      <c r="UTT20" s="727"/>
      <c r="UTU20" s="727"/>
      <c r="UTV20" s="727"/>
      <c r="UTX20" s="729"/>
      <c r="UTY20" s="724"/>
      <c r="UTZ20" s="725"/>
      <c r="UUA20" s="726"/>
      <c r="UUB20" s="726"/>
      <c r="UUC20" s="726"/>
      <c r="UUD20" s="727"/>
      <c r="UUE20" s="727"/>
      <c r="UUF20" s="727"/>
      <c r="UUH20" s="729"/>
      <c r="UUI20" s="724"/>
      <c r="UUJ20" s="725"/>
      <c r="UUK20" s="726"/>
      <c r="UUL20" s="726"/>
      <c r="UUM20" s="726"/>
      <c r="UUN20" s="727"/>
      <c r="UUO20" s="727"/>
      <c r="UUP20" s="727"/>
      <c r="UUR20" s="729"/>
      <c r="UUS20" s="724"/>
      <c r="UUT20" s="725"/>
      <c r="UUU20" s="726"/>
      <c r="UUV20" s="726"/>
      <c r="UUW20" s="726"/>
      <c r="UUX20" s="727"/>
      <c r="UUY20" s="727"/>
      <c r="UUZ20" s="727"/>
      <c r="UVB20" s="729"/>
      <c r="UVC20" s="724"/>
      <c r="UVD20" s="725"/>
      <c r="UVE20" s="726"/>
      <c r="UVF20" s="726"/>
      <c r="UVG20" s="726"/>
      <c r="UVH20" s="727"/>
      <c r="UVI20" s="727"/>
      <c r="UVJ20" s="727"/>
      <c r="UVL20" s="729"/>
      <c r="UVM20" s="724"/>
      <c r="UVN20" s="725"/>
      <c r="UVO20" s="726"/>
      <c r="UVP20" s="726"/>
      <c r="UVQ20" s="726"/>
      <c r="UVR20" s="727"/>
      <c r="UVS20" s="727"/>
      <c r="UVT20" s="727"/>
      <c r="UVV20" s="729"/>
      <c r="UVW20" s="724"/>
      <c r="UVX20" s="725"/>
      <c r="UVY20" s="726"/>
      <c r="UVZ20" s="726"/>
      <c r="UWA20" s="726"/>
      <c r="UWB20" s="727"/>
      <c r="UWC20" s="727"/>
      <c r="UWD20" s="727"/>
      <c r="UWF20" s="729"/>
      <c r="UWG20" s="724"/>
      <c r="UWH20" s="725"/>
      <c r="UWI20" s="726"/>
      <c r="UWJ20" s="726"/>
      <c r="UWK20" s="726"/>
      <c r="UWL20" s="727"/>
      <c r="UWM20" s="727"/>
      <c r="UWN20" s="727"/>
      <c r="UWP20" s="729"/>
      <c r="UWQ20" s="724"/>
      <c r="UWR20" s="725"/>
      <c r="UWS20" s="726"/>
      <c r="UWT20" s="726"/>
      <c r="UWU20" s="726"/>
      <c r="UWV20" s="727"/>
      <c r="UWW20" s="727"/>
      <c r="UWX20" s="727"/>
      <c r="UWZ20" s="729"/>
      <c r="UXA20" s="724"/>
      <c r="UXB20" s="725"/>
      <c r="UXC20" s="726"/>
      <c r="UXD20" s="726"/>
      <c r="UXE20" s="726"/>
      <c r="UXF20" s="727"/>
      <c r="UXG20" s="727"/>
      <c r="UXH20" s="727"/>
      <c r="UXJ20" s="729"/>
      <c r="UXK20" s="724"/>
      <c r="UXL20" s="725"/>
      <c r="UXM20" s="726"/>
      <c r="UXN20" s="726"/>
      <c r="UXO20" s="726"/>
      <c r="UXP20" s="727"/>
      <c r="UXQ20" s="727"/>
      <c r="UXR20" s="727"/>
      <c r="UXT20" s="729"/>
      <c r="UXU20" s="724"/>
      <c r="UXV20" s="725"/>
      <c r="UXW20" s="726"/>
      <c r="UXX20" s="726"/>
      <c r="UXY20" s="726"/>
      <c r="UXZ20" s="727"/>
      <c r="UYA20" s="727"/>
      <c r="UYB20" s="727"/>
      <c r="UYD20" s="729"/>
      <c r="UYE20" s="724"/>
      <c r="UYF20" s="725"/>
      <c r="UYG20" s="726"/>
      <c r="UYH20" s="726"/>
      <c r="UYI20" s="726"/>
      <c r="UYJ20" s="727"/>
      <c r="UYK20" s="727"/>
      <c r="UYL20" s="727"/>
      <c r="UYN20" s="729"/>
      <c r="UYO20" s="724"/>
      <c r="UYP20" s="725"/>
      <c r="UYQ20" s="726"/>
      <c r="UYR20" s="726"/>
      <c r="UYS20" s="726"/>
      <c r="UYT20" s="727"/>
      <c r="UYU20" s="727"/>
      <c r="UYV20" s="727"/>
      <c r="UYX20" s="729"/>
      <c r="UYY20" s="724"/>
      <c r="UYZ20" s="725"/>
      <c r="UZA20" s="726"/>
      <c r="UZB20" s="726"/>
      <c r="UZC20" s="726"/>
      <c r="UZD20" s="727"/>
      <c r="UZE20" s="727"/>
      <c r="UZF20" s="727"/>
      <c r="UZH20" s="729"/>
      <c r="UZI20" s="724"/>
      <c r="UZJ20" s="725"/>
      <c r="UZK20" s="726"/>
      <c r="UZL20" s="726"/>
      <c r="UZM20" s="726"/>
      <c r="UZN20" s="727"/>
      <c r="UZO20" s="727"/>
      <c r="UZP20" s="727"/>
      <c r="UZR20" s="729"/>
      <c r="UZS20" s="724"/>
      <c r="UZT20" s="725"/>
      <c r="UZU20" s="726"/>
      <c r="UZV20" s="726"/>
      <c r="UZW20" s="726"/>
      <c r="UZX20" s="727"/>
      <c r="UZY20" s="727"/>
      <c r="UZZ20" s="727"/>
      <c r="VAB20" s="729"/>
      <c r="VAC20" s="724"/>
      <c r="VAD20" s="725"/>
      <c r="VAE20" s="726"/>
      <c r="VAF20" s="726"/>
      <c r="VAG20" s="726"/>
      <c r="VAH20" s="727"/>
      <c r="VAI20" s="727"/>
      <c r="VAJ20" s="727"/>
      <c r="VAL20" s="729"/>
      <c r="VAM20" s="724"/>
      <c r="VAN20" s="725"/>
      <c r="VAO20" s="726"/>
      <c r="VAP20" s="726"/>
      <c r="VAQ20" s="726"/>
      <c r="VAR20" s="727"/>
      <c r="VAS20" s="727"/>
      <c r="VAT20" s="727"/>
      <c r="VAV20" s="729"/>
      <c r="VAW20" s="724"/>
      <c r="VAX20" s="725"/>
      <c r="VAY20" s="726"/>
      <c r="VAZ20" s="726"/>
      <c r="VBA20" s="726"/>
      <c r="VBB20" s="727"/>
      <c r="VBC20" s="727"/>
      <c r="VBD20" s="727"/>
      <c r="VBF20" s="729"/>
      <c r="VBG20" s="724"/>
      <c r="VBH20" s="725"/>
      <c r="VBI20" s="726"/>
      <c r="VBJ20" s="726"/>
      <c r="VBK20" s="726"/>
      <c r="VBL20" s="727"/>
      <c r="VBM20" s="727"/>
      <c r="VBN20" s="727"/>
      <c r="VBP20" s="729"/>
      <c r="VBQ20" s="724"/>
      <c r="VBR20" s="725"/>
      <c r="VBS20" s="726"/>
      <c r="VBT20" s="726"/>
      <c r="VBU20" s="726"/>
      <c r="VBV20" s="727"/>
      <c r="VBW20" s="727"/>
      <c r="VBX20" s="727"/>
      <c r="VBZ20" s="729"/>
      <c r="VCA20" s="724"/>
      <c r="VCB20" s="725"/>
      <c r="VCC20" s="726"/>
      <c r="VCD20" s="726"/>
      <c r="VCE20" s="726"/>
      <c r="VCF20" s="727"/>
      <c r="VCG20" s="727"/>
      <c r="VCH20" s="727"/>
      <c r="VCJ20" s="729"/>
      <c r="VCK20" s="724"/>
      <c r="VCL20" s="725"/>
      <c r="VCM20" s="726"/>
      <c r="VCN20" s="726"/>
      <c r="VCO20" s="726"/>
      <c r="VCP20" s="727"/>
      <c r="VCQ20" s="727"/>
      <c r="VCR20" s="727"/>
      <c r="VCT20" s="729"/>
      <c r="VCU20" s="724"/>
      <c r="VCV20" s="725"/>
      <c r="VCW20" s="726"/>
      <c r="VCX20" s="726"/>
      <c r="VCY20" s="726"/>
      <c r="VCZ20" s="727"/>
      <c r="VDA20" s="727"/>
      <c r="VDB20" s="727"/>
      <c r="VDD20" s="729"/>
      <c r="VDE20" s="724"/>
      <c r="VDF20" s="725"/>
      <c r="VDG20" s="726"/>
      <c r="VDH20" s="726"/>
      <c r="VDI20" s="726"/>
      <c r="VDJ20" s="727"/>
      <c r="VDK20" s="727"/>
      <c r="VDL20" s="727"/>
      <c r="VDN20" s="729"/>
      <c r="VDO20" s="724"/>
      <c r="VDP20" s="725"/>
      <c r="VDQ20" s="726"/>
      <c r="VDR20" s="726"/>
      <c r="VDS20" s="726"/>
      <c r="VDT20" s="727"/>
      <c r="VDU20" s="727"/>
      <c r="VDV20" s="727"/>
      <c r="VDX20" s="729"/>
      <c r="VDY20" s="724"/>
      <c r="VDZ20" s="725"/>
      <c r="VEA20" s="726"/>
      <c r="VEB20" s="726"/>
      <c r="VEC20" s="726"/>
      <c r="VED20" s="727"/>
      <c r="VEE20" s="727"/>
      <c r="VEF20" s="727"/>
      <c r="VEH20" s="729"/>
      <c r="VEI20" s="724"/>
      <c r="VEJ20" s="725"/>
      <c r="VEK20" s="726"/>
      <c r="VEL20" s="726"/>
      <c r="VEM20" s="726"/>
      <c r="VEN20" s="727"/>
      <c r="VEO20" s="727"/>
      <c r="VEP20" s="727"/>
      <c r="VER20" s="729"/>
      <c r="VES20" s="724"/>
      <c r="VET20" s="725"/>
      <c r="VEU20" s="726"/>
      <c r="VEV20" s="726"/>
      <c r="VEW20" s="726"/>
      <c r="VEX20" s="727"/>
      <c r="VEY20" s="727"/>
      <c r="VEZ20" s="727"/>
      <c r="VFB20" s="729"/>
      <c r="VFC20" s="724"/>
      <c r="VFD20" s="725"/>
      <c r="VFE20" s="726"/>
      <c r="VFF20" s="726"/>
      <c r="VFG20" s="726"/>
      <c r="VFH20" s="727"/>
      <c r="VFI20" s="727"/>
      <c r="VFJ20" s="727"/>
      <c r="VFL20" s="729"/>
      <c r="VFM20" s="724"/>
      <c r="VFN20" s="725"/>
      <c r="VFO20" s="726"/>
      <c r="VFP20" s="726"/>
      <c r="VFQ20" s="726"/>
      <c r="VFR20" s="727"/>
      <c r="VFS20" s="727"/>
      <c r="VFT20" s="727"/>
      <c r="VFV20" s="729"/>
      <c r="VFW20" s="724"/>
      <c r="VFX20" s="725"/>
      <c r="VFY20" s="726"/>
      <c r="VFZ20" s="726"/>
      <c r="VGA20" s="726"/>
      <c r="VGB20" s="727"/>
      <c r="VGC20" s="727"/>
      <c r="VGD20" s="727"/>
      <c r="VGF20" s="729"/>
      <c r="VGG20" s="724"/>
      <c r="VGH20" s="725"/>
      <c r="VGI20" s="726"/>
      <c r="VGJ20" s="726"/>
      <c r="VGK20" s="726"/>
      <c r="VGL20" s="727"/>
      <c r="VGM20" s="727"/>
      <c r="VGN20" s="727"/>
      <c r="VGP20" s="729"/>
      <c r="VGQ20" s="724"/>
      <c r="VGR20" s="725"/>
      <c r="VGS20" s="726"/>
      <c r="VGT20" s="726"/>
      <c r="VGU20" s="726"/>
      <c r="VGV20" s="727"/>
      <c r="VGW20" s="727"/>
      <c r="VGX20" s="727"/>
      <c r="VGZ20" s="729"/>
      <c r="VHA20" s="724"/>
      <c r="VHB20" s="725"/>
      <c r="VHC20" s="726"/>
      <c r="VHD20" s="726"/>
      <c r="VHE20" s="726"/>
      <c r="VHF20" s="727"/>
      <c r="VHG20" s="727"/>
      <c r="VHH20" s="727"/>
      <c r="VHJ20" s="729"/>
      <c r="VHK20" s="724"/>
      <c r="VHL20" s="725"/>
      <c r="VHM20" s="726"/>
      <c r="VHN20" s="726"/>
      <c r="VHO20" s="726"/>
      <c r="VHP20" s="727"/>
      <c r="VHQ20" s="727"/>
      <c r="VHR20" s="727"/>
      <c r="VHT20" s="729"/>
      <c r="VHU20" s="724"/>
      <c r="VHV20" s="725"/>
      <c r="VHW20" s="726"/>
      <c r="VHX20" s="726"/>
      <c r="VHY20" s="726"/>
      <c r="VHZ20" s="727"/>
      <c r="VIA20" s="727"/>
      <c r="VIB20" s="727"/>
      <c r="VID20" s="729"/>
      <c r="VIE20" s="724"/>
      <c r="VIF20" s="725"/>
      <c r="VIG20" s="726"/>
      <c r="VIH20" s="726"/>
      <c r="VII20" s="726"/>
      <c r="VIJ20" s="727"/>
      <c r="VIK20" s="727"/>
      <c r="VIL20" s="727"/>
      <c r="VIN20" s="729"/>
      <c r="VIO20" s="724"/>
      <c r="VIP20" s="725"/>
      <c r="VIQ20" s="726"/>
      <c r="VIR20" s="726"/>
      <c r="VIS20" s="726"/>
      <c r="VIT20" s="727"/>
      <c r="VIU20" s="727"/>
      <c r="VIV20" s="727"/>
      <c r="VIX20" s="729"/>
      <c r="VIY20" s="724"/>
      <c r="VIZ20" s="725"/>
      <c r="VJA20" s="726"/>
      <c r="VJB20" s="726"/>
      <c r="VJC20" s="726"/>
      <c r="VJD20" s="727"/>
      <c r="VJE20" s="727"/>
      <c r="VJF20" s="727"/>
      <c r="VJH20" s="729"/>
      <c r="VJI20" s="724"/>
      <c r="VJJ20" s="725"/>
      <c r="VJK20" s="726"/>
      <c r="VJL20" s="726"/>
      <c r="VJM20" s="726"/>
      <c r="VJN20" s="727"/>
      <c r="VJO20" s="727"/>
      <c r="VJP20" s="727"/>
      <c r="VJR20" s="729"/>
      <c r="VJS20" s="724"/>
      <c r="VJT20" s="725"/>
      <c r="VJU20" s="726"/>
      <c r="VJV20" s="726"/>
      <c r="VJW20" s="726"/>
      <c r="VJX20" s="727"/>
      <c r="VJY20" s="727"/>
      <c r="VJZ20" s="727"/>
      <c r="VKB20" s="729"/>
      <c r="VKC20" s="724"/>
      <c r="VKD20" s="725"/>
      <c r="VKE20" s="726"/>
      <c r="VKF20" s="726"/>
      <c r="VKG20" s="726"/>
      <c r="VKH20" s="727"/>
      <c r="VKI20" s="727"/>
      <c r="VKJ20" s="727"/>
      <c r="VKL20" s="729"/>
      <c r="VKM20" s="724"/>
      <c r="VKN20" s="725"/>
      <c r="VKO20" s="726"/>
      <c r="VKP20" s="726"/>
      <c r="VKQ20" s="726"/>
      <c r="VKR20" s="727"/>
      <c r="VKS20" s="727"/>
      <c r="VKT20" s="727"/>
      <c r="VKV20" s="729"/>
      <c r="VKW20" s="724"/>
      <c r="VKX20" s="725"/>
      <c r="VKY20" s="726"/>
      <c r="VKZ20" s="726"/>
      <c r="VLA20" s="726"/>
      <c r="VLB20" s="727"/>
      <c r="VLC20" s="727"/>
      <c r="VLD20" s="727"/>
      <c r="VLF20" s="729"/>
      <c r="VLG20" s="724"/>
      <c r="VLH20" s="725"/>
      <c r="VLI20" s="726"/>
      <c r="VLJ20" s="726"/>
      <c r="VLK20" s="726"/>
      <c r="VLL20" s="727"/>
      <c r="VLM20" s="727"/>
      <c r="VLN20" s="727"/>
      <c r="VLP20" s="729"/>
      <c r="VLQ20" s="724"/>
      <c r="VLR20" s="725"/>
      <c r="VLS20" s="726"/>
      <c r="VLT20" s="726"/>
      <c r="VLU20" s="726"/>
      <c r="VLV20" s="727"/>
      <c r="VLW20" s="727"/>
      <c r="VLX20" s="727"/>
      <c r="VLZ20" s="729"/>
      <c r="VMA20" s="724"/>
      <c r="VMB20" s="725"/>
      <c r="VMC20" s="726"/>
      <c r="VMD20" s="726"/>
      <c r="VME20" s="726"/>
      <c r="VMF20" s="727"/>
      <c r="VMG20" s="727"/>
      <c r="VMH20" s="727"/>
      <c r="VMJ20" s="729"/>
      <c r="VMK20" s="724"/>
      <c r="VML20" s="725"/>
      <c r="VMM20" s="726"/>
      <c r="VMN20" s="726"/>
      <c r="VMO20" s="726"/>
      <c r="VMP20" s="727"/>
      <c r="VMQ20" s="727"/>
      <c r="VMR20" s="727"/>
      <c r="VMT20" s="729"/>
      <c r="VMU20" s="724"/>
      <c r="VMV20" s="725"/>
      <c r="VMW20" s="726"/>
      <c r="VMX20" s="726"/>
      <c r="VMY20" s="726"/>
      <c r="VMZ20" s="727"/>
      <c r="VNA20" s="727"/>
      <c r="VNB20" s="727"/>
      <c r="VND20" s="729"/>
      <c r="VNE20" s="724"/>
      <c r="VNF20" s="725"/>
      <c r="VNG20" s="726"/>
      <c r="VNH20" s="726"/>
      <c r="VNI20" s="726"/>
      <c r="VNJ20" s="727"/>
      <c r="VNK20" s="727"/>
      <c r="VNL20" s="727"/>
      <c r="VNN20" s="729"/>
      <c r="VNO20" s="724"/>
      <c r="VNP20" s="725"/>
      <c r="VNQ20" s="726"/>
      <c r="VNR20" s="726"/>
      <c r="VNS20" s="726"/>
      <c r="VNT20" s="727"/>
      <c r="VNU20" s="727"/>
      <c r="VNV20" s="727"/>
      <c r="VNX20" s="729"/>
      <c r="VNY20" s="724"/>
      <c r="VNZ20" s="725"/>
      <c r="VOA20" s="726"/>
      <c r="VOB20" s="726"/>
      <c r="VOC20" s="726"/>
      <c r="VOD20" s="727"/>
      <c r="VOE20" s="727"/>
      <c r="VOF20" s="727"/>
      <c r="VOH20" s="729"/>
      <c r="VOI20" s="724"/>
      <c r="VOJ20" s="725"/>
      <c r="VOK20" s="726"/>
      <c r="VOL20" s="726"/>
      <c r="VOM20" s="726"/>
      <c r="VON20" s="727"/>
      <c r="VOO20" s="727"/>
      <c r="VOP20" s="727"/>
      <c r="VOR20" s="729"/>
      <c r="VOS20" s="724"/>
      <c r="VOT20" s="725"/>
      <c r="VOU20" s="726"/>
      <c r="VOV20" s="726"/>
      <c r="VOW20" s="726"/>
      <c r="VOX20" s="727"/>
      <c r="VOY20" s="727"/>
      <c r="VOZ20" s="727"/>
      <c r="VPB20" s="729"/>
      <c r="VPC20" s="724"/>
      <c r="VPD20" s="725"/>
      <c r="VPE20" s="726"/>
      <c r="VPF20" s="726"/>
      <c r="VPG20" s="726"/>
      <c r="VPH20" s="727"/>
      <c r="VPI20" s="727"/>
      <c r="VPJ20" s="727"/>
      <c r="VPL20" s="729"/>
      <c r="VPM20" s="724"/>
      <c r="VPN20" s="725"/>
      <c r="VPO20" s="726"/>
      <c r="VPP20" s="726"/>
      <c r="VPQ20" s="726"/>
      <c r="VPR20" s="727"/>
      <c r="VPS20" s="727"/>
      <c r="VPT20" s="727"/>
      <c r="VPV20" s="729"/>
      <c r="VPW20" s="724"/>
      <c r="VPX20" s="725"/>
      <c r="VPY20" s="726"/>
      <c r="VPZ20" s="726"/>
      <c r="VQA20" s="726"/>
      <c r="VQB20" s="727"/>
      <c r="VQC20" s="727"/>
      <c r="VQD20" s="727"/>
      <c r="VQF20" s="729"/>
      <c r="VQG20" s="724"/>
      <c r="VQH20" s="725"/>
      <c r="VQI20" s="726"/>
      <c r="VQJ20" s="726"/>
      <c r="VQK20" s="726"/>
      <c r="VQL20" s="727"/>
      <c r="VQM20" s="727"/>
      <c r="VQN20" s="727"/>
      <c r="VQP20" s="729"/>
      <c r="VQQ20" s="724"/>
      <c r="VQR20" s="725"/>
      <c r="VQS20" s="726"/>
      <c r="VQT20" s="726"/>
      <c r="VQU20" s="726"/>
      <c r="VQV20" s="727"/>
      <c r="VQW20" s="727"/>
      <c r="VQX20" s="727"/>
      <c r="VQZ20" s="729"/>
      <c r="VRA20" s="724"/>
      <c r="VRB20" s="725"/>
      <c r="VRC20" s="726"/>
      <c r="VRD20" s="726"/>
      <c r="VRE20" s="726"/>
      <c r="VRF20" s="727"/>
      <c r="VRG20" s="727"/>
      <c r="VRH20" s="727"/>
      <c r="VRJ20" s="729"/>
      <c r="VRK20" s="724"/>
      <c r="VRL20" s="725"/>
      <c r="VRM20" s="726"/>
      <c r="VRN20" s="726"/>
      <c r="VRO20" s="726"/>
      <c r="VRP20" s="727"/>
      <c r="VRQ20" s="727"/>
      <c r="VRR20" s="727"/>
      <c r="VRT20" s="729"/>
      <c r="VRU20" s="724"/>
      <c r="VRV20" s="725"/>
      <c r="VRW20" s="726"/>
      <c r="VRX20" s="726"/>
      <c r="VRY20" s="726"/>
      <c r="VRZ20" s="727"/>
      <c r="VSA20" s="727"/>
      <c r="VSB20" s="727"/>
      <c r="VSD20" s="729"/>
      <c r="VSE20" s="724"/>
      <c r="VSF20" s="725"/>
      <c r="VSG20" s="726"/>
      <c r="VSH20" s="726"/>
      <c r="VSI20" s="726"/>
      <c r="VSJ20" s="727"/>
      <c r="VSK20" s="727"/>
      <c r="VSL20" s="727"/>
      <c r="VSN20" s="729"/>
      <c r="VSO20" s="724"/>
      <c r="VSP20" s="725"/>
      <c r="VSQ20" s="726"/>
      <c r="VSR20" s="726"/>
      <c r="VSS20" s="726"/>
      <c r="VST20" s="727"/>
      <c r="VSU20" s="727"/>
      <c r="VSV20" s="727"/>
      <c r="VSX20" s="729"/>
      <c r="VSY20" s="724"/>
      <c r="VSZ20" s="725"/>
      <c r="VTA20" s="726"/>
      <c r="VTB20" s="726"/>
      <c r="VTC20" s="726"/>
      <c r="VTD20" s="727"/>
      <c r="VTE20" s="727"/>
      <c r="VTF20" s="727"/>
      <c r="VTH20" s="729"/>
      <c r="VTI20" s="724"/>
      <c r="VTJ20" s="725"/>
      <c r="VTK20" s="726"/>
      <c r="VTL20" s="726"/>
      <c r="VTM20" s="726"/>
      <c r="VTN20" s="727"/>
      <c r="VTO20" s="727"/>
      <c r="VTP20" s="727"/>
      <c r="VTR20" s="729"/>
      <c r="VTS20" s="724"/>
      <c r="VTT20" s="725"/>
      <c r="VTU20" s="726"/>
      <c r="VTV20" s="726"/>
      <c r="VTW20" s="726"/>
      <c r="VTX20" s="727"/>
      <c r="VTY20" s="727"/>
      <c r="VTZ20" s="727"/>
      <c r="VUB20" s="729"/>
      <c r="VUC20" s="724"/>
      <c r="VUD20" s="725"/>
      <c r="VUE20" s="726"/>
      <c r="VUF20" s="726"/>
      <c r="VUG20" s="726"/>
      <c r="VUH20" s="727"/>
      <c r="VUI20" s="727"/>
      <c r="VUJ20" s="727"/>
      <c r="VUL20" s="729"/>
      <c r="VUM20" s="724"/>
      <c r="VUN20" s="725"/>
      <c r="VUO20" s="726"/>
      <c r="VUP20" s="726"/>
      <c r="VUQ20" s="726"/>
      <c r="VUR20" s="727"/>
      <c r="VUS20" s="727"/>
      <c r="VUT20" s="727"/>
      <c r="VUV20" s="729"/>
      <c r="VUW20" s="724"/>
      <c r="VUX20" s="725"/>
      <c r="VUY20" s="726"/>
      <c r="VUZ20" s="726"/>
      <c r="VVA20" s="726"/>
      <c r="VVB20" s="727"/>
      <c r="VVC20" s="727"/>
      <c r="VVD20" s="727"/>
      <c r="VVF20" s="729"/>
      <c r="VVG20" s="724"/>
      <c r="VVH20" s="725"/>
      <c r="VVI20" s="726"/>
      <c r="VVJ20" s="726"/>
      <c r="VVK20" s="726"/>
      <c r="VVL20" s="727"/>
      <c r="VVM20" s="727"/>
      <c r="VVN20" s="727"/>
      <c r="VVP20" s="729"/>
      <c r="VVQ20" s="724"/>
      <c r="VVR20" s="725"/>
      <c r="VVS20" s="726"/>
      <c r="VVT20" s="726"/>
      <c r="VVU20" s="726"/>
      <c r="VVV20" s="727"/>
      <c r="VVW20" s="727"/>
      <c r="VVX20" s="727"/>
      <c r="VVZ20" s="729"/>
      <c r="VWA20" s="724"/>
      <c r="VWB20" s="725"/>
      <c r="VWC20" s="726"/>
      <c r="VWD20" s="726"/>
      <c r="VWE20" s="726"/>
      <c r="VWF20" s="727"/>
      <c r="VWG20" s="727"/>
      <c r="VWH20" s="727"/>
      <c r="VWJ20" s="729"/>
      <c r="VWK20" s="724"/>
      <c r="VWL20" s="725"/>
      <c r="VWM20" s="726"/>
      <c r="VWN20" s="726"/>
      <c r="VWO20" s="726"/>
      <c r="VWP20" s="727"/>
      <c r="VWQ20" s="727"/>
      <c r="VWR20" s="727"/>
      <c r="VWT20" s="729"/>
      <c r="VWU20" s="724"/>
      <c r="VWV20" s="725"/>
      <c r="VWW20" s="726"/>
      <c r="VWX20" s="726"/>
      <c r="VWY20" s="726"/>
      <c r="VWZ20" s="727"/>
      <c r="VXA20" s="727"/>
      <c r="VXB20" s="727"/>
      <c r="VXD20" s="729"/>
      <c r="VXE20" s="724"/>
      <c r="VXF20" s="725"/>
      <c r="VXG20" s="726"/>
      <c r="VXH20" s="726"/>
      <c r="VXI20" s="726"/>
      <c r="VXJ20" s="727"/>
      <c r="VXK20" s="727"/>
      <c r="VXL20" s="727"/>
      <c r="VXN20" s="729"/>
      <c r="VXO20" s="724"/>
      <c r="VXP20" s="725"/>
      <c r="VXQ20" s="726"/>
      <c r="VXR20" s="726"/>
      <c r="VXS20" s="726"/>
      <c r="VXT20" s="727"/>
      <c r="VXU20" s="727"/>
      <c r="VXV20" s="727"/>
      <c r="VXX20" s="729"/>
      <c r="VXY20" s="724"/>
      <c r="VXZ20" s="725"/>
      <c r="VYA20" s="726"/>
      <c r="VYB20" s="726"/>
      <c r="VYC20" s="726"/>
      <c r="VYD20" s="727"/>
      <c r="VYE20" s="727"/>
      <c r="VYF20" s="727"/>
      <c r="VYH20" s="729"/>
      <c r="VYI20" s="724"/>
      <c r="VYJ20" s="725"/>
      <c r="VYK20" s="726"/>
      <c r="VYL20" s="726"/>
      <c r="VYM20" s="726"/>
      <c r="VYN20" s="727"/>
      <c r="VYO20" s="727"/>
      <c r="VYP20" s="727"/>
      <c r="VYR20" s="729"/>
      <c r="VYS20" s="724"/>
      <c r="VYT20" s="725"/>
      <c r="VYU20" s="726"/>
      <c r="VYV20" s="726"/>
      <c r="VYW20" s="726"/>
      <c r="VYX20" s="727"/>
      <c r="VYY20" s="727"/>
      <c r="VYZ20" s="727"/>
      <c r="VZB20" s="729"/>
      <c r="VZC20" s="724"/>
      <c r="VZD20" s="725"/>
      <c r="VZE20" s="726"/>
      <c r="VZF20" s="726"/>
      <c r="VZG20" s="726"/>
      <c r="VZH20" s="727"/>
      <c r="VZI20" s="727"/>
      <c r="VZJ20" s="727"/>
      <c r="VZL20" s="729"/>
      <c r="VZM20" s="724"/>
      <c r="VZN20" s="725"/>
      <c r="VZO20" s="726"/>
      <c r="VZP20" s="726"/>
      <c r="VZQ20" s="726"/>
      <c r="VZR20" s="727"/>
      <c r="VZS20" s="727"/>
      <c r="VZT20" s="727"/>
      <c r="VZV20" s="729"/>
      <c r="VZW20" s="724"/>
      <c r="VZX20" s="725"/>
      <c r="VZY20" s="726"/>
      <c r="VZZ20" s="726"/>
      <c r="WAA20" s="726"/>
      <c r="WAB20" s="727"/>
      <c r="WAC20" s="727"/>
      <c r="WAD20" s="727"/>
      <c r="WAF20" s="729"/>
      <c r="WAG20" s="724"/>
      <c r="WAH20" s="725"/>
      <c r="WAI20" s="726"/>
      <c r="WAJ20" s="726"/>
      <c r="WAK20" s="726"/>
      <c r="WAL20" s="727"/>
      <c r="WAM20" s="727"/>
      <c r="WAN20" s="727"/>
      <c r="WAP20" s="729"/>
      <c r="WAQ20" s="724"/>
      <c r="WAR20" s="725"/>
      <c r="WAS20" s="726"/>
      <c r="WAT20" s="726"/>
      <c r="WAU20" s="726"/>
      <c r="WAV20" s="727"/>
      <c r="WAW20" s="727"/>
      <c r="WAX20" s="727"/>
      <c r="WAZ20" s="729"/>
      <c r="WBA20" s="724"/>
      <c r="WBB20" s="725"/>
      <c r="WBC20" s="726"/>
      <c r="WBD20" s="726"/>
      <c r="WBE20" s="726"/>
      <c r="WBF20" s="727"/>
      <c r="WBG20" s="727"/>
      <c r="WBH20" s="727"/>
      <c r="WBJ20" s="729"/>
      <c r="WBK20" s="724"/>
      <c r="WBL20" s="725"/>
      <c r="WBM20" s="726"/>
      <c r="WBN20" s="726"/>
      <c r="WBO20" s="726"/>
      <c r="WBP20" s="727"/>
      <c r="WBQ20" s="727"/>
      <c r="WBR20" s="727"/>
      <c r="WBT20" s="729"/>
      <c r="WBU20" s="724"/>
      <c r="WBV20" s="725"/>
      <c r="WBW20" s="726"/>
      <c r="WBX20" s="726"/>
      <c r="WBY20" s="726"/>
      <c r="WBZ20" s="727"/>
      <c r="WCA20" s="727"/>
      <c r="WCB20" s="727"/>
      <c r="WCD20" s="729"/>
      <c r="WCE20" s="724"/>
      <c r="WCF20" s="725"/>
      <c r="WCG20" s="726"/>
      <c r="WCH20" s="726"/>
      <c r="WCI20" s="726"/>
      <c r="WCJ20" s="727"/>
      <c r="WCK20" s="727"/>
      <c r="WCL20" s="727"/>
      <c r="WCN20" s="729"/>
      <c r="WCO20" s="724"/>
      <c r="WCP20" s="725"/>
      <c r="WCQ20" s="726"/>
      <c r="WCR20" s="726"/>
      <c r="WCS20" s="726"/>
      <c r="WCT20" s="727"/>
      <c r="WCU20" s="727"/>
      <c r="WCV20" s="727"/>
      <c r="WCX20" s="729"/>
      <c r="WCY20" s="724"/>
      <c r="WCZ20" s="725"/>
      <c r="WDA20" s="726"/>
      <c r="WDB20" s="726"/>
      <c r="WDC20" s="726"/>
      <c r="WDD20" s="727"/>
      <c r="WDE20" s="727"/>
      <c r="WDF20" s="727"/>
      <c r="WDH20" s="729"/>
      <c r="WDI20" s="724"/>
      <c r="WDJ20" s="725"/>
      <c r="WDK20" s="726"/>
      <c r="WDL20" s="726"/>
      <c r="WDM20" s="726"/>
      <c r="WDN20" s="727"/>
      <c r="WDO20" s="727"/>
      <c r="WDP20" s="727"/>
      <c r="WDR20" s="729"/>
      <c r="WDS20" s="724"/>
      <c r="WDT20" s="725"/>
      <c r="WDU20" s="726"/>
      <c r="WDV20" s="726"/>
      <c r="WDW20" s="726"/>
      <c r="WDX20" s="727"/>
      <c r="WDY20" s="727"/>
      <c r="WDZ20" s="727"/>
      <c r="WEB20" s="729"/>
      <c r="WEC20" s="724"/>
      <c r="WED20" s="725"/>
      <c r="WEE20" s="726"/>
      <c r="WEF20" s="726"/>
      <c r="WEG20" s="726"/>
      <c r="WEH20" s="727"/>
      <c r="WEI20" s="727"/>
      <c r="WEJ20" s="727"/>
      <c r="WEL20" s="729"/>
      <c r="WEM20" s="724"/>
      <c r="WEN20" s="725"/>
      <c r="WEO20" s="726"/>
      <c r="WEP20" s="726"/>
      <c r="WEQ20" s="726"/>
      <c r="WER20" s="727"/>
      <c r="WES20" s="727"/>
      <c r="WET20" s="727"/>
      <c r="WEV20" s="729"/>
      <c r="WEW20" s="724"/>
      <c r="WEX20" s="725"/>
      <c r="WEY20" s="726"/>
      <c r="WEZ20" s="726"/>
      <c r="WFA20" s="726"/>
      <c r="WFB20" s="727"/>
      <c r="WFC20" s="727"/>
      <c r="WFD20" s="727"/>
      <c r="WFF20" s="729"/>
      <c r="WFG20" s="724"/>
      <c r="WFH20" s="725"/>
      <c r="WFI20" s="726"/>
      <c r="WFJ20" s="726"/>
      <c r="WFK20" s="726"/>
      <c r="WFL20" s="727"/>
      <c r="WFM20" s="727"/>
      <c r="WFN20" s="727"/>
      <c r="WFP20" s="729"/>
      <c r="WFQ20" s="724"/>
      <c r="WFR20" s="725"/>
      <c r="WFS20" s="726"/>
      <c r="WFT20" s="726"/>
      <c r="WFU20" s="726"/>
      <c r="WFV20" s="727"/>
      <c r="WFW20" s="727"/>
      <c r="WFX20" s="727"/>
      <c r="WFZ20" s="729"/>
      <c r="WGA20" s="724"/>
      <c r="WGB20" s="725"/>
      <c r="WGC20" s="726"/>
      <c r="WGD20" s="726"/>
      <c r="WGE20" s="726"/>
      <c r="WGF20" s="727"/>
      <c r="WGG20" s="727"/>
      <c r="WGH20" s="727"/>
      <c r="WGJ20" s="729"/>
      <c r="WGK20" s="724"/>
      <c r="WGL20" s="725"/>
      <c r="WGM20" s="726"/>
      <c r="WGN20" s="726"/>
      <c r="WGO20" s="726"/>
      <c r="WGP20" s="727"/>
      <c r="WGQ20" s="727"/>
      <c r="WGR20" s="727"/>
      <c r="WGT20" s="729"/>
      <c r="WGU20" s="724"/>
      <c r="WGV20" s="725"/>
      <c r="WGW20" s="726"/>
      <c r="WGX20" s="726"/>
      <c r="WGY20" s="726"/>
      <c r="WGZ20" s="727"/>
      <c r="WHA20" s="727"/>
      <c r="WHB20" s="727"/>
      <c r="WHD20" s="729"/>
      <c r="WHE20" s="724"/>
      <c r="WHF20" s="725"/>
      <c r="WHG20" s="726"/>
      <c r="WHH20" s="726"/>
      <c r="WHI20" s="726"/>
      <c r="WHJ20" s="727"/>
      <c r="WHK20" s="727"/>
      <c r="WHL20" s="727"/>
      <c r="WHN20" s="729"/>
      <c r="WHO20" s="724"/>
      <c r="WHP20" s="725"/>
      <c r="WHQ20" s="726"/>
      <c r="WHR20" s="726"/>
      <c r="WHS20" s="726"/>
      <c r="WHT20" s="727"/>
      <c r="WHU20" s="727"/>
      <c r="WHV20" s="727"/>
      <c r="WHX20" s="729"/>
      <c r="WHY20" s="724"/>
      <c r="WHZ20" s="725"/>
      <c r="WIA20" s="726"/>
      <c r="WIB20" s="726"/>
      <c r="WIC20" s="726"/>
      <c r="WID20" s="727"/>
      <c r="WIE20" s="727"/>
      <c r="WIF20" s="727"/>
      <c r="WIH20" s="729"/>
      <c r="WII20" s="724"/>
      <c r="WIJ20" s="725"/>
      <c r="WIK20" s="726"/>
      <c r="WIL20" s="726"/>
      <c r="WIM20" s="726"/>
      <c r="WIN20" s="727"/>
      <c r="WIO20" s="727"/>
      <c r="WIP20" s="727"/>
      <c r="WIR20" s="729"/>
      <c r="WIS20" s="724"/>
      <c r="WIT20" s="725"/>
      <c r="WIU20" s="726"/>
      <c r="WIV20" s="726"/>
      <c r="WIW20" s="726"/>
      <c r="WIX20" s="727"/>
      <c r="WIY20" s="727"/>
      <c r="WIZ20" s="727"/>
      <c r="WJB20" s="729"/>
      <c r="WJC20" s="724"/>
      <c r="WJD20" s="725"/>
      <c r="WJE20" s="726"/>
      <c r="WJF20" s="726"/>
      <c r="WJG20" s="726"/>
      <c r="WJH20" s="727"/>
      <c r="WJI20" s="727"/>
      <c r="WJJ20" s="727"/>
      <c r="WJL20" s="729"/>
      <c r="WJM20" s="724"/>
      <c r="WJN20" s="725"/>
      <c r="WJO20" s="726"/>
      <c r="WJP20" s="726"/>
      <c r="WJQ20" s="726"/>
      <c r="WJR20" s="727"/>
      <c r="WJS20" s="727"/>
      <c r="WJT20" s="727"/>
      <c r="WJV20" s="729"/>
      <c r="WJW20" s="724"/>
      <c r="WJX20" s="725"/>
      <c r="WJY20" s="726"/>
      <c r="WJZ20" s="726"/>
      <c r="WKA20" s="726"/>
      <c r="WKB20" s="727"/>
      <c r="WKC20" s="727"/>
      <c r="WKD20" s="727"/>
      <c r="WKF20" s="729"/>
      <c r="WKG20" s="724"/>
      <c r="WKH20" s="725"/>
      <c r="WKI20" s="726"/>
      <c r="WKJ20" s="726"/>
      <c r="WKK20" s="726"/>
      <c r="WKL20" s="727"/>
      <c r="WKM20" s="727"/>
      <c r="WKN20" s="727"/>
      <c r="WKP20" s="729"/>
      <c r="WKQ20" s="724"/>
      <c r="WKR20" s="725"/>
      <c r="WKS20" s="726"/>
      <c r="WKT20" s="726"/>
      <c r="WKU20" s="726"/>
      <c r="WKV20" s="727"/>
      <c r="WKW20" s="727"/>
      <c r="WKX20" s="727"/>
      <c r="WKZ20" s="729"/>
      <c r="WLA20" s="724"/>
      <c r="WLB20" s="725"/>
      <c r="WLC20" s="726"/>
      <c r="WLD20" s="726"/>
      <c r="WLE20" s="726"/>
      <c r="WLF20" s="727"/>
      <c r="WLG20" s="727"/>
      <c r="WLH20" s="727"/>
      <c r="WLJ20" s="729"/>
      <c r="WLK20" s="724"/>
      <c r="WLL20" s="725"/>
      <c r="WLM20" s="726"/>
      <c r="WLN20" s="726"/>
      <c r="WLO20" s="726"/>
      <c r="WLP20" s="727"/>
      <c r="WLQ20" s="727"/>
      <c r="WLR20" s="727"/>
      <c r="WLT20" s="729"/>
      <c r="WLU20" s="724"/>
      <c r="WLV20" s="725"/>
      <c r="WLW20" s="726"/>
      <c r="WLX20" s="726"/>
      <c r="WLY20" s="726"/>
      <c r="WLZ20" s="727"/>
      <c r="WMA20" s="727"/>
      <c r="WMB20" s="727"/>
      <c r="WMD20" s="729"/>
      <c r="WME20" s="724"/>
      <c r="WMF20" s="725"/>
      <c r="WMG20" s="726"/>
      <c r="WMH20" s="726"/>
      <c r="WMI20" s="726"/>
      <c r="WMJ20" s="727"/>
      <c r="WMK20" s="727"/>
      <c r="WML20" s="727"/>
      <c r="WMN20" s="729"/>
      <c r="WMO20" s="724"/>
      <c r="WMP20" s="725"/>
      <c r="WMQ20" s="726"/>
      <c r="WMR20" s="726"/>
      <c r="WMS20" s="726"/>
      <c r="WMT20" s="727"/>
      <c r="WMU20" s="727"/>
      <c r="WMV20" s="727"/>
      <c r="WMX20" s="729"/>
      <c r="WMY20" s="724"/>
      <c r="WMZ20" s="725"/>
      <c r="WNA20" s="726"/>
      <c r="WNB20" s="726"/>
      <c r="WNC20" s="726"/>
      <c r="WND20" s="727"/>
      <c r="WNE20" s="727"/>
      <c r="WNF20" s="727"/>
      <c r="WNH20" s="729"/>
      <c r="WNI20" s="724"/>
      <c r="WNJ20" s="725"/>
      <c r="WNK20" s="726"/>
      <c r="WNL20" s="726"/>
      <c r="WNM20" s="726"/>
      <c r="WNN20" s="727"/>
      <c r="WNO20" s="727"/>
      <c r="WNP20" s="727"/>
      <c r="WNR20" s="729"/>
      <c r="WNS20" s="724"/>
      <c r="WNT20" s="725"/>
      <c r="WNU20" s="726"/>
      <c r="WNV20" s="726"/>
      <c r="WNW20" s="726"/>
      <c r="WNX20" s="727"/>
      <c r="WNY20" s="727"/>
      <c r="WNZ20" s="727"/>
      <c r="WOB20" s="729"/>
      <c r="WOC20" s="724"/>
      <c r="WOD20" s="725"/>
      <c r="WOE20" s="726"/>
      <c r="WOF20" s="726"/>
      <c r="WOG20" s="726"/>
      <c r="WOH20" s="727"/>
      <c r="WOI20" s="727"/>
      <c r="WOJ20" s="727"/>
      <c r="WOL20" s="729"/>
      <c r="WOM20" s="724"/>
      <c r="WON20" s="725"/>
      <c r="WOO20" s="726"/>
      <c r="WOP20" s="726"/>
      <c r="WOQ20" s="726"/>
      <c r="WOR20" s="727"/>
      <c r="WOS20" s="727"/>
      <c r="WOT20" s="727"/>
      <c r="WOV20" s="729"/>
      <c r="WOW20" s="724"/>
      <c r="WOX20" s="725"/>
      <c r="WOY20" s="726"/>
      <c r="WOZ20" s="726"/>
      <c r="WPA20" s="726"/>
      <c r="WPB20" s="727"/>
      <c r="WPC20" s="727"/>
      <c r="WPD20" s="727"/>
      <c r="WPF20" s="729"/>
      <c r="WPG20" s="724"/>
      <c r="WPH20" s="725"/>
      <c r="WPI20" s="726"/>
      <c r="WPJ20" s="726"/>
      <c r="WPK20" s="726"/>
      <c r="WPL20" s="727"/>
      <c r="WPM20" s="727"/>
      <c r="WPN20" s="727"/>
      <c r="WPP20" s="729"/>
      <c r="WPQ20" s="724"/>
      <c r="WPR20" s="725"/>
      <c r="WPS20" s="726"/>
      <c r="WPT20" s="726"/>
      <c r="WPU20" s="726"/>
      <c r="WPV20" s="727"/>
      <c r="WPW20" s="727"/>
      <c r="WPX20" s="727"/>
      <c r="WPZ20" s="729"/>
      <c r="WQA20" s="724"/>
      <c r="WQB20" s="725"/>
      <c r="WQC20" s="726"/>
      <c r="WQD20" s="726"/>
      <c r="WQE20" s="726"/>
      <c r="WQF20" s="727"/>
      <c r="WQG20" s="727"/>
      <c r="WQH20" s="727"/>
      <c r="WQJ20" s="729"/>
      <c r="WQK20" s="724"/>
      <c r="WQL20" s="725"/>
      <c r="WQM20" s="726"/>
      <c r="WQN20" s="726"/>
      <c r="WQO20" s="726"/>
      <c r="WQP20" s="727"/>
      <c r="WQQ20" s="727"/>
      <c r="WQR20" s="727"/>
      <c r="WQT20" s="729"/>
      <c r="WQU20" s="724"/>
      <c r="WQV20" s="725"/>
      <c r="WQW20" s="726"/>
      <c r="WQX20" s="726"/>
      <c r="WQY20" s="726"/>
      <c r="WQZ20" s="727"/>
      <c r="WRA20" s="727"/>
      <c r="WRB20" s="727"/>
      <c r="WRD20" s="729"/>
      <c r="WRE20" s="724"/>
      <c r="WRF20" s="725"/>
      <c r="WRG20" s="726"/>
      <c r="WRH20" s="726"/>
      <c r="WRI20" s="726"/>
      <c r="WRJ20" s="727"/>
      <c r="WRK20" s="727"/>
      <c r="WRL20" s="727"/>
      <c r="WRN20" s="729"/>
      <c r="WRO20" s="724"/>
      <c r="WRP20" s="725"/>
      <c r="WRQ20" s="726"/>
      <c r="WRR20" s="726"/>
      <c r="WRS20" s="726"/>
      <c r="WRT20" s="727"/>
      <c r="WRU20" s="727"/>
      <c r="WRV20" s="727"/>
      <c r="WRX20" s="729"/>
      <c r="WRY20" s="724"/>
      <c r="WRZ20" s="725"/>
      <c r="WSA20" s="726"/>
      <c r="WSB20" s="726"/>
      <c r="WSC20" s="726"/>
      <c r="WSD20" s="727"/>
      <c r="WSE20" s="727"/>
      <c r="WSF20" s="727"/>
      <c r="WSH20" s="729"/>
      <c r="WSI20" s="724"/>
      <c r="WSJ20" s="725"/>
      <c r="WSK20" s="726"/>
      <c r="WSL20" s="726"/>
      <c r="WSM20" s="726"/>
      <c r="WSN20" s="727"/>
      <c r="WSO20" s="727"/>
      <c r="WSP20" s="727"/>
      <c r="WSR20" s="729"/>
      <c r="WSS20" s="724"/>
      <c r="WST20" s="725"/>
      <c r="WSU20" s="726"/>
      <c r="WSV20" s="726"/>
      <c r="WSW20" s="726"/>
      <c r="WSX20" s="727"/>
      <c r="WSY20" s="727"/>
      <c r="WSZ20" s="727"/>
      <c r="WTB20" s="729"/>
      <c r="WTC20" s="724"/>
      <c r="WTD20" s="725"/>
      <c r="WTE20" s="726"/>
      <c r="WTF20" s="726"/>
      <c r="WTG20" s="726"/>
      <c r="WTH20" s="727"/>
      <c r="WTI20" s="727"/>
      <c r="WTJ20" s="727"/>
      <c r="WTL20" s="729"/>
      <c r="WTM20" s="724"/>
      <c r="WTN20" s="725"/>
      <c r="WTO20" s="726"/>
      <c r="WTP20" s="726"/>
      <c r="WTQ20" s="726"/>
      <c r="WTR20" s="727"/>
      <c r="WTS20" s="727"/>
      <c r="WTT20" s="727"/>
      <c r="WTV20" s="729"/>
      <c r="WTW20" s="724"/>
      <c r="WTX20" s="725"/>
      <c r="WTY20" s="726"/>
      <c r="WTZ20" s="726"/>
      <c r="WUA20" s="726"/>
      <c r="WUB20" s="727"/>
      <c r="WUC20" s="727"/>
      <c r="WUD20" s="727"/>
      <c r="WUF20" s="729"/>
      <c r="WUG20" s="724"/>
      <c r="WUH20" s="725"/>
      <c r="WUI20" s="726"/>
      <c r="WUJ20" s="726"/>
      <c r="WUK20" s="726"/>
      <c r="WUL20" s="727"/>
      <c r="WUM20" s="727"/>
      <c r="WUN20" s="727"/>
      <c r="WUP20" s="729"/>
      <c r="WUQ20" s="724"/>
      <c r="WUR20" s="725"/>
      <c r="WUS20" s="726"/>
      <c r="WUT20" s="726"/>
      <c r="WUU20" s="726"/>
      <c r="WUV20" s="727"/>
      <c r="WUW20" s="727"/>
      <c r="WUX20" s="727"/>
      <c r="WUZ20" s="729"/>
      <c r="WVA20" s="724"/>
      <c r="WVB20" s="725"/>
      <c r="WVC20" s="726"/>
      <c r="WVD20" s="726"/>
      <c r="WVE20" s="726"/>
      <c r="WVF20" s="727"/>
      <c r="WVG20" s="727"/>
      <c r="WVH20" s="727"/>
      <c r="WVJ20" s="729"/>
      <c r="WVK20" s="724"/>
      <c r="WVL20" s="725"/>
      <c r="WVM20" s="726"/>
      <c r="WVN20" s="726"/>
      <c r="WVO20" s="726"/>
      <c r="WVP20" s="727"/>
      <c r="WVQ20" s="727"/>
      <c r="WVR20" s="727"/>
      <c r="WVT20" s="729"/>
      <c r="WVU20" s="724"/>
      <c r="WVV20" s="725"/>
      <c r="WVW20" s="726"/>
      <c r="WVX20" s="726"/>
      <c r="WVY20" s="726"/>
      <c r="WVZ20" s="727"/>
      <c r="WWA20" s="727"/>
      <c r="WWB20" s="727"/>
      <c r="WWD20" s="729"/>
      <c r="WWE20" s="724"/>
      <c r="WWF20" s="725"/>
      <c r="WWG20" s="726"/>
      <c r="WWH20" s="726"/>
      <c r="WWI20" s="726"/>
      <c r="WWJ20" s="727"/>
      <c r="WWK20" s="727"/>
      <c r="WWL20" s="727"/>
      <c r="WWN20" s="729"/>
      <c r="WWO20" s="724"/>
      <c r="WWP20" s="725"/>
      <c r="WWQ20" s="726"/>
      <c r="WWR20" s="726"/>
      <c r="WWS20" s="726"/>
      <c r="WWT20" s="727"/>
      <c r="WWU20" s="727"/>
      <c r="WWV20" s="727"/>
      <c r="WWX20" s="729"/>
      <c r="WWY20" s="724"/>
      <c r="WWZ20" s="725"/>
      <c r="WXA20" s="726"/>
      <c r="WXB20" s="726"/>
      <c r="WXC20" s="726"/>
      <c r="WXD20" s="727"/>
      <c r="WXE20" s="727"/>
      <c r="WXF20" s="727"/>
      <c r="WXH20" s="729"/>
      <c r="WXI20" s="724"/>
      <c r="WXJ20" s="725"/>
      <c r="WXK20" s="726"/>
      <c r="WXL20" s="726"/>
      <c r="WXM20" s="726"/>
      <c r="WXN20" s="727"/>
      <c r="WXO20" s="727"/>
      <c r="WXP20" s="727"/>
      <c r="WXR20" s="729"/>
      <c r="WXS20" s="724"/>
      <c r="WXT20" s="725"/>
      <c r="WXU20" s="726"/>
      <c r="WXV20" s="726"/>
      <c r="WXW20" s="726"/>
      <c r="WXX20" s="727"/>
      <c r="WXY20" s="727"/>
      <c r="WXZ20" s="727"/>
      <c r="WYB20" s="729"/>
      <c r="WYC20" s="724"/>
      <c r="WYD20" s="725"/>
      <c r="WYE20" s="726"/>
      <c r="WYF20" s="726"/>
      <c r="WYG20" s="726"/>
      <c r="WYH20" s="727"/>
      <c r="WYI20" s="727"/>
      <c r="WYJ20" s="727"/>
      <c r="WYL20" s="729"/>
      <c r="WYM20" s="724"/>
      <c r="WYN20" s="725"/>
      <c r="WYO20" s="726"/>
      <c r="WYP20" s="726"/>
      <c r="WYQ20" s="726"/>
      <c r="WYR20" s="727"/>
      <c r="WYS20" s="727"/>
      <c r="WYT20" s="727"/>
      <c r="WYV20" s="729"/>
      <c r="WYW20" s="724"/>
      <c r="WYX20" s="725"/>
      <c r="WYY20" s="726"/>
      <c r="WYZ20" s="726"/>
      <c r="WZA20" s="726"/>
      <c r="WZB20" s="727"/>
      <c r="WZC20" s="727"/>
      <c r="WZD20" s="727"/>
      <c r="WZF20" s="729"/>
      <c r="WZG20" s="724"/>
      <c r="WZH20" s="725"/>
      <c r="WZI20" s="726"/>
      <c r="WZJ20" s="726"/>
      <c r="WZK20" s="726"/>
      <c r="WZL20" s="727"/>
      <c r="WZM20" s="727"/>
      <c r="WZN20" s="727"/>
      <c r="WZP20" s="729"/>
      <c r="WZQ20" s="724"/>
      <c r="WZR20" s="725"/>
      <c r="WZS20" s="726"/>
      <c r="WZT20" s="726"/>
      <c r="WZU20" s="726"/>
      <c r="WZV20" s="727"/>
      <c r="WZW20" s="727"/>
      <c r="WZX20" s="727"/>
      <c r="WZZ20" s="729"/>
      <c r="XAA20" s="724"/>
      <c r="XAB20" s="725"/>
      <c r="XAC20" s="726"/>
      <c r="XAD20" s="726"/>
      <c r="XAE20" s="726"/>
      <c r="XAF20" s="727"/>
      <c r="XAG20" s="727"/>
      <c r="XAH20" s="727"/>
      <c r="XAJ20" s="729"/>
      <c r="XAK20" s="724"/>
      <c r="XAL20" s="725"/>
      <c r="XAM20" s="726"/>
      <c r="XAN20" s="726"/>
      <c r="XAO20" s="726"/>
      <c r="XAP20" s="727"/>
      <c r="XAQ20" s="727"/>
      <c r="XAR20" s="727"/>
      <c r="XAT20" s="729"/>
      <c r="XAU20" s="724"/>
      <c r="XAV20" s="725"/>
      <c r="XAW20" s="726"/>
      <c r="XAX20" s="726"/>
      <c r="XAY20" s="726"/>
      <c r="XAZ20" s="727"/>
      <c r="XBA20" s="727"/>
      <c r="XBB20" s="727"/>
      <c r="XBD20" s="729"/>
      <c r="XBE20" s="724"/>
      <c r="XBF20" s="725"/>
      <c r="XBG20" s="726"/>
      <c r="XBH20" s="726"/>
      <c r="XBI20" s="726"/>
      <c r="XBJ20" s="727"/>
      <c r="XBK20" s="727"/>
      <c r="XBL20" s="727"/>
      <c r="XBN20" s="729"/>
      <c r="XBO20" s="724"/>
      <c r="XBP20" s="725"/>
      <c r="XBQ20" s="726"/>
      <c r="XBR20" s="726"/>
      <c r="XBS20" s="726"/>
      <c r="XBT20" s="727"/>
      <c r="XBU20" s="727"/>
      <c r="XBV20" s="727"/>
      <c r="XBX20" s="729"/>
      <c r="XBY20" s="724"/>
      <c r="XBZ20" s="725"/>
      <c r="XCA20" s="726"/>
      <c r="XCB20" s="726"/>
      <c r="XCC20" s="726"/>
      <c r="XCD20" s="727"/>
      <c r="XCE20" s="727"/>
      <c r="XCF20" s="727"/>
      <c r="XCH20" s="729"/>
      <c r="XCI20" s="724"/>
      <c r="XCJ20" s="725"/>
      <c r="XCK20" s="726"/>
      <c r="XCL20" s="726"/>
      <c r="XCM20" s="726"/>
      <c r="XCN20" s="727"/>
      <c r="XCO20" s="727"/>
      <c r="XCP20" s="727"/>
      <c r="XCR20" s="729"/>
      <c r="XCS20" s="724"/>
      <c r="XCT20" s="725"/>
      <c r="XCU20" s="726"/>
      <c r="XCV20" s="726"/>
      <c r="XCW20" s="726"/>
      <c r="XCX20" s="727"/>
      <c r="XCY20" s="727"/>
      <c r="XCZ20" s="727"/>
      <c r="XDB20" s="729"/>
      <c r="XDC20" s="724"/>
      <c r="XDD20" s="725"/>
      <c r="XDE20" s="726"/>
      <c r="XDF20" s="726"/>
      <c r="XDG20" s="726"/>
      <c r="XDH20" s="727"/>
      <c r="XDI20" s="727"/>
      <c r="XDJ20" s="727"/>
      <c r="XDL20" s="729"/>
      <c r="XDM20" s="724"/>
      <c r="XDN20" s="725"/>
      <c r="XDO20" s="726"/>
      <c r="XDP20" s="726"/>
      <c r="XDQ20" s="726"/>
      <c r="XDR20" s="727"/>
      <c r="XDS20" s="727"/>
      <c r="XDT20" s="727"/>
      <c r="XDV20" s="729"/>
      <c r="XDW20" s="724"/>
      <c r="XDX20" s="725"/>
      <c r="XDY20" s="726"/>
      <c r="XDZ20" s="726"/>
      <c r="XEA20" s="726"/>
      <c r="XEB20" s="727"/>
      <c r="XEC20" s="727"/>
      <c r="XED20" s="727"/>
      <c r="XEF20" s="729"/>
      <c r="XEG20" s="724"/>
      <c r="XEH20" s="725"/>
      <c r="XEI20" s="726"/>
      <c r="XEJ20" s="726"/>
      <c r="XEK20" s="726"/>
      <c r="XEL20" s="727"/>
      <c r="XEM20" s="727"/>
      <c r="XEN20" s="727"/>
      <c r="XEP20" s="729"/>
      <c r="XEQ20" s="724"/>
      <c r="XER20" s="725"/>
      <c r="XES20" s="726"/>
      <c r="XET20" s="726"/>
      <c r="XEU20" s="726"/>
      <c r="XEV20" s="727"/>
      <c r="XEW20" s="727"/>
      <c r="XEX20" s="727"/>
      <c r="XEZ20" s="729"/>
      <c r="XFA20" s="724"/>
      <c r="XFB20" s="725"/>
      <c r="XFC20" s="726"/>
      <c r="XFD20" s="726"/>
    </row>
    <row r="21" spans="1:2048 2050:7168 7170:12288 12290:16384" ht="26.1" customHeight="1" thickBot="1">
      <c r="L21" s="728"/>
      <c r="M21" s="760"/>
      <c r="N21" s="760"/>
      <c r="O21" s="760"/>
      <c r="P21" s="760"/>
      <c r="Q21" s="760"/>
      <c r="R21" s="760"/>
      <c r="S21" s="760"/>
      <c r="T21" s="760"/>
      <c r="U21" s="760"/>
      <c r="V21" s="760"/>
      <c r="W21" s="760"/>
      <c r="X21" s="760"/>
      <c r="Y21" s="760"/>
      <c r="Z21" s="760"/>
      <c r="AA21" s="760"/>
      <c r="AB21" s="760"/>
      <c r="AC21" s="760"/>
      <c r="AD21" s="760"/>
      <c r="AE21" s="760"/>
      <c r="AF21" s="760"/>
      <c r="AG21" s="760"/>
      <c r="AH21" s="760"/>
      <c r="AI21" s="760"/>
      <c r="AJ21" s="760"/>
      <c r="AK21" s="760"/>
      <c r="AL21" s="760"/>
      <c r="AM21" s="760"/>
      <c r="AN21" s="760"/>
      <c r="AO21" s="760"/>
      <c r="AP21" s="760"/>
      <c r="AQ21" s="760"/>
      <c r="AR21" s="760"/>
      <c r="AS21" s="760"/>
      <c r="AT21" s="760"/>
      <c r="AU21" s="760"/>
      <c r="AV21" s="760"/>
      <c r="AW21" s="760"/>
      <c r="AX21" s="760"/>
      <c r="AY21" s="760"/>
      <c r="AZ21" s="760"/>
      <c r="BA21" s="760"/>
      <c r="BB21" s="760"/>
      <c r="BC21" s="760"/>
      <c r="BD21" s="760"/>
      <c r="BE21" s="760"/>
      <c r="BF21" s="760"/>
      <c r="BG21" s="760"/>
      <c r="BH21" s="760"/>
      <c r="BI21" s="760"/>
      <c r="BJ21" s="760"/>
      <c r="BK21" s="760"/>
      <c r="BL21" s="760"/>
      <c r="BM21" s="760"/>
      <c r="BN21" s="760"/>
      <c r="BO21" s="760"/>
      <c r="BP21" s="760"/>
      <c r="BQ21" s="760"/>
      <c r="BR21" s="760"/>
      <c r="BS21" s="760"/>
      <c r="BT21" s="760"/>
      <c r="BU21" s="760"/>
      <c r="BV21" s="760"/>
      <c r="BW21" s="760"/>
      <c r="BX21" s="760"/>
      <c r="BY21" s="760"/>
      <c r="BZ21" s="760"/>
      <c r="CA21" s="760"/>
    </row>
    <row r="22" spans="1:2048 2050:7168 7170:12288 12290:16384" ht="29.1" customHeight="1">
      <c r="B22" s="746" t="s">
        <v>799</v>
      </c>
      <c r="C22" s="806">
        <v>200</v>
      </c>
      <c r="D22" s="1429" t="s">
        <v>800</v>
      </c>
      <c r="E22" s="1431" t="s">
        <v>793</v>
      </c>
      <c r="F22" s="1433">
        <v>1</v>
      </c>
      <c r="G22" s="1433">
        <v>2</v>
      </c>
      <c r="H22" s="1433">
        <v>3</v>
      </c>
      <c r="I22" s="1435" t="s">
        <v>109</v>
      </c>
      <c r="J22" s="760"/>
      <c r="K22" s="760"/>
      <c r="V22" s="760"/>
      <c r="W22" s="760"/>
      <c r="X22" s="760"/>
      <c r="Y22" s="760"/>
      <c r="Z22" s="760"/>
      <c r="AA22" s="760"/>
      <c r="AB22" s="760"/>
      <c r="AC22" s="760"/>
      <c r="AD22" s="760"/>
      <c r="AE22" s="760"/>
      <c r="AF22" s="760"/>
      <c r="AG22" s="760"/>
      <c r="AH22" s="760"/>
      <c r="AI22" s="760"/>
      <c r="AJ22" s="760"/>
      <c r="AK22" s="760"/>
      <c r="AL22" s="760"/>
      <c r="AM22" s="760"/>
      <c r="AN22" s="760"/>
      <c r="AO22" s="760"/>
      <c r="AP22" s="760"/>
      <c r="AQ22" s="760"/>
      <c r="AR22" s="760"/>
      <c r="AS22" s="760"/>
      <c r="AT22" s="760"/>
      <c r="AU22" s="760"/>
      <c r="AV22" s="760"/>
      <c r="AW22" s="760"/>
      <c r="AX22" s="760"/>
      <c r="AY22" s="760"/>
      <c r="AZ22" s="760"/>
      <c r="BA22" s="760"/>
      <c r="BB22" s="760"/>
      <c r="BC22" s="760"/>
      <c r="BD22" s="760"/>
      <c r="BE22" s="760"/>
      <c r="BF22" s="760"/>
      <c r="BG22" s="760"/>
      <c r="BH22" s="760"/>
      <c r="BI22" s="760"/>
      <c r="BJ22" s="760"/>
      <c r="BK22" s="760"/>
      <c r="BL22" s="760"/>
      <c r="BM22" s="760"/>
      <c r="BN22" s="760"/>
      <c r="BO22" s="760"/>
      <c r="BP22" s="760"/>
      <c r="BQ22" s="760"/>
      <c r="BR22" s="760"/>
      <c r="BS22" s="728"/>
      <c r="BU22" s="728"/>
    </row>
    <row r="23" spans="1:2048 2050:7168 7170:12288 12290:16384" ht="47.1" customHeight="1">
      <c r="B23" s="807" t="s">
        <v>801</v>
      </c>
      <c r="C23" s="808">
        <v>50</v>
      </c>
      <c r="D23" s="1430"/>
      <c r="E23" s="1432"/>
      <c r="F23" s="1434"/>
      <c r="G23" s="1434"/>
      <c r="H23" s="1434"/>
      <c r="I23" s="1436"/>
      <c r="J23" s="760"/>
      <c r="K23" s="760"/>
      <c r="V23" s="760"/>
      <c r="W23" s="760"/>
      <c r="X23" s="760"/>
      <c r="Y23" s="760"/>
      <c r="Z23" s="760"/>
      <c r="AA23" s="760"/>
      <c r="AB23" s="760"/>
      <c r="AC23" s="760"/>
      <c r="AD23" s="760"/>
      <c r="AE23" s="760"/>
      <c r="AF23" s="760"/>
      <c r="AG23" s="760"/>
      <c r="AH23" s="760"/>
      <c r="AI23" s="760"/>
      <c r="AJ23" s="760"/>
      <c r="AK23" s="760"/>
      <c r="AL23" s="760"/>
      <c r="AM23" s="760"/>
      <c r="AN23" s="760"/>
      <c r="AO23" s="760"/>
      <c r="AP23" s="760"/>
      <c r="AQ23" s="760"/>
      <c r="AR23" s="760"/>
      <c r="AS23" s="760"/>
      <c r="AT23" s="760"/>
      <c r="AU23" s="760"/>
      <c r="AV23" s="760"/>
      <c r="AW23" s="760"/>
      <c r="AX23" s="760"/>
      <c r="AY23" s="760"/>
      <c r="AZ23" s="760"/>
      <c r="BA23" s="760"/>
      <c r="BB23" s="760"/>
      <c r="BC23" s="760"/>
      <c r="BD23" s="760"/>
      <c r="BE23" s="760"/>
      <c r="BF23" s="760"/>
      <c r="BG23" s="760"/>
      <c r="BH23" s="760"/>
      <c r="BI23" s="760"/>
      <c r="BJ23" s="760"/>
      <c r="BK23" s="760"/>
      <c r="BL23" s="760"/>
      <c r="BM23" s="760"/>
      <c r="BN23" s="760"/>
      <c r="BO23" s="760"/>
      <c r="BP23" s="760"/>
      <c r="BQ23" s="760"/>
      <c r="BR23" s="760"/>
      <c r="BS23" s="728"/>
      <c r="BU23" s="728"/>
    </row>
    <row r="24" spans="1:2048 2050:7168 7170:12288 12290:16384" ht="57.95" customHeight="1" thickBot="1">
      <c r="B24" s="809" t="s">
        <v>802</v>
      </c>
      <c r="C24" s="810">
        <v>60</v>
      </c>
      <c r="D24" s="811" t="s">
        <v>803</v>
      </c>
      <c r="E24" s="812">
        <v>6</v>
      </c>
      <c r="F24" s="812">
        <v>5</v>
      </c>
      <c r="G24" s="812">
        <v>20</v>
      </c>
      <c r="H24" s="812">
        <v>8</v>
      </c>
      <c r="I24" s="813">
        <v>39</v>
      </c>
      <c r="J24" s="760"/>
      <c r="K24" s="760"/>
      <c r="V24" s="760"/>
      <c r="W24" s="760"/>
      <c r="X24" s="760"/>
      <c r="Y24" s="760"/>
      <c r="Z24" s="760"/>
      <c r="AA24" s="760"/>
      <c r="AB24" s="760"/>
      <c r="AC24" s="760"/>
      <c r="AD24" s="760"/>
      <c r="AE24" s="760"/>
      <c r="AF24" s="760"/>
      <c r="AG24" s="760"/>
      <c r="AH24" s="760"/>
      <c r="AI24" s="760"/>
      <c r="AJ24" s="760"/>
      <c r="AK24" s="760"/>
      <c r="AL24" s="760"/>
      <c r="AM24" s="760"/>
      <c r="AN24" s="760"/>
      <c r="AO24" s="760"/>
      <c r="AP24" s="760"/>
      <c r="AQ24" s="760"/>
      <c r="AR24" s="760"/>
      <c r="AS24" s="760"/>
      <c r="AT24" s="760"/>
      <c r="AU24" s="760"/>
      <c r="AV24" s="760"/>
      <c r="AW24" s="760"/>
      <c r="AX24" s="760"/>
      <c r="AY24" s="760"/>
      <c r="AZ24" s="760"/>
      <c r="BA24" s="760"/>
      <c r="BB24" s="760"/>
      <c r="BC24" s="760"/>
      <c r="BD24" s="760"/>
      <c r="BE24" s="760"/>
      <c r="BF24" s="760"/>
      <c r="BG24" s="760"/>
      <c r="BH24" s="760"/>
      <c r="BI24" s="760"/>
      <c r="BJ24" s="760"/>
      <c r="BK24" s="760"/>
      <c r="BL24" s="760"/>
      <c r="BM24" s="760"/>
      <c r="BN24" s="760"/>
      <c r="BO24" s="760"/>
      <c r="BP24" s="760"/>
      <c r="BQ24" s="760"/>
      <c r="BR24" s="760"/>
      <c r="BS24" s="728"/>
      <c r="BU24" s="728"/>
    </row>
    <row r="25" spans="1:2048 2050:7168 7170:12288 12290:16384" ht="14.1" customHeight="1">
      <c r="B25" s="814"/>
      <c r="I25" s="760"/>
      <c r="J25" s="760"/>
      <c r="K25" s="760"/>
      <c r="V25" s="760"/>
      <c r="W25" s="760"/>
      <c r="X25" s="760"/>
      <c r="Y25" s="760"/>
      <c r="Z25" s="760"/>
      <c r="AA25" s="760"/>
      <c r="AB25" s="760"/>
      <c r="AC25" s="760"/>
      <c r="AD25" s="760"/>
      <c r="AE25" s="760"/>
      <c r="AF25" s="760"/>
      <c r="AG25" s="760"/>
      <c r="AH25" s="760"/>
      <c r="AI25" s="760"/>
      <c r="AJ25" s="760"/>
      <c r="AK25" s="760"/>
      <c r="AL25" s="760"/>
      <c r="AM25" s="760"/>
      <c r="AN25" s="760"/>
      <c r="AO25" s="760"/>
      <c r="AP25" s="760"/>
      <c r="AQ25" s="760"/>
      <c r="AR25" s="760"/>
      <c r="AS25" s="760"/>
      <c r="AT25" s="760"/>
      <c r="AU25" s="760"/>
      <c r="AV25" s="760"/>
      <c r="AW25" s="760"/>
      <c r="AX25" s="760"/>
      <c r="AY25" s="760"/>
      <c r="AZ25" s="760"/>
      <c r="BA25" s="760"/>
      <c r="BB25" s="760"/>
      <c r="BC25" s="760"/>
      <c r="BD25" s="760"/>
      <c r="BE25" s="760"/>
      <c r="BF25" s="760"/>
      <c r="BG25" s="760"/>
      <c r="BH25" s="760"/>
      <c r="BI25" s="760"/>
      <c r="BJ25" s="760"/>
      <c r="BK25" s="760"/>
      <c r="BL25" s="760"/>
      <c r="BM25" s="760"/>
      <c r="BN25" s="760"/>
      <c r="BO25" s="760"/>
      <c r="BP25" s="760"/>
      <c r="BQ25" s="760"/>
      <c r="BR25" s="760"/>
      <c r="BS25" s="760"/>
      <c r="BT25" s="760"/>
      <c r="BU25" s="760"/>
      <c r="BV25" s="760"/>
      <c r="BW25" s="760"/>
      <c r="BX25" s="760"/>
      <c r="BY25" s="760"/>
      <c r="BZ25" s="760"/>
      <c r="CA25" s="760"/>
    </row>
    <row r="26" spans="1:2048 2050:7168 7170:12288 12290:16384" ht="9.6" customHeight="1">
      <c r="I26" s="727"/>
      <c r="J26" s="760"/>
      <c r="K26" s="760"/>
      <c r="L26" s="760"/>
      <c r="M26" s="760"/>
      <c r="N26" s="815"/>
      <c r="O26" s="760"/>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760"/>
      <c r="AN26" s="760"/>
      <c r="AO26" s="760"/>
      <c r="AP26" s="760"/>
      <c r="AQ26" s="760"/>
      <c r="AR26" s="760"/>
      <c r="AS26" s="760"/>
      <c r="AT26" s="760"/>
      <c r="AU26" s="760"/>
      <c r="AV26" s="760"/>
      <c r="AW26" s="760"/>
      <c r="AX26" s="760"/>
      <c r="AY26" s="760"/>
      <c r="AZ26" s="760"/>
      <c r="BA26" s="760"/>
      <c r="BB26" s="760"/>
      <c r="BC26" s="760"/>
      <c r="BD26" s="760"/>
      <c r="BE26" s="760"/>
      <c r="BF26" s="760"/>
      <c r="BG26" s="760"/>
      <c r="BH26" s="760"/>
      <c r="BI26" s="760"/>
      <c r="BJ26" s="760"/>
      <c r="BK26" s="760"/>
      <c r="BL26" s="760"/>
      <c r="BM26" s="760"/>
      <c r="BN26" s="760"/>
      <c r="BO26" s="760"/>
      <c r="BP26" s="760"/>
      <c r="BQ26" s="760"/>
      <c r="BR26" s="760"/>
      <c r="BS26" s="760"/>
      <c r="BT26" s="760"/>
      <c r="BU26" s="760"/>
      <c r="BV26" s="760"/>
      <c r="BW26" s="760"/>
      <c r="BX26" s="760"/>
      <c r="BY26" s="760"/>
      <c r="BZ26" s="760"/>
      <c r="CA26" s="760"/>
    </row>
    <row r="27" spans="1:2048 2050:7168 7170:12288 12290:16384" ht="9.6" customHeight="1" thickBot="1">
      <c r="B27" s="814"/>
      <c r="I27" s="760"/>
      <c r="J27" s="760"/>
      <c r="K27" s="760"/>
      <c r="L27" s="760"/>
      <c r="M27" s="760"/>
      <c r="N27" s="815"/>
      <c r="O27" s="760"/>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760"/>
      <c r="AN27" s="760"/>
      <c r="AO27" s="760"/>
      <c r="AP27" s="760"/>
      <c r="AQ27" s="760"/>
      <c r="AR27" s="760"/>
      <c r="AS27" s="760"/>
      <c r="AT27" s="760"/>
      <c r="AU27" s="760"/>
      <c r="AV27" s="760"/>
      <c r="AW27" s="760"/>
      <c r="AX27" s="760"/>
      <c r="AY27" s="760"/>
      <c r="AZ27" s="760"/>
      <c r="BA27" s="760"/>
      <c r="BB27" s="760"/>
      <c r="BC27" s="760"/>
      <c r="BD27" s="760"/>
      <c r="BE27" s="760"/>
      <c r="BF27" s="760"/>
      <c r="BG27" s="760"/>
      <c r="BH27" s="760"/>
      <c r="BI27" s="760"/>
      <c r="BJ27" s="760"/>
      <c r="BK27" s="760"/>
      <c r="BL27" s="760"/>
      <c r="BM27" s="760"/>
      <c r="BN27" s="760"/>
      <c r="BO27" s="760"/>
      <c r="BP27" s="760"/>
      <c r="BQ27" s="760"/>
      <c r="BR27" s="760"/>
      <c r="BS27" s="760"/>
      <c r="BT27" s="760"/>
      <c r="BU27" s="760"/>
      <c r="BV27" s="760"/>
      <c r="BW27" s="760"/>
      <c r="BX27" s="760"/>
      <c r="BY27" s="760"/>
      <c r="BZ27" s="760"/>
      <c r="CA27" s="760"/>
    </row>
    <row r="28" spans="1:2048 2050:7168 7170:12288 12290:16384" ht="51.75" customHeight="1" thickBot="1">
      <c r="B28" s="1417" t="s">
        <v>804</v>
      </c>
      <c r="C28" s="1418"/>
      <c r="D28" s="1418"/>
      <c r="E28" s="1419"/>
      <c r="F28" s="816"/>
      <c r="G28" s="817" t="e">
        <f>SUM(G29:G388)</f>
        <v>#DIV/0!</v>
      </c>
      <c r="H28" s="818" t="e">
        <f>IF(OR(G93="KO",G100="KO",G115="KO",G361="KO",G370="KO",G93="KO"),"KO"," ")</f>
        <v>#DIV/0!</v>
      </c>
      <c r="I28" s="817" t="e">
        <f>SUM(I29:I388)</f>
        <v>#DIV/0!</v>
      </c>
      <c r="J28" s="760"/>
      <c r="K28" s="760"/>
      <c r="L28" s="760"/>
      <c r="M28" s="760"/>
      <c r="N28" s="815"/>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760"/>
      <c r="AN28" s="760"/>
      <c r="AO28" s="760"/>
      <c r="AP28" s="760"/>
      <c r="AQ28" s="760"/>
      <c r="AR28" s="760"/>
      <c r="AS28" s="760"/>
      <c r="AT28" s="760"/>
      <c r="AU28" s="760"/>
      <c r="AV28" s="760"/>
      <c r="AW28" s="760"/>
      <c r="AX28" s="760"/>
      <c r="AY28" s="760"/>
      <c r="AZ28" s="760"/>
      <c r="BA28" s="760"/>
      <c r="BB28" s="760"/>
      <c r="BC28" s="760"/>
      <c r="BD28" s="760"/>
      <c r="BE28" s="760"/>
      <c r="BF28" s="760"/>
      <c r="BG28" s="760"/>
      <c r="BH28" s="760"/>
      <c r="BI28" s="760"/>
      <c r="BJ28" s="760"/>
      <c r="BK28" s="760"/>
      <c r="BL28" s="760"/>
      <c r="BM28" s="760"/>
      <c r="BN28" s="760"/>
      <c r="BO28" s="760"/>
      <c r="BP28" s="760"/>
      <c r="BQ28" s="760"/>
      <c r="BR28" s="760"/>
      <c r="BS28" s="760"/>
      <c r="BT28" s="760"/>
      <c r="BU28" s="760"/>
      <c r="BV28" s="760"/>
      <c r="BW28" s="760"/>
      <c r="BX28" s="760"/>
      <c r="BY28" s="760"/>
      <c r="BZ28" s="760"/>
      <c r="CA28" s="760"/>
    </row>
    <row r="29" spans="1:2048 2050:7168 7170:12288 12290:16384" ht="35.450000000000003" customHeight="1" thickBot="1">
      <c r="B29" s="920" t="s">
        <v>999</v>
      </c>
      <c r="F29" s="924">
        <f>ABS([2]A.Pontozás_1.értékelő!G24-[2]B.Pontozás_2.értékelő!G24)</f>
        <v>0</v>
      </c>
      <c r="G29" s="727" t="s">
        <v>1000</v>
      </c>
      <c r="H29" s="925">
        <f>F29/C22</f>
        <v>0</v>
      </c>
      <c r="I29" s="727"/>
      <c r="J29" s="760"/>
      <c r="K29" s="760"/>
      <c r="L29" s="760"/>
      <c r="M29" s="760"/>
      <c r="N29" s="815"/>
      <c r="O29" s="760"/>
      <c r="P29" s="760"/>
      <c r="Q29" s="760"/>
      <c r="R29" s="760"/>
      <c r="S29" s="760"/>
      <c r="T29" s="760"/>
      <c r="U29" s="760"/>
      <c r="V29" s="760"/>
      <c r="W29" s="760"/>
      <c r="X29" s="760"/>
      <c r="Y29" s="760"/>
      <c r="Z29" s="760"/>
      <c r="AA29" s="760"/>
      <c r="AB29" s="760"/>
      <c r="AC29" s="760"/>
      <c r="AD29" s="760"/>
      <c r="AE29" s="760"/>
      <c r="AF29" s="760"/>
      <c r="AG29" s="760"/>
      <c r="AH29" s="760"/>
      <c r="AI29" s="760"/>
      <c r="AJ29" s="760"/>
      <c r="AK29" s="760"/>
      <c r="AL29" s="760"/>
      <c r="AM29" s="760"/>
      <c r="AN29" s="760"/>
      <c r="AO29" s="760"/>
      <c r="AP29" s="760"/>
      <c r="AQ29" s="760"/>
      <c r="AR29" s="760"/>
      <c r="AS29" s="760"/>
      <c r="AT29" s="760"/>
      <c r="AU29" s="760"/>
      <c r="AV29" s="760"/>
      <c r="AW29" s="760"/>
      <c r="AX29" s="760"/>
      <c r="AY29" s="760"/>
      <c r="AZ29" s="760"/>
      <c r="BA29" s="760"/>
      <c r="BB29" s="760"/>
      <c r="BC29" s="760"/>
      <c r="BD29" s="760"/>
      <c r="BE29" s="760"/>
      <c r="BF29" s="760"/>
      <c r="BG29" s="760"/>
      <c r="BH29" s="760"/>
      <c r="BI29" s="760"/>
      <c r="BJ29" s="760"/>
      <c r="BK29" s="760"/>
      <c r="BL29" s="760"/>
      <c r="BM29" s="760"/>
      <c r="BN29" s="760"/>
      <c r="BO29" s="760"/>
      <c r="BP29" s="760"/>
      <c r="BQ29" s="760"/>
      <c r="BR29" s="760"/>
      <c r="BS29" s="760"/>
      <c r="BT29" s="760"/>
      <c r="BU29" s="760"/>
      <c r="BV29" s="760"/>
      <c r="BW29" s="760"/>
      <c r="BX29" s="760"/>
      <c r="BY29" s="760"/>
      <c r="BZ29" s="760"/>
      <c r="CA29" s="760"/>
    </row>
    <row r="30" spans="1:2048 2050:7168 7170:12288 12290:16384" ht="48.75" customHeight="1" thickBot="1">
      <c r="B30" s="1481" t="str">
        <f>IF(F29&gt;40,"HIBA! - A két értékelés közötti eltérés nagyobb, mint 20%!"," ")</f>
        <v xml:space="preserve"> </v>
      </c>
      <c r="C30" s="1481"/>
      <c r="D30" s="1481"/>
      <c r="E30" s="1481"/>
      <c r="F30" s="1481"/>
      <c r="G30" s="1481"/>
      <c r="H30" s="1481"/>
      <c r="I30" s="1481"/>
      <c r="J30" s="760"/>
      <c r="K30" s="760"/>
      <c r="L30" s="760"/>
      <c r="M30" s="760"/>
      <c r="N30" s="815"/>
      <c r="O30" s="760"/>
      <c r="P30" s="760"/>
      <c r="Q30" s="760"/>
      <c r="R30" s="760"/>
      <c r="S30" s="760"/>
      <c r="T30" s="760"/>
      <c r="U30" s="760"/>
      <c r="V30" s="760"/>
      <c r="W30" s="760"/>
      <c r="X30" s="760"/>
      <c r="Y30" s="760"/>
      <c r="Z30" s="760"/>
      <c r="AA30" s="760"/>
      <c r="AB30" s="760"/>
      <c r="AC30" s="760"/>
      <c r="AD30" s="760"/>
      <c r="AE30" s="760"/>
      <c r="AF30" s="760"/>
      <c r="AG30" s="760"/>
      <c r="AH30" s="760"/>
      <c r="AI30" s="760"/>
      <c r="AJ30" s="760"/>
      <c r="AK30" s="760"/>
      <c r="AL30" s="760"/>
      <c r="AM30" s="760"/>
      <c r="AN30" s="760"/>
      <c r="AO30" s="760"/>
      <c r="AP30" s="760"/>
      <c r="AQ30" s="760"/>
      <c r="AR30" s="760"/>
      <c r="AS30" s="760"/>
      <c r="AT30" s="760"/>
      <c r="AU30" s="760"/>
      <c r="AV30" s="760"/>
      <c r="AW30" s="760"/>
      <c r="AX30" s="760"/>
      <c r="AY30" s="760"/>
      <c r="AZ30" s="760"/>
      <c r="BA30" s="760"/>
      <c r="BB30" s="760"/>
      <c r="BC30" s="760"/>
      <c r="BD30" s="760"/>
      <c r="BE30" s="760"/>
      <c r="BF30" s="760"/>
      <c r="BG30" s="760"/>
      <c r="BH30" s="760"/>
      <c r="BI30" s="760"/>
      <c r="BJ30" s="760"/>
      <c r="BK30" s="760"/>
      <c r="BL30" s="760"/>
      <c r="BM30" s="760"/>
      <c r="BN30" s="760"/>
      <c r="BO30" s="760"/>
      <c r="BP30" s="760"/>
      <c r="BQ30" s="760"/>
      <c r="BR30" s="760"/>
      <c r="BS30" s="760"/>
      <c r="BT30" s="760"/>
      <c r="BU30" s="760"/>
      <c r="BV30" s="760"/>
      <c r="BW30" s="760"/>
      <c r="BX30" s="760"/>
      <c r="BY30" s="760"/>
      <c r="BZ30" s="760"/>
      <c r="CA30" s="760"/>
    </row>
    <row r="31" spans="1:2048 2050:7168 7170:12288 12290:16384" s="823" customFormat="1" ht="23.25" customHeight="1" thickBot="1">
      <c r="A31" s="819"/>
      <c r="B31" s="1406"/>
      <c r="C31" s="1407"/>
      <c r="D31" s="1407"/>
      <c r="E31" s="1408"/>
      <c r="F31" s="820" t="s">
        <v>805</v>
      </c>
      <c r="G31" s="821"/>
      <c r="H31" s="820" t="s">
        <v>806</v>
      </c>
      <c r="I31" s="822"/>
      <c r="J31" s="760"/>
      <c r="K31" s="760"/>
      <c r="L31" s="760"/>
      <c r="M31" s="760"/>
      <c r="N31" s="815"/>
      <c r="O31" s="760"/>
      <c r="P31" s="760"/>
      <c r="Q31" s="760"/>
      <c r="R31" s="760"/>
      <c r="S31" s="760"/>
      <c r="T31" s="760"/>
      <c r="U31" s="760"/>
      <c r="V31" s="760"/>
      <c r="W31" s="760"/>
      <c r="X31" s="760"/>
      <c r="Y31" s="760"/>
      <c r="Z31" s="760"/>
      <c r="AA31" s="760"/>
      <c r="AB31" s="760"/>
      <c r="AC31" s="760"/>
      <c r="AD31" s="760"/>
      <c r="AE31" s="760"/>
      <c r="AF31" s="760"/>
      <c r="AG31" s="760"/>
      <c r="AH31" s="760"/>
      <c r="AI31" s="760"/>
      <c r="AJ31" s="760"/>
      <c r="AK31" s="760"/>
      <c r="AL31" s="760"/>
      <c r="AM31" s="760"/>
      <c r="AN31" s="760"/>
      <c r="AO31" s="760"/>
      <c r="AP31" s="760"/>
      <c r="AQ31" s="760"/>
      <c r="AR31" s="760"/>
      <c r="AS31" s="760"/>
      <c r="AT31" s="760"/>
      <c r="AU31" s="760"/>
      <c r="AV31" s="760"/>
      <c r="AW31" s="760"/>
      <c r="AX31" s="760"/>
      <c r="AY31" s="760"/>
      <c r="AZ31" s="760"/>
      <c r="BA31" s="760"/>
      <c r="BB31" s="760"/>
      <c r="BC31" s="760"/>
      <c r="BD31" s="760"/>
      <c r="BE31" s="760"/>
      <c r="BF31" s="760"/>
      <c r="BG31" s="760"/>
      <c r="BH31" s="760"/>
      <c r="BI31" s="760"/>
      <c r="BJ31" s="760"/>
      <c r="BK31" s="760"/>
      <c r="BL31" s="760"/>
      <c r="BM31" s="760"/>
      <c r="BN31" s="760"/>
      <c r="BO31" s="760"/>
      <c r="BP31" s="760"/>
      <c r="BQ31" s="760"/>
      <c r="BR31" s="760"/>
      <c r="BS31" s="760"/>
      <c r="BT31" s="760"/>
      <c r="BU31" s="760"/>
      <c r="BV31" s="760"/>
      <c r="BW31" s="760"/>
      <c r="BX31" s="760"/>
      <c r="BY31" s="760"/>
      <c r="BZ31" s="760"/>
      <c r="CA31" s="760"/>
    </row>
    <row r="32" spans="1:2048 2050:7168 7170:12288 12290:16384" ht="45.6" customHeight="1" thickBot="1">
      <c r="B32" s="824" t="s">
        <v>807</v>
      </c>
      <c r="C32" s="825" t="s">
        <v>808</v>
      </c>
      <c r="D32" s="825"/>
      <c r="E32" s="826"/>
      <c r="F32" s="827">
        <f>+E38+E46</f>
        <v>0</v>
      </c>
      <c r="G32" s="828"/>
      <c r="H32" s="829">
        <v>8</v>
      </c>
      <c r="I32" s="830" t="e">
        <f>SUM(G37,G45)</f>
        <v>#DIV/0!</v>
      </c>
      <c r="J32" s="760"/>
      <c r="K32" s="760"/>
      <c r="L32" s="760"/>
      <c r="M32" s="760"/>
      <c r="N32" s="815"/>
      <c r="O32" s="760"/>
      <c r="P32" s="760"/>
      <c r="Q32" s="760"/>
      <c r="R32" s="760"/>
      <c r="S32" s="760"/>
      <c r="T32" s="760"/>
      <c r="U32" s="760"/>
      <c r="V32" s="760"/>
      <c r="W32" s="760"/>
      <c r="X32" s="760"/>
      <c r="Y32" s="760"/>
      <c r="Z32" s="760"/>
      <c r="AA32" s="760"/>
      <c r="AB32" s="760"/>
      <c r="AC32" s="760"/>
      <c r="AD32" s="760"/>
      <c r="AE32" s="760"/>
      <c r="AF32" s="760"/>
      <c r="AG32" s="760"/>
      <c r="AH32" s="760"/>
      <c r="AI32" s="760"/>
      <c r="AJ32" s="760"/>
      <c r="AK32" s="760"/>
      <c r="AL32" s="760"/>
      <c r="AM32" s="760"/>
      <c r="AN32" s="760"/>
      <c r="AO32" s="760"/>
      <c r="AP32" s="760"/>
      <c r="AQ32" s="760"/>
      <c r="AR32" s="760"/>
      <c r="AS32" s="760"/>
      <c r="AT32" s="760"/>
      <c r="AU32" s="760"/>
      <c r="AV32" s="760"/>
      <c r="AW32" s="760"/>
      <c r="AX32" s="760"/>
      <c r="AY32" s="760"/>
      <c r="AZ32" s="760"/>
      <c r="BA32" s="760"/>
      <c r="BB32" s="760"/>
      <c r="BC32" s="760"/>
      <c r="BD32" s="760"/>
      <c r="BE32" s="760"/>
      <c r="BF32" s="760"/>
      <c r="BG32" s="760"/>
      <c r="BH32" s="760"/>
      <c r="BI32" s="760"/>
      <c r="BJ32" s="760"/>
      <c r="BK32" s="760"/>
      <c r="BL32" s="760"/>
      <c r="BM32" s="760"/>
      <c r="BN32" s="760"/>
      <c r="BO32" s="760"/>
      <c r="BP32" s="760"/>
      <c r="BQ32" s="760"/>
      <c r="BR32" s="760"/>
      <c r="BS32" s="760"/>
      <c r="BT32" s="760"/>
      <c r="BU32" s="760"/>
      <c r="BV32" s="760"/>
      <c r="BW32" s="760"/>
      <c r="BX32" s="760"/>
      <c r="BY32" s="760"/>
      <c r="BZ32" s="760"/>
      <c r="CA32" s="760"/>
    </row>
    <row r="33" spans="1:79" ht="6.75" customHeight="1">
      <c r="B33" s="831"/>
      <c r="C33" s="832"/>
      <c r="D33" s="832"/>
      <c r="E33" s="832"/>
      <c r="F33" s="833"/>
      <c r="G33" s="834"/>
      <c r="H33" s="834"/>
      <c r="I33" s="760"/>
      <c r="J33" s="760"/>
      <c r="K33" s="760"/>
      <c r="L33" s="760"/>
      <c r="M33" s="760"/>
      <c r="N33" s="815"/>
      <c r="O33" s="760"/>
      <c r="P33" s="760"/>
      <c r="Q33" s="760"/>
      <c r="R33" s="760"/>
      <c r="S33" s="760"/>
      <c r="T33" s="760"/>
      <c r="U33" s="760"/>
      <c r="V33" s="760"/>
      <c r="W33" s="760"/>
      <c r="X33" s="760"/>
      <c r="Y33" s="760"/>
      <c r="Z33" s="760"/>
      <c r="AA33" s="760"/>
      <c r="AB33" s="760"/>
      <c r="AC33" s="760"/>
      <c r="AD33" s="760"/>
      <c r="AE33" s="760"/>
      <c r="AF33" s="760"/>
      <c r="AG33" s="760"/>
      <c r="AH33" s="760"/>
      <c r="AI33" s="760"/>
      <c r="AJ33" s="760"/>
      <c r="AK33" s="760"/>
      <c r="AL33" s="760"/>
      <c r="AM33" s="760"/>
      <c r="AN33" s="760"/>
      <c r="AO33" s="760"/>
      <c r="AP33" s="760"/>
      <c r="AQ33" s="760"/>
      <c r="AR33" s="760"/>
      <c r="AS33" s="760"/>
      <c r="AT33" s="760"/>
      <c r="AU33" s="760"/>
      <c r="AV33" s="760"/>
      <c r="AW33" s="760"/>
      <c r="AX33" s="760"/>
      <c r="AY33" s="760"/>
      <c r="AZ33" s="760"/>
      <c r="BA33" s="760"/>
      <c r="BB33" s="760"/>
      <c r="BC33" s="760"/>
      <c r="BD33" s="760"/>
      <c r="BE33" s="760"/>
      <c r="BF33" s="760"/>
      <c r="BG33" s="760"/>
      <c r="BH33" s="760"/>
      <c r="BI33" s="760"/>
      <c r="BJ33" s="760"/>
      <c r="BK33" s="760"/>
      <c r="BL33" s="760"/>
      <c r="BM33" s="760"/>
      <c r="BN33" s="760"/>
      <c r="BO33" s="760"/>
      <c r="BP33" s="760"/>
      <c r="BQ33" s="760"/>
      <c r="BR33" s="760"/>
      <c r="BS33" s="760"/>
      <c r="BT33" s="760"/>
      <c r="BU33" s="760"/>
      <c r="BV33" s="760"/>
      <c r="BW33" s="760"/>
      <c r="BX33" s="760"/>
      <c r="BY33" s="760"/>
      <c r="BZ33" s="760"/>
      <c r="CA33" s="760"/>
    </row>
    <row r="34" spans="1:79" ht="18" customHeight="1">
      <c r="A34" s="724">
        <v>1</v>
      </c>
      <c r="B34" s="831" t="s">
        <v>809</v>
      </c>
      <c r="C34" s="832"/>
      <c r="D34" s="832"/>
      <c r="E34" s="832"/>
      <c r="F34" s="833"/>
      <c r="G34" s="835"/>
      <c r="H34" s="835"/>
      <c r="I34" s="760"/>
      <c r="J34" s="760"/>
      <c r="K34" s="760"/>
      <c r="L34" s="760"/>
      <c r="M34" s="760"/>
      <c r="N34" s="815"/>
      <c r="O34" s="760"/>
      <c r="P34" s="760"/>
      <c r="Q34" s="760"/>
      <c r="R34" s="760"/>
      <c r="S34" s="760"/>
      <c r="T34" s="760"/>
      <c r="U34" s="760"/>
      <c r="V34" s="760"/>
      <c r="W34" s="760"/>
      <c r="X34" s="760"/>
      <c r="Y34" s="760"/>
      <c r="Z34" s="760"/>
      <c r="AA34" s="760"/>
      <c r="AB34" s="760"/>
      <c r="AC34" s="760"/>
      <c r="AD34" s="760"/>
      <c r="AE34" s="760"/>
      <c r="AF34" s="760"/>
      <c r="AG34" s="760"/>
      <c r="AH34" s="760"/>
      <c r="AI34" s="760"/>
      <c r="AJ34" s="760"/>
      <c r="AK34" s="760"/>
      <c r="AL34" s="760"/>
      <c r="AM34" s="760"/>
      <c r="AN34" s="760"/>
      <c r="AO34" s="760"/>
      <c r="AP34" s="760"/>
      <c r="AQ34" s="760"/>
      <c r="AR34" s="760"/>
      <c r="AS34" s="760"/>
      <c r="AT34" s="760"/>
      <c r="AU34" s="760"/>
      <c r="AV34" s="760"/>
      <c r="AW34" s="760"/>
      <c r="AX34" s="760"/>
      <c r="AY34" s="760"/>
      <c r="AZ34" s="760"/>
      <c r="BA34" s="760"/>
      <c r="BB34" s="760"/>
      <c r="BC34" s="760"/>
      <c r="BD34" s="760"/>
      <c r="BE34" s="760"/>
      <c r="BF34" s="760"/>
      <c r="BG34" s="760"/>
      <c r="BH34" s="760"/>
      <c r="BI34" s="760"/>
      <c r="BJ34" s="760"/>
      <c r="BK34" s="760"/>
      <c r="BL34" s="760"/>
      <c r="BM34" s="760"/>
      <c r="BN34" s="760"/>
      <c r="BO34" s="760"/>
      <c r="BP34" s="760"/>
      <c r="BQ34" s="760"/>
      <c r="BR34" s="760"/>
      <c r="BS34" s="760"/>
      <c r="BT34" s="760"/>
      <c r="BU34" s="760"/>
      <c r="BV34" s="760"/>
      <c r="BW34" s="760"/>
      <c r="BX34" s="760"/>
      <c r="BY34" s="760"/>
      <c r="BZ34" s="760"/>
      <c r="CA34" s="760"/>
    </row>
    <row r="35" spans="1:79" ht="35.25" customHeight="1">
      <c r="B35" s="1399" t="s">
        <v>810</v>
      </c>
      <c r="C35" s="1400"/>
      <c r="D35" s="1400"/>
      <c r="E35" s="1401"/>
      <c r="F35" s="833"/>
      <c r="G35" s="835"/>
      <c r="H35" s="835"/>
      <c r="I35" s="760"/>
      <c r="J35" s="760"/>
      <c r="K35" s="760"/>
      <c r="L35" s="760"/>
      <c r="M35" s="760"/>
      <c r="N35" s="815"/>
      <c r="O35" s="760"/>
      <c r="P35" s="760"/>
      <c r="Q35" s="760"/>
      <c r="R35" s="760"/>
      <c r="S35" s="760"/>
      <c r="T35" s="760"/>
      <c r="U35" s="760"/>
      <c r="V35" s="760"/>
      <c r="W35" s="760"/>
      <c r="X35" s="760"/>
      <c r="Y35" s="760"/>
      <c r="Z35" s="760"/>
      <c r="AA35" s="760"/>
      <c r="AB35" s="760"/>
      <c r="AC35" s="760"/>
      <c r="AD35" s="760"/>
      <c r="AE35" s="760"/>
      <c r="AF35" s="760"/>
      <c r="AG35" s="760"/>
      <c r="AH35" s="760"/>
      <c r="AI35" s="760"/>
      <c r="AJ35" s="760"/>
      <c r="AK35" s="760"/>
      <c r="AL35" s="760"/>
      <c r="AM35" s="760"/>
      <c r="AN35" s="760"/>
      <c r="AO35" s="760"/>
      <c r="AP35" s="760"/>
      <c r="AQ35" s="760"/>
      <c r="AR35" s="760"/>
      <c r="AS35" s="760"/>
      <c r="AT35" s="760"/>
      <c r="AU35" s="760"/>
      <c r="AV35" s="760"/>
      <c r="AW35" s="760"/>
      <c r="AX35" s="760"/>
      <c r="AY35" s="760"/>
      <c r="AZ35" s="760"/>
      <c r="BA35" s="760"/>
      <c r="BB35" s="760"/>
      <c r="BC35" s="760"/>
      <c r="BD35" s="760"/>
      <c r="BE35" s="760"/>
      <c r="BF35" s="760"/>
      <c r="BG35" s="760"/>
      <c r="BH35" s="760"/>
      <c r="BI35" s="760"/>
      <c r="BJ35" s="760"/>
      <c r="BK35" s="760"/>
      <c r="BL35" s="760"/>
      <c r="BM35" s="760"/>
      <c r="BN35" s="760"/>
      <c r="BO35" s="760"/>
      <c r="BP35" s="760"/>
      <c r="BQ35" s="760"/>
      <c r="BR35" s="760"/>
      <c r="BS35" s="760"/>
      <c r="BT35" s="760"/>
      <c r="BU35" s="760"/>
      <c r="BV35" s="760"/>
      <c r="BW35" s="760"/>
      <c r="BX35" s="760"/>
      <c r="BY35" s="760"/>
      <c r="BZ35" s="760"/>
      <c r="CA35" s="760"/>
    </row>
    <row r="36" spans="1:79" ht="16.5" customHeight="1" thickBot="1">
      <c r="B36" s="831" t="s">
        <v>811</v>
      </c>
      <c r="C36" s="836"/>
      <c r="F36" s="833"/>
      <c r="G36" s="835"/>
      <c r="H36" s="835"/>
      <c r="I36" s="760"/>
      <c r="J36" s="760"/>
      <c r="K36" s="760"/>
      <c r="L36" s="760"/>
      <c r="M36" s="760"/>
      <c r="N36" s="815"/>
      <c r="O36" s="760"/>
      <c r="P36" s="760"/>
      <c r="Q36" s="760"/>
      <c r="R36" s="760"/>
      <c r="S36" s="760"/>
      <c r="T36" s="760"/>
      <c r="U36" s="760"/>
      <c r="V36" s="760"/>
      <c r="W36" s="760"/>
      <c r="X36" s="760"/>
      <c r="Y36" s="760"/>
      <c r="Z36" s="760"/>
      <c r="AA36" s="760"/>
      <c r="AB36" s="760"/>
      <c r="AC36" s="760"/>
      <c r="AD36" s="760"/>
      <c r="AE36" s="760"/>
      <c r="AF36" s="760"/>
      <c r="AG36" s="760"/>
      <c r="AH36" s="760"/>
      <c r="AI36" s="760"/>
      <c r="AJ36" s="760"/>
      <c r="AK36" s="760"/>
      <c r="AL36" s="760"/>
      <c r="AM36" s="760"/>
      <c r="AN36" s="760"/>
      <c r="AO36" s="760"/>
      <c r="AP36" s="760"/>
      <c r="AQ36" s="760"/>
      <c r="AR36" s="760"/>
      <c r="AS36" s="760"/>
      <c r="AT36" s="760"/>
      <c r="AU36" s="760"/>
      <c r="AV36" s="760"/>
      <c r="AW36" s="760"/>
      <c r="AX36" s="760"/>
      <c r="AY36" s="760"/>
      <c r="AZ36" s="760"/>
      <c r="BA36" s="760"/>
      <c r="BB36" s="760"/>
      <c r="BC36" s="760"/>
      <c r="BD36" s="760"/>
      <c r="BE36" s="760"/>
      <c r="BF36" s="760"/>
      <c r="BG36" s="760"/>
      <c r="BH36" s="760"/>
      <c r="BI36" s="760"/>
      <c r="BJ36" s="760"/>
      <c r="BK36" s="760"/>
      <c r="BL36" s="760"/>
      <c r="BM36" s="760"/>
      <c r="BN36" s="760"/>
      <c r="BO36" s="760"/>
      <c r="BP36" s="760"/>
      <c r="BQ36" s="760"/>
      <c r="BR36" s="760"/>
      <c r="BS36" s="760"/>
      <c r="BT36" s="760"/>
      <c r="BU36" s="760"/>
      <c r="BV36" s="760"/>
      <c r="BW36" s="760"/>
      <c r="BX36" s="760"/>
      <c r="BY36" s="760"/>
      <c r="BZ36" s="760"/>
      <c r="CA36" s="760"/>
    </row>
    <row r="37" spans="1:79" ht="33.75" customHeight="1" thickBot="1">
      <c r="B37" s="837" t="s">
        <v>812</v>
      </c>
      <c r="C37" s="838" t="s">
        <v>813</v>
      </c>
      <c r="D37" s="838" t="s">
        <v>814</v>
      </c>
      <c r="E37" s="839" t="s">
        <v>815</v>
      </c>
      <c r="F37" s="1414" t="s">
        <v>816</v>
      </c>
      <c r="G37" s="926" t="e">
        <f>AVERAGE([2]A.Pontozás_1.értékelő!G33,[2]B.Pontozás_2.értékelő!G33)</f>
        <v>#DIV/0!</v>
      </c>
      <c r="H37" s="835"/>
      <c r="I37" s="760"/>
      <c r="J37" s="760"/>
      <c r="K37" s="760"/>
      <c r="L37" s="1420"/>
      <c r="M37" s="1423"/>
      <c r="N37" s="1424"/>
      <c r="O37" s="841" t="s">
        <v>817</v>
      </c>
      <c r="P37" s="842"/>
      <c r="Q37" s="842"/>
      <c r="R37" s="842"/>
      <c r="S37" s="842"/>
      <c r="T37" s="843"/>
      <c r="U37" s="760"/>
      <c r="V37" s="760"/>
      <c r="W37" s="760"/>
      <c r="X37" s="760"/>
      <c r="Y37" s="760"/>
      <c r="Z37" s="760"/>
      <c r="AA37" s="760"/>
      <c r="AB37" s="760"/>
      <c r="AC37" s="760"/>
      <c r="AD37" s="760"/>
      <c r="AE37" s="760"/>
      <c r="AF37" s="760"/>
      <c r="AG37" s="760"/>
      <c r="AH37" s="760"/>
      <c r="AI37" s="760"/>
      <c r="AJ37" s="760"/>
      <c r="AK37" s="760"/>
      <c r="AL37" s="760"/>
      <c r="AM37" s="760"/>
      <c r="AN37" s="760"/>
      <c r="AO37" s="760"/>
      <c r="AP37" s="760"/>
      <c r="AQ37" s="760"/>
      <c r="AR37" s="760"/>
      <c r="AS37" s="760"/>
      <c r="AT37" s="760"/>
      <c r="AU37" s="760"/>
      <c r="AV37" s="760"/>
      <c r="AW37" s="760"/>
      <c r="AX37" s="760"/>
      <c r="AY37" s="760"/>
      <c r="AZ37" s="760"/>
      <c r="BA37" s="760"/>
      <c r="BB37" s="760"/>
      <c r="BC37" s="760"/>
      <c r="BD37" s="760"/>
      <c r="BE37" s="760"/>
      <c r="BF37" s="760"/>
      <c r="BG37" s="760"/>
      <c r="BH37" s="760"/>
      <c r="BI37" s="760"/>
      <c r="BJ37" s="760"/>
      <c r="BK37" s="760"/>
      <c r="BL37" s="760"/>
      <c r="BM37" s="760"/>
      <c r="BN37" s="760"/>
      <c r="BO37" s="760"/>
      <c r="BP37" s="760"/>
      <c r="BQ37" s="760"/>
      <c r="BR37" s="760"/>
      <c r="BS37" s="760"/>
      <c r="BT37" s="760"/>
      <c r="BU37" s="760"/>
      <c r="BV37" s="760"/>
      <c r="BW37" s="760"/>
      <c r="BX37" s="760"/>
      <c r="BY37" s="760"/>
      <c r="BZ37" s="760"/>
      <c r="CA37" s="760"/>
    </row>
    <row r="38" spans="1:79" ht="21" customHeight="1" thickBot="1">
      <c r="B38" s="844" t="s">
        <v>818</v>
      </c>
      <c r="C38" s="845">
        <v>0</v>
      </c>
      <c r="D38" s="846">
        <v>3</v>
      </c>
      <c r="E38" s="847">
        <v>0</v>
      </c>
      <c r="F38" s="1415"/>
      <c r="G38" s="848"/>
      <c r="H38" s="848"/>
      <c r="I38" s="849"/>
      <c r="J38" s="760"/>
      <c r="K38" s="760"/>
      <c r="L38" s="1421"/>
      <c r="M38" s="1425"/>
      <c r="N38" s="1426"/>
      <c r="O38" s="841" t="s">
        <v>819</v>
      </c>
      <c r="P38" s="842"/>
      <c r="Q38" s="842"/>
      <c r="R38" s="842"/>
      <c r="S38" s="842"/>
      <c r="T38" s="843"/>
      <c r="U38" s="760"/>
      <c r="V38" s="760"/>
      <c r="W38" s="760"/>
      <c r="X38" s="760"/>
      <c r="Y38" s="760"/>
      <c r="Z38" s="760"/>
      <c r="AA38" s="760"/>
      <c r="AB38" s="760"/>
      <c r="AC38" s="760"/>
      <c r="AD38" s="760"/>
      <c r="AE38" s="760"/>
      <c r="AF38" s="760"/>
      <c r="AG38" s="760"/>
      <c r="AH38" s="760"/>
      <c r="AI38" s="760"/>
      <c r="AJ38" s="760"/>
      <c r="AK38" s="760"/>
      <c r="AL38" s="760"/>
      <c r="AM38" s="760"/>
      <c r="AN38" s="760"/>
      <c r="AO38" s="760"/>
      <c r="AP38" s="760"/>
      <c r="AQ38" s="760"/>
      <c r="AR38" s="760"/>
      <c r="AS38" s="760"/>
      <c r="AT38" s="760"/>
      <c r="AU38" s="760"/>
      <c r="AV38" s="760"/>
      <c r="AW38" s="760"/>
      <c r="AX38" s="760"/>
      <c r="AY38" s="760"/>
      <c r="AZ38" s="760"/>
      <c r="BA38" s="760"/>
      <c r="BB38" s="760"/>
      <c r="BC38" s="760"/>
      <c r="BD38" s="760"/>
      <c r="BE38" s="760"/>
      <c r="BF38" s="760"/>
      <c r="BG38" s="760"/>
      <c r="BH38" s="760"/>
      <c r="BI38" s="760"/>
      <c r="BJ38" s="760"/>
      <c r="BK38" s="760"/>
      <c r="BL38" s="760"/>
      <c r="BM38" s="760"/>
      <c r="BN38" s="760"/>
      <c r="BO38" s="760"/>
      <c r="BP38" s="760"/>
      <c r="BQ38" s="760"/>
      <c r="BR38" s="760"/>
      <c r="BS38" s="760"/>
      <c r="BT38" s="760"/>
      <c r="BU38" s="760"/>
      <c r="BV38" s="760"/>
      <c r="BW38" s="760"/>
      <c r="BX38" s="760"/>
      <c r="BY38" s="760"/>
      <c r="BZ38" s="760"/>
      <c r="CA38" s="760"/>
    </row>
    <row r="39" spans="1:79" ht="20.25" customHeight="1" thickBot="1">
      <c r="B39" s="850" t="s">
        <v>820</v>
      </c>
      <c r="C39" s="851">
        <v>1</v>
      </c>
      <c r="D39" s="852">
        <v>3</v>
      </c>
      <c r="E39" s="853">
        <v>3</v>
      </c>
      <c r="F39" s="1415"/>
      <c r="G39" s="854"/>
      <c r="H39" s="854"/>
      <c r="I39" s="855"/>
      <c r="J39" s="760"/>
      <c r="K39" s="760"/>
      <c r="L39" s="1421"/>
      <c r="M39" s="1425"/>
      <c r="N39" s="1426"/>
      <c r="O39" s="841" t="s">
        <v>821</v>
      </c>
      <c r="P39" s="842"/>
      <c r="Q39" s="842"/>
      <c r="R39" s="842"/>
      <c r="S39" s="842"/>
      <c r="T39" s="843"/>
      <c r="U39" s="760"/>
      <c r="V39" s="760"/>
      <c r="W39" s="760"/>
      <c r="X39" s="760"/>
      <c r="Y39" s="760"/>
      <c r="Z39" s="760"/>
      <c r="AA39" s="760"/>
      <c r="AB39" s="760"/>
      <c r="AC39" s="760"/>
      <c r="AD39" s="760"/>
      <c r="AE39" s="760"/>
      <c r="AF39" s="760"/>
      <c r="AG39" s="760"/>
      <c r="AH39" s="760"/>
      <c r="AI39" s="760"/>
      <c r="AJ39" s="760"/>
      <c r="AK39" s="760"/>
      <c r="AL39" s="760"/>
      <c r="AM39" s="760"/>
      <c r="AN39" s="760"/>
      <c r="AO39" s="760"/>
      <c r="AP39" s="760"/>
      <c r="AQ39" s="760"/>
      <c r="AR39" s="760"/>
      <c r="AS39" s="760"/>
      <c r="AT39" s="760"/>
      <c r="AU39" s="760"/>
      <c r="AV39" s="760"/>
      <c r="AW39" s="760"/>
      <c r="AX39" s="760"/>
      <c r="AY39" s="760"/>
      <c r="AZ39" s="760"/>
      <c r="BA39" s="760"/>
      <c r="BB39" s="760"/>
      <c r="BC39" s="760"/>
      <c r="BD39" s="760"/>
      <c r="BE39" s="760"/>
      <c r="BF39" s="760"/>
      <c r="BG39" s="760"/>
      <c r="BH39" s="760"/>
      <c r="BI39" s="760"/>
      <c r="BJ39" s="760"/>
      <c r="BK39" s="760"/>
      <c r="BL39" s="760"/>
      <c r="BM39" s="760"/>
      <c r="BN39" s="760"/>
      <c r="BO39" s="760"/>
      <c r="BP39" s="760"/>
      <c r="BQ39" s="760"/>
      <c r="BR39" s="760"/>
      <c r="BS39" s="760"/>
      <c r="BT39" s="760"/>
      <c r="BU39" s="760"/>
      <c r="BV39" s="760"/>
      <c r="BW39" s="760"/>
      <c r="BX39" s="760"/>
      <c r="BY39" s="760"/>
      <c r="BZ39" s="760"/>
      <c r="CA39" s="760"/>
    </row>
    <row r="40" spans="1:79" ht="20.25" customHeight="1" thickBot="1">
      <c r="B40" s="856" t="s">
        <v>822</v>
      </c>
      <c r="C40" s="857">
        <v>2</v>
      </c>
      <c r="D40" s="858">
        <v>3</v>
      </c>
      <c r="E40" s="859">
        <v>6</v>
      </c>
      <c r="F40" s="1416"/>
      <c r="G40" s="860"/>
      <c r="H40" s="860"/>
      <c r="I40" s="861"/>
      <c r="J40" s="760"/>
      <c r="K40" s="760"/>
      <c r="L40" s="1422"/>
      <c r="M40" s="1427"/>
      <c r="N40" s="1428"/>
      <c r="O40" s="841" t="s">
        <v>823</v>
      </c>
      <c r="P40" s="842"/>
      <c r="Q40" s="842"/>
      <c r="R40" s="842"/>
      <c r="S40" s="842"/>
      <c r="T40" s="843"/>
      <c r="U40" s="760"/>
      <c r="V40" s="760"/>
      <c r="W40" s="760"/>
      <c r="X40" s="760"/>
      <c r="Y40" s="760"/>
      <c r="Z40" s="760"/>
      <c r="AA40" s="760"/>
      <c r="AB40" s="760"/>
      <c r="AC40" s="760"/>
      <c r="AD40" s="760"/>
      <c r="AE40" s="760"/>
      <c r="AF40" s="760"/>
      <c r="AG40" s="760"/>
      <c r="AH40" s="760"/>
      <c r="AI40" s="760"/>
      <c r="AJ40" s="760"/>
      <c r="AK40" s="760"/>
      <c r="AL40" s="760"/>
      <c r="AM40" s="760"/>
      <c r="AN40" s="760"/>
      <c r="AO40" s="760"/>
      <c r="AP40" s="760"/>
      <c r="AQ40" s="760"/>
      <c r="AR40" s="760"/>
      <c r="AS40" s="760"/>
      <c r="AT40" s="760"/>
      <c r="AU40" s="760"/>
      <c r="AV40" s="760"/>
      <c r="AW40" s="760"/>
      <c r="AX40" s="760"/>
      <c r="AY40" s="760"/>
      <c r="AZ40" s="760"/>
      <c r="BA40" s="760"/>
      <c r="BB40" s="760"/>
      <c r="BC40" s="760"/>
      <c r="BD40" s="760"/>
      <c r="BE40" s="760"/>
      <c r="BF40" s="760"/>
      <c r="BG40" s="760"/>
      <c r="BH40" s="760"/>
      <c r="BI40" s="760"/>
      <c r="BJ40" s="760"/>
      <c r="BK40" s="760"/>
      <c r="BL40" s="760"/>
      <c r="BM40" s="760"/>
      <c r="BN40" s="760"/>
      <c r="BO40" s="760"/>
      <c r="BP40" s="760"/>
      <c r="BQ40" s="760"/>
      <c r="BR40" s="760"/>
      <c r="BS40" s="760"/>
      <c r="BT40" s="760"/>
      <c r="BU40" s="760"/>
      <c r="BV40" s="760"/>
      <c r="BW40" s="760"/>
      <c r="BX40" s="760"/>
      <c r="BY40" s="760"/>
      <c r="BZ40" s="760"/>
      <c r="CA40" s="760"/>
    </row>
    <row r="41" spans="1:79" ht="9" customHeight="1">
      <c r="B41" s="862"/>
      <c r="C41" s="863"/>
      <c r="D41" s="863"/>
      <c r="E41" s="863"/>
      <c r="F41" s="833"/>
      <c r="G41" s="835"/>
      <c r="H41" s="835"/>
      <c r="I41" s="760"/>
      <c r="J41" s="760"/>
      <c r="K41" s="760"/>
      <c r="L41" s="760"/>
      <c r="M41" s="760"/>
      <c r="N41" s="815"/>
      <c r="O41" s="760"/>
      <c r="P41" s="760"/>
      <c r="Q41" s="760"/>
      <c r="R41" s="760"/>
      <c r="S41" s="760"/>
      <c r="T41" s="760"/>
      <c r="U41" s="760"/>
      <c r="V41" s="760"/>
      <c r="W41" s="760"/>
      <c r="X41" s="760"/>
      <c r="Y41" s="760"/>
      <c r="Z41" s="760"/>
      <c r="AA41" s="760"/>
      <c r="AB41" s="760"/>
      <c r="AC41" s="760"/>
      <c r="AD41" s="760"/>
      <c r="AE41" s="760"/>
      <c r="AF41" s="760"/>
      <c r="AG41" s="760"/>
      <c r="AH41" s="760"/>
      <c r="AI41" s="760"/>
      <c r="AJ41" s="760"/>
      <c r="AK41" s="760"/>
      <c r="AL41" s="760"/>
      <c r="AM41" s="760"/>
      <c r="AN41" s="760"/>
      <c r="AO41" s="760"/>
      <c r="AP41" s="760"/>
      <c r="AQ41" s="760"/>
      <c r="AR41" s="760"/>
      <c r="AS41" s="760"/>
      <c r="AT41" s="760"/>
      <c r="AU41" s="760"/>
      <c r="AV41" s="760"/>
      <c r="AW41" s="760"/>
      <c r="AX41" s="760"/>
      <c r="AY41" s="760"/>
      <c r="AZ41" s="760"/>
      <c r="BA41" s="760"/>
      <c r="BB41" s="760"/>
      <c r="BC41" s="760"/>
      <c r="BD41" s="760"/>
      <c r="BE41" s="760"/>
      <c r="BF41" s="760"/>
      <c r="BG41" s="760"/>
      <c r="BH41" s="760"/>
      <c r="BI41" s="760"/>
      <c r="BJ41" s="760"/>
      <c r="BK41" s="760"/>
      <c r="BL41" s="760"/>
      <c r="BM41" s="760"/>
      <c r="BN41" s="760"/>
      <c r="BO41" s="760"/>
      <c r="BP41" s="760"/>
      <c r="BQ41" s="760"/>
      <c r="BR41" s="760"/>
      <c r="BS41" s="760"/>
      <c r="BT41" s="760"/>
      <c r="BU41" s="760"/>
      <c r="BV41" s="760"/>
      <c r="BW41" s="760"/>
      <c r="BX41" s="760"/>
      <c r="BY41" s="760"/>
      <c r="BZ41" s="760"/>
      <c r="CA41" s="760"/>
    </row>
    <row r="42" spans="1:79" ht="18" customHeight="1">
      <c r="A42" s="724">
        <v>2</v>
      </c>
      <c r="B42" s="831" t="s">
        <v>824</v>
      </c>
      <c r="C42" s="832"/>
      <c r="D42" s="832"/>
      <c r="E42" s="832"/>
      <c r="F42" s="833"/>
      <c r="G42" s="835"/>
      <c r="H42" s="835"/>
      <c r="I42" s="760"/>
      <c r="J42" s="760"/>
      <c r="K42" s="760"/>
      <c r="L42" s="760"/>
      <c r="M42" s="760"/>
      <c r="N42" s="815"/>
      <c r="O42" s="760"/>
      <c r="P42" s="760"/>
      <c r="Q42" s="760"/>
      <c r="R42" s="760"/>
      <c r="S42" s="760"/>
      <c r="T42" s="760"/>
      <c r="U42" s="760"/>
      <c r="V42" s="760"/>
      <c r="W42" s="760"/>
      <c r="X42" s="760"/>
      <c r="Y42" s="760"/>
      <c r="Z42" s="760"/>
      <c r="AA42" s="760"/>
      <c r="AB42" s="760"/>
      <c r="AC42" s="760"/>
      <c r="AD42" s="760"/>
      <c r="AE42" s="760"/>
      <c r="AF42" s="760"/>
      <c r="AG42" s="760"/>
      <c r="AH42" s="760"/>
      <c r="AI42" s="760"/>
      <c r="AJ42" s="760"/>
      <c r="AK42" s="760"/>
      <c r="AL42" s="760"/>
      <c r="AM42" s="760"/>
      <c r="AN42" s="760"/>
      <c r="AO42" s="760"/>
      <c r="AP42" s="760"/>
      <c r="AQ42" s="760"/>
      <c r="AR42" s="760"/>
      <c r="AS42" s="760"/>
      <c r="AT42" s="760"/>
      <c r="AU42" s="760"/>
      <c r="AV42" s="760"/>
      <c r="AW42" s="760"/>
      <c r="AX42" s="760"/>
      <c r="AY42" s="760"/>
      <c r="AZ42" s="760"/>
      <c r="BA42" s="760"/>
      <c r="BB42" s="760"/>
      <c r="BC42" s="760"/>
      <c r="BD42" s="760"/>
      <c r="BE42" s="760"/>
      <c r="BF42" s="760"/>
      <c r="BG42" s="760"/>
      <c r="BH42" s="760"/>
      <c r="BI42" s="760"/>
      <c r="BJ42" s="760"/>
      <c r="BK42" s="760"/>
      <c r="BL42" s="760"/>
      <c r="BM42" s="760"/>
      <c r="BN42" s="760"/>
      <c r="BO42" s="760"/>
      <c r="BP42" s="760"/>
      <c r="BQ42" s="760"/>
      <c r="BR42" s="760"/>
      <c r="BS42" s="760"/>
      <c r="BT42" s="760"/>
      <c r="BU42" s="760"/>
      <c r="BV42" s="760"/>
      <c r="BW42" s="760"/>
      <c r="BX42" s="760"/>
      <c r="BY42" s="760"/>
      <c r="BZ42" s="760"/>
      <c r="CA42" s="760"/>
    </row>
    <row r="43" spans="1:79" ht="35.25" customHeight="1">
      <c r="B43" s="1399" t="s">
        <v>825</v>
      </c>
      <c r="C43" s="1400"/>
      <c r="D43" s="1400"/>
      <c r="E43" s="1401"/>
      <c r="F43" s="833"/>
      <c r="G43" s="835"/>
      <c r="H43" s="835"/>
      <c r="I43" s="760"/>
      <c r="J43" s="760"/>
      <c r="K43" s="760"/>
      <c r="L43" s="760"/>
      <c r="M43" s="760"/>
      <c r="N43" s="815"/>
      <c r="O43" s="760"/>
      <c r="P43" s="760"/>
      <c r="Q43" s="760"/>
      <c r="R43" s="760"/>
      <c r="S43" s="760"/>
      <c r="T43" s="760"/>
      <c r="U43" s="760"/>
      <c r="V43" s="760"/>
      <c r="W43" s="760"/>
      <c r="X43" s="760"/>
      <c r="Y43" s="760"/>
      <c r="Z43" s="760"/>
      <c r="AA43" s="760"/>
      <c r="AB43" s="760"/>
      <c r="AC43" s="760"/>
      <c r="AD43" s="760"/>
      <c r="AE43" s="760"/>
      <c r="AF43" s="760"/>
      <c r="AG43" s="760"/>
      <c r="AH43" s="760"/>
      <c r="AI43" s="760"/>
      <c r="AJ43" s="760"/>
      <c r="AK43" s="760"/>
      <c r="AL43" s="760"/>
      <c r="AM43" s="760"/>
      <c r="AN43" s="760"/>
      <c r="AO43" s="760"/>
      <c r="AP43" s="760"/>
      <c r="AQ43" s="760"/>
      <c r="AR43" s="760"/>
      <c r="AS43" s="760"/>
      <c r="AT43" s="760"/>
      <c r="AU43" s="760"/>
      <c r="AV43" s="760"/>
      <c r="AW43" s="760"/>
      <c r="AX43" s="760"/>
      <c r="AY43" s="760"/>
      <c r="AZ43" s="760"/>
      <c r="BA43" s="760"/>
      <c r="BB43" s="760"/>
      <c r="BC43" s="760"/>
      <c r="BD43" s="760"/>
      <c r="BE43" s="760"/>
      <c r="BF43" s="760"/>
      <c r="BG43" s="760"/>
      <c r="BH43" s="760"/>
      <c r="BI43" s="760"/>
      <c r="BJ43" s="760"/>
      <c r="BK43" s="760"/>
      <c r="BL43" s="760"/>
      <c r="BM43" s="760"/>
      <c r="BN43" s="760"/>
      <c r="BO43" s="760"/>
      <c r="BP43" s="760"/>
      <c r="BQ43" s="760"/>
      <c r="BR43" s="760"/>
      <c r="BS43" s="760"/>
      <c r="BT43" s="760"/>
      <c r="BU43" s="760"/>
      <c r="BV43" s="760"/>
      <c r="BW43" s="760"/>
      <c r="BX43" s="760"/>
      <c r="BY43" s="760"/>
      <c r="BZ43" s="760"/>
      <c r="CA43" s="760"/>
    </row>
    <row r="44" spans="1:79" ht="16.5" customHeight="1" thickBot="1">
      <c r="B44" s="831" t="s">
        <v>811</v>
      </c>
      <c r="C44" s="836"/>
      <c r="F44" s="833"/>
      <c r="G44" s="835"/>
      <c r="H44" s="835"/>
      <c r="I44" s="760"/>
      <c r="J44" s="760"/>
      <c r="K44" s="760"/>
      <c r="L44" s="760"/>
      <c r="M44" s="760"/>
      <c r="N44" s="815"/>
      <c r="O44" s="760"/>
      <c r="P44" s="760"/>
      <c r="Q44" s="760"/>
      <c r="R44" s="760"/>
      <c r="S44" s="760"/>
      <c r="T44" s="760"/>
      <c r="U44" s="760"/>
      <c r="V44" s="760"/>
      <c r="W44" s="760"/>
      <c r="X44" s="760"/>
      <c r="Y44" s="760"/>
      <c r="Z44" s="760"/>
      <c r="AA44" s="760"/>
      <c r="AB44" s="760"/>
      <c r="AC44" s="760"/>
      <c r="AD44" s="760"/>
      <c r="AE44" s="760"/>
      <c r="AF44" s="760"/>
      <c r="AG44" s="760"/>
      <c r="AH44" s="760"/>
      <c r="AI44" s="760"/>
      <c r="AJ44" s="760"/>
      <c r="AK44" s="760"/>
      <c r="AL44" s="760"/>
      <c r="AM44" s="760"/>
      <c r="AN44" s="760"/>
      <c r="AO44" s="760"/>
      <c r="AP44" s="760"/>
      <c r="AQ44" s="760"/>
      <c r="AR44" s="760"/>
      <c r="AS44" s="760"/>
      <c r="AT44" s="760"/>
      <c r="AU44" s="760"/>
      <c r="AV44" s="760"/>
      <c r="AW44" s="760"/>
      <c r="AX44" s="760"/>
      <c r="AY44" s="760"/>
      <c r="AZ44" s="760"/>
      <c r="BA44" s="760"/>
      <c r="BB44" s="760"/>
      <c r="BC44" s="760"/>
      <c r="BD44" s="760"/>
      <c r="BE44" s="760"/>
      <c r="BF44" s="760"/>
      <c r="BG44" s="760"/>
      <c r="BH44" s="760"/>
      <c r="BI44" s="760"/>
      <c r="BJ44" s="760"/>
      <c r="BK44" s="760"/>
      <c r="BL44" s="760"/>
      <c r="BM44" s="760"/>
      <c r="BN44" s="760"/>
      <c r="BO44" s="760"/>
      <c r="BP44" s="760"/>
      <c r="BQ44" s="760"/>
      <c r="BR44" s="760"/>
      <c r="BS44" s="760"/>
      <c r="BT44" s="760"/>
      <c r="BU44" s="760"/>
      <c r="BV44" s="760"/>
      <c r="BW44" s="760"/>
      <c r="BX44" s="760"/>
      <c r="BY44" s="760"/>
      <c r="BZ44" s="760"/>
      <c r="CA44" s="760"/>
    </row>
    <row r="45" spans="1:79" ht="33.75" customHeight="1" thickBot="1">
      <c r="B45" s="837" t="s">
        <v>812</v>
      </c>
      <c r="C45" s="838" t="s">
        <v>813</v>
      </c>
      <c r="D45" s="838" t="s">
        <v>814</v>
      </c>
      <c r="E45" s="839" t="s">
        <v>815</v>
      </c>
      <c r="F45" s="1414" t="s">
        <v>816</v>
      </c>
      <c r="G45" s="926" t="e">
        <f>AVERAGE([2]A.Pontozás_1.értékelő!G41,[2]B.Pontozás_2.értékelő!G41)</f>
        <v>#DIV/0!</v>
      </c>
      <c r="H45" s="835"/>
      <c r="I45" s="760"/>
      <c r="J45" s="760"/>
      <c r="K45" s="760"/>
      <c r="L45" s="760"/>
      <c r="M45" s="760"/>
      <c r="N45" s="815"/>
      <c r="O45" s="760"/>
      <c r="P45" s="760"/>
      <c r="Q45" s="760"/>
      <c r="R45" s="760"/>
      <c r="S45" s="760"/>
      <c r="T45" s="760"/>
      <c r="U45" s="760"/>
      <c r="V45" s="760"/>
      <c r="W45" s="760"/>
      <c r="X45" s="760"/>
      <c r="Y45" s="760"/>
      <c r="Z45" s="760"/>
      <c r="AA45" s="760"/>
      <c r="AB45" s="760"/>
      <c r="AC45" s="760"/>
      <c r="AD45" s="760"/>
      <c r="AE45" s="760"/>
      <c r="AF45" s="760"/>
      <c r="AG45" s="760"/>
      <c r="AH45" s="760"/>
      <c r="AI45" s="760"/>
      <c r="AJ45" s="760"/>
      <c r="AK45" s="760"/>
      <c r="AL45" s="760"/>
      <c r="AM45" s="760"/>
      <c r="AN45" s="760"/>
      <c r="AO45" s="760"/>
      <c r="AP45" s="760"/>
      <c r="AQ45" s="760"/>
      <c r="AR45" s="760"/>
      <c r="AS45" s="760"/>
      <c r="AT45" s="760"/>
      <c r="AU45" s="760"/>
      <c r="AV45" s="760"/>
      <c r="AW45" s="760"/>
      <c r="AX45" s="760"/>
      <c r="AY45" s="760"/>
      <c r="AZ45" s="760"/>
      <c r="BA45" s="760"/>
      <c r="BB45" s="760"/>
      <c r="BC45" s="760"/>
      <c r="BD45" s="760"/>
      <c r="BE45" s="760"/>
      <c r="BF45" s="760"/>
      <c r="BG45" s="760"/>
      <c r="BH45" s="760"/>
      <c r="BI45" s="760"/>
      <c r="BJ45" s="760"/>
      <c r="BK45" s="760"/>
      <c r="BL45" s="760"/>
      <c r="BM45" s="760"/>
      <c r="BN45" s="760"/>
      <c r="BO45" s="760"/>
      <c r="BP45" s="760"/>
      <c r="BQ45" s="760"/>
      <c r="BR45" s="760"/>
      <c r="BS45" s="760"/>
      <c r="BT45" s="760"/>
      <c r="BU45" s="760"/>
      <c r="BV45" s="760"/>
      <c r="BW45" s="760"/>
      <c r="BX45" s="760"/>
      <c r="BY45" s="760"/>
      <c r="BZ45" s="760"/>
      <c r="CA45" s="760"/>
    </row>
    <row r="46" spans="1:79" ht="21" customHeight="1">
      <c r="B46" s="844" t="s">
        <v>818</v>
      </c>
      <c r="C46" s="845">
        <v>0</v>
      </c>
      <c r="D46" s="846">
        <v>1</v>
      </c>
      <c r="E46" s="847">
        <v>0</v>
      </c>
      <c r="F46" s="1415"/>
      <c r="G46" s="865"/>
      <c r="H46" s="865"/>
      <c r="I46" s="866"/>
      <c r="J46" s="760"/>
      <c r="K46" s="760"/>
      <c r="L46" s="760"/>
      <c r="M46" s="760"/>
      <c r="N46" s="815"/>
      <c r="O46" s="760"/>
      <c r="P46" s="760"/>
      <c r="Q46" s="760"/>
      <c r="R46" s="760"/>
      <c r="S46" s="760"/>
      <c r="T46" s="760"/>
      <c r="U46" s="760"/>
      <c r="V46" s="760"/>
      <c r="W46" s="760"/>
      <c r="X46" s="760"/>
      <c r="Y46" s="760"/>
      <c r="Z46" s="760"/>
      <c r="AA46" s="760"/>
      <c r="AB46" s="760"/>
      <c r="AC46" s="760"/>
      <c r="AD46" s="760"/>
      <c r="AE46" s="760"/>
      <c r="AF46" s="760"/>
      <c r="AG46" s="760"/>
      <c r="AH46" s="760"/>
      <c r="AI46" s="760"/>
      <c r="AJ46" s="760"/>
      <c r="AK46" s="760"/>
      <c r="AL46" s="760"/>
      <c r="AM46" s="760"/>
      <c r="AN46" s="760"/>
      <c r="AO46" s="760"/>
      <c r="AP46" s="760"/>
      <c r="AQ46" s="760"/>
      <c r="AR46" s="760"/>
      <c r="AS46" s="760"/>
      <c r="AT46" s="760"/>
      <c r="AU46" s="760"/>
      <c r="AV46" s="760"/>
      <c r="AW46" s="760"/>
      <c r="AX46" s="760"/>
      <c r="AY46" s="760"/>
      <c r="AZ46" s="760"/>
      <c r="BA46" s="760"/>
      <c r="BB46" s="760"/>
      <c r="BC46" s="760"/>
      <c r="BD46" s="760"/>
      <c r="BE46" s="760"/>
      <c r="BF46" s="760"/>
      <c r="BG46" s="760"/>
      <c r="BH46" s="760"/>
      <c r="BI46" s="760"/>
      <c r="BJ46" s="760"/>
      <c r="BK46" s="760"/>
      <c r="BL46" s="760"/>
      <c r="BM46" s="760"/>
      <c r="BN46" s="760"/>
      <c r="BO46" s="760"/>
      <c r="BP46" s="760"/>
      <c r="BQ46" s="760"/>
      <c r="BR46" s="760"/>
      <c r="BS46" s="760"/>
      <c r="BT46" s="760"/>
      <c r="BU46" s="760"/>
      <c r="BV46" s="760"/>
      <c r="BW46" s="760"/>
      <c r="BX46" s="760"/>
      <c r="BY46" s="760"/>
      <c r="BZ46" s="760"/>
      <c r="CA46" s="760"/>
    </row>
    <row r="47" spans="1:79" ht="20.25" customHeight="1">
      <c r="B47" s="850" t="s">
        <v>820</v>
      </c>
      <c r="C47" s="851">
        <v>1</v>
      </c>
      <c r="D47" s="852">
        <v>1</v>
      </c>
      <c r="E47" s="853">
        <v>1</v>
      </c>
      <c r="F47" s="1415"/>
      <c r="G47" s="867"/>
      <c r="H47" s="867"/>
      <c r="I47" s="868"/>
      <c r="J47" s="760"/>
      <c r="K47" s="760"/>
      <c r="L47" s="760"/>
      <c r="M47" s="760"/>
      <c r="N47" s="815"/>
      <c r="O47" s="760"/>
      <c r="P47" s="760"/>
      <c r="Q47" s="760"/>
      <c r="R47" s="760"/>
      <c r="S47" s="760"/>
      <c r="T47" s="760"/>
      <c r="U47" s="760"/>
      <c r="V47" s="760"/>
      <c r="W47" s="760"/>
      <c r="X47" s="760"/>
      <c r="Y47" s="760"/>
      <c r="Z47" s="760"/>
      <c r="AA47" s="760"/>
      <c r="AB47" s="760"/>
      <c r="AC47" s="760"/>
      <c r="AD47" s="760"/>
      <c r="AE47" s="760"/>
      <c r="AF47" s="760"/>
      <c r="AG47" s="760"/>
      <c r="AH47" s="760"/>
      <c r="AI47" s="760"/>
      <c r="AJ47" s="760"/>
      <c r="AK47" s="760"/>
      <c r="AL47" s="760"/>
      <c r="AM47" s="760"/>
      <c r="AN47" s="760"/>
      <c r="AO47" s="760"/>
      <c r="AP47" s="760"/>
      <c r="AQ47" s="760"/>
      <c r="AR47" s="760"/>
      <c r="AS47" s="760"/>
      <c r="AT47" s="760"/>
      <c r="AU47" s="760"/>
      <c r="AV47" s="760"/>
      <c r="AW47" s="760"/>
      <c r="AX47" s="760"/>
      <c r="AY47" s="760"/>
      <c r="AZ47" s="760"/>
      <c r="BA47" s="760"/>
      <c r="BB47" s="760"/>
      <c r="BC47" s="760"/>
      <c r="BD47" s="760"/>
      <c r="BE47" s="760"/>
      <c r="BF47" s="760"/>
      <c r="BG47" s="760"/>
      <c r="BH47" s="760"/>
      <c r="BI47" s="760"/>
      <c r="BJ47" s="760"/>
      <c r="BK47" s="760"/>
      <c r="BL47" s="760"/>
      <c r="BM47" s="760"/>
      <c r="BN47" s="760"/>
      <c r="BO47" s="760"/>
      <c r="BP47" s="760"/>
      <c r="BQ47" s="760"/>
      <c r="BR47" s="760"/>
      <c r="BS47" s="760"/>
      <c r="BT47" s="760"/>
      <c r="BU47" s="760"/>
      <c r="BV47" s="760"/>
      <c r="BW47" s="760"/>
      <c r="BX47" s="760"/>
      <c r="BY47" s="760"/>
      <c r="BZ47" s="760"/>
      <c r="CA47" s="760"/>
    </row>
    <row r="48" spans="1:79" ht="20.25" customHeight="1" thickBot="1">
      <c r="B48" s="856" t="s">
        <v>822</v>
      </c>
      <c r="C48" s="857">
        <v>2</v>
      </c>
      <c r="D48" s="858">
        <v>1</v>
      </c>
      <c r="E48" s="859">
        <v>2</v>
      </c>
      <c r="F48" s="1416"/>
      <c r="G48" s="869"/>
      <c r="H48" s="869"/>
      <c r="I48" s="870"/>
      <c r="J48" s="760"/>
      <c r="K48" s="760"/>
      <c r="L48" s="760"/>
      <c r="M48" s="760"/>
      <c r="N48" s="815"/>
      <c r="O48" s="760"/>
      <c r="P48" s="760"/>
      <c r="Q48" s="760"/>
      <c r="R48" s="760"/>
      <c r="S48" s="760"/>
      <c r="T48" s="760"/>
      <c r="U48" s="760"/>
      <c r="V48" s="760"/>
      <c r="W48" s="760"/>
      <c r="X48" s="760"/>
      <c r="Y48" s="760"/>
      <c r="Z48" s="760"/>
      <c r="AA48" s="760"/>
      <c r="AB48" s="760"/>
      <c r="AC48" s="760"/>
      <c r="AD48" s="760"/>
      <c r="AE48" s="760"/>
      <c r="AF48" s="760"/>
      <c r="AG48" s="760"/>
      <c r="AH48" s="760"/>
      <c r="AI48" s="760"/>
      <c r="AJ48" s="760"/>
      <c r="AK48" s="760"/>
      <c r="AL48" s="760"/>
      <c r="AM48" s="760"/>
      <c r="AN48" s="760"/>
      <c r="AO48" s="760"/>
      <c r="AP48" s="760"/>
      <c r="AQ48" s="760"/>
      <c r="AR48" s="760"/>
      <c r="AS48" s="760"/>
      <c r="AT48" s="760"/>
      <c r="AU48" s="760"/>
      <c r="AV48" s="760"/>
      <c r="AW48" s="760"/>
      <c r="AX48" s="760"/>
      <c r="AY48" s="760"/>
      <c r="AZ48" s="760"/>
      <c r="BA48" s="760"/>
      <c r="BB48" s="760"/>
      <c r="BC48" s="760"/>
      <c r="BD48" s="760"/>
      <c r="BE48" s="760"/>
      <c r="BF48" s="760"/>
      <c r="BG48" s="760"/>
      <c r="BH48" s="760"/>
      <c r="BI48" s="760"/>
      <c r="BJ48" s="760"/>
      <c r="BK48" s="760"/>
      <c r="BL48" s="760"/>
      <c r="BM48" s="760"/>
      <c r="BN48" s="760"/>
      <c r="BO48" s="760"/>
      <c r="BP48" s="760"/>
      <c r="BQ48" s="760"/>
      <c r="BR48" s="760"/>
      <c r="BS48" s="760"/>
      <c r="BT48" s="760"/>
      <c r="BU48" s="760"/>
      <c r="BV48" s="760"/>
      <c r="BW48" s="760"/>
      <c r="BX48" s="760"/>
      <c r="BY48" s="760"/>
      <c r="BZ48" s="760"/>
      <c r="CA48" s="760"/>
    </row>
    <row r="49" spans="1:79" ht="9" customHeight="1">
      <c r="B49" s="862"/>
      <c r="C49" s="863"/>
      <c r="D49" s="863"/>
      <c r="E49" s="863"/>
      <c r="F49" s="833"/>
      <c r="G49" s="835"/>
      <c r="H49" s="835"/>
      <c r="I49" s="760"/>
      <c r="J49" s="760"/>
      <c r="K49" s="760"/>
      <c r="L49" s="760"/>
      <c r="M49" s="760"/>
      <c r="N49" s="815"/>
      <c r="O49" s="760"/>
      <c r="P49" s="760"/>
      <c r="Q49" s="760"/>
      <c r="R49" s="760"/>
      <c r="S49" s="760"/>
      <c r="T49" s="760"/>
      <c r="U49" s="760"/>
      <c r="V49" s="760"/>
      <c r="W49" s="760"/>
      <c r="X49" s="760"/>
      <c r="Y49" s="760"/>
      <c r="Z49" s="760"/>
      <c r="AA49" s="760"/>
      <c r="AB49" s="760"/>
      <c r="AC49" s="760"/>
      <c r="AD49" s="760"/>
      <c r="AE49" s="760"/>
      <c r="AF49" s="760"/>
      <c r="AG49" s="760"/>
      <c r="AH49" s="760"/>
      <c r="AI49" s="760"/>
      <c r="AJ49" s="760"/>
      <c r="AK49" s="760"/>
      <c r="AL49" s="760"/>
      <c r="AM49" s="760"/>
      <c r="AN49" s="760"/>
      <c r="AO49" s="760"/>
      <c r="AP49" s="760"/>
      <c r="AQ49" s="760"/>
      <c r="AR49" s="760"/>
      <c r="AS49" s="760"/>
      <c r="AT49" s="760"/>
      <c r="AU49" s="760"/>
      <c r="AV49" s="760"/>
      <c r="AW49" s="760"/>
      <c r="AX49" s="760"/>
      <c r="AY49" s="760"/>
      <c r="AZ49" s="760"/>
      <c r="BA49" s="760"/>
      <c r="BB49" s="760"/>
      <c r="BC49" s="760"/>
      <c r="BD49" s="760"/>
      <c r="BE49" s="760"/>
      <c r="BF49" s="760"/>
      <c r="BG49" s="760"/>
      <c r="BH49" s="760"/>
      <c r="BI49" s="760"/>
      <c r="BJ49" s="760"/>
      <c r="BK49" s="760"/>
      <c r="BL49" s="760"/>
      <c r="BM49" s="760"/>
      <c r="BN49" s="760"/>
      <c r="BO49" s="760"/>
      <c r="BP49" s="760"/>
      <c r="BQ49" s="760"/>
      <c r="BR49" s="760"/>
      <c r="BS49" s="760"/>
      <c r="BT49" s="760"/>
      <c r="BU49" s="760"/>
      <c r="BV49" s="760"/>
      <c r="BW49" s="760"/>
      <c r="BX49" s="760"/>
      <c r="BY49" s="760"/>
      <c r="BZ49" s="760"/>
      <c r="CA49" s="760"/>
    </row>
    <row r="50" spans="1:79" ht="6.75" customHeight="1" thickBot="1">
      <c r="F50" s="833"/>
      <c r="I50" s="727"/>
      <c r="J50" s="760"/>
      <c r="K50" s="760"/>
      <c r="L50" s="760"/>
      <c r="M50" s="760"/>
      <c r="N50" s="815"/>
      <c r="O50" s="760"/>
      <c r="P50" s="760"/>
      <c r="Q50" s="760"/>
      <c r="R50" s="760"/>
      <c r="S50" s="760"/>
      <c r="T50" s="760"/>
      <c r="U50" s="760"/>
      <c r="V50" s="760"/>
      <c r="W50" s="760"/>
      <c r="X50" s="760"/>
      <c r="Y50" s="760"/>
      <c r="Z50" s="760"/>
      <c r="AA50" s="760"/>
      <c r="AB50" s="760"/>
      <c r="AC50" s="760"/>
      <c r="AD50" s="760"/>
      <c r="AE50" s="760"/>
      <c r="AF50" s="760"/>
      <c r="AG50" s="760"/>
      <c r="AH50" s="760"/>
      <c r="AI50" s="760"/>
      <c r="AJ50" s="760"/>
      <c r="AK50" s="760"/>
      <c r="AL50" s="760"/>
      <c r="AM50" s="760"/>
      <c r="AN50" s="760"/>
      <c r="AO50" s="760"/>
      <c r="AP50" s="760"/>
      <c r="AQ50" s="760"/>
      <c r="AR50" s="760"/>
      <c r="AS50" s="760"/>
      <c r="AT50" s="760"/>
      <c r="AU50" s="760"/>
      <c r="AV50" s="760"/>
      <c r="AW50" s="760"/>
      <c r="AX50" s="760"/>
      <c r="AY50" s="760"/>
      <c r="AZ50" s="760"/>
      <c r="BA50" s="760"/>
      <c r="BB50" s="760"/>
      <c r="BC50" s="760"/>
      <c r="BD50" s="760"/>
      <c r="BE50" s="760"/>
      <c r="BF50" s="760"/>
      <c r="BG50" s="760"/>
      <c r="BH50" s="760"/>
      <c r="BI50" s="760"/>
      <c r="BJ50" s="760"/>
      <c r="BK50" s="760"/>
      <c r="BL50" s="760"/>
      <c r="BM50" s="760"/>
      <c r="BN50" s="760"/>
      <c r="BO50" s="760"/>
      <c r="BP50" s="760"/>
      <c r="BQ50" s="760"/>
      <c r="BR50" s="760"/>
      <c r="BS50" s="760"/>
      <c r="BT50" s="760"/>
      <c r="BU50" s="760"/>
      <c r="BV50" s="760"/>
      <c r="BW50" s="760"/>
      <c r="BX50" s="760"/>
      <c r="BY50" s="760"/>
      <c r="BZ50" s="760"/>
      <c r="CA50" s="760"/>
    </row>
    <row r="51" spans="1:79" s="823" customFormat="1" ht="23.25" customHeight="1" thickBot="1">
      <c r="A51" s="819"/>
      <c r="B51" s="1406"/>
      <c r="C51" s="1407"/>
      <c r="D51" s="1407"/>
      <c r="E51" s="1408"/>
      <c r="F51" s="820" t="s">
        <v>805</v>
      </c>
      <c r="G51" s="821"/>
      <c r="H51" s="820" t="s">
        <v>806</v>
      </c>
      <c r="I51" s="822"/>
      <c r="J51" s="760"/>
      <c r="K51" s="760"/>
      <c r="L51" s="760"/>
      <c r="M51" s="760"/>
      <c r="N51" s="815"/>
      <c r="O51" s="760"/>
      <c r="P51" s="760"/>
      <c r="Q51" s="760"/>
      <c r="R51" s="760"/>
      <c r="S51" s="760"/>
      <c r="T51" s="760"/>
      <c r="U51" s="760"/>
      <c r="V51" s="760"/>
      <c r="W51" s="760"/>
      <c r="X51" s="760"/>
      <c r="Y51" s="760"/>
      <c r="Z51" s="760"/>
      <c r="AA51" s="760"/>
      <c r="AB51" s="760"/>
      <c r="AC51" s="760"/>
      <c r="AD51" s="760"/>
      <c r="AE51" s="760"/>
      <c r="AF51" s="760"/>
      <c r="AG51" s="760"/>
      <c r="AH51" s="760"/>
      <c r="AI51" s="760"/>
      <c r="AJ51" s="760"/>
      <c r="AK51" s="760"/>
      <c r="AL51" s="760"/>
      <c r="AM51" s="760"/>
      <c r="AN51" s="760"/>
      <c r="AO51" s="760"/>
      <c r="AP51" s="760"/>
      <c r="AQ51" s="760"/>
      <c r="AR51" s="760"/>
      <c r="AS51" s="760"/>
      <c r="AT51" s="760"/>
      <c r="AU51" s="760"/>
      <c r="AV51" s="760"/>
      <c r="AW51" s="760"/>
      <c r="AX51" s="760"/>
      <c r="AY51" s="760"/>
      <c r="AZ51" s="760"/>
      <c r="BA51" s="760"/>
      <c r="BB51" s="760"/>
      <c r="BC51" s="760"/>
      <c r="BD51" s="760"/>
      <c r="BE51" s="760"/>
      <c r="BF51" s="760"/>
      <c r="BG51" s="760"/>
      <c r="BH51" s="760"/>
      <c r="BI51" s="760"/>
      <c r="BJ51" s="760"/>
      <c r="BK51" s="760"/>
      <c r="BL51" s="760"/>
      <c r="BM51" s="760"/>
      <c r="BN51" s="760"/>
      <c r="BO51" s="760"/>
      <c r="BP51" s="760"/>
      <c r="BQ51" s="760"/>
      <c r="BR51" s="760"/>
      <c r="BS51" s="760"/>
      <c r="BT51" s="760"/>
      <c r="BU51" s="760"/>
      <c r="BV51" s="760"/>
      <c r="BW51" s="760"/>
      <c r="BX51" s="760"/>
      <c r="BY51" s="760"/>
      <c r="BZ51" s="760"/>
      <c r="CA51" s="760"/>
    </row>
    <row r="52" spans="1:79" ht="41.1" customHeight="1" thickBot="1">
      <c r="B52" s="824" t="s">
        <v>826</v>
      </c>
      <c r="C52" s="825" t="s">
        <v>827</v>
      </c>
      <c r="D52" s="825"/>
      <c r="E52" s="826"/>
      <c r="F52" s="827">
        <v>1</v>
      </c>
      <c r="G52" s="828"/>
      <c r="H52" s="829">
        <v>17</v>
      </c>
      <c r="I52" s="830" t="e">
        <f>SUM(G57,G65,G73,G81)</f>
        <v>#DIV/0!</v>
      </c>
      <c r="J52" s="760"/>
      <c r="K52" s="760"/>
      <c r="L52" s="760"/>
      <c r="M52" s="760"/>
      <c r="N52" s="815"/>
      <c r="O52" s="760"/>
      <c r="P52" s="760"/>
      <c r="Q52" s="760"/>
      <c r="R52" s="760"/>
      <c r="S52" s="760"/>
      <c r="T52" s="760"/>
      <c r="U52" s="760"/>
      <c r="V52" s="760"/>
      <c r="W52" s="760"/>
      <c r="X52" s="760"/>
      <c r="Y52" s="760"/>
      <c r="Z52" s="760"/>
      <c r="AA52" s="760"/>
      <c r="AB52" s="760"/>
      <c r="AC52" s="760"/>
      <c r="AD52" s="760"/>
      <c r="AE52" s="760"/>
      <c r="AF52" s="760"/>
      <c r="AG52" s="760"/>
      <c r="AH52" s="760"/>
      <c r="AI52" s="760"/>
      <c r="AJ52" s="760"/>
      <c r="AK52" s="760"/>
      <c r="AL52" s="760"/>
      <c r="AM52" s="760"/>
      <c r="AN52" s="760"/>
      <c r="AO52" s="760"/>
      <c r="AP52" s="760"/>
      <c r="AQ52" s="760"/>
      <c r="AR52" s="760"/>
      <c r="AS52" s="760"/>
      <c r="AT52" s="760"/>
      <c r="AU52" s="760"/>
      <c r="AV52" s="760"/>
      <c r="AW52" s="760"/>
      <c r="AX52" s="760"/>
      <c r="AY52" s="760"/>
      <c r="AZ52" s="760"/>
      <c r="BA52" s="760"/>
      <c r="BB52" s="760"/>
      <c r="BC52" s="760"/>
      <c r="BD52" s="760"/>
      <c r="BE52" s="760"/>
      <c r="BF52" s="760"/>
      <c r="BG52" s="760"/>
      <c r="BH52" s="760"/>
      <c r="BI52" s="760"/>
      <c r="BJ52" s="760"/>
      <c r="BK52" s="760"/>
      <c r="BL52" s="760"/>
      <c r="BM52" s="760"/>
      <c r="BN52" s="760"/>
      <c r="BO52" s="760"/>
      <c r="BP52" s="760"/>
      <c r="BQ52" s="760"/>
      <c r="BR52" s="760"/>
      <c r="BS52" s="760"/>
      <c r="BT52" s="760"/>
      <c r="BU52" s="760"/>
      <c r="BV52" s="760"/>
      <c r="BW52" s="760"/>
      <c r="BX52" s="760"/>
      <c r="BY52" s="760"/>
      <c r="BZ52" s="760"/>
      <c r="CA52" s="760"/>
    </row>
    <row r="53" spans="1:79" ht="6.75" customHeight="1">
      <c r="B53" s="831"/>
      <c r="C53" s="832"/>
      <c r="D53" s="832"/>
      <c r="E53" s="832"/>
      <c r="F53" s="833"/>
      <c r="G53" s="834"/>
      <c r="H53" s="834"/>
      <c r="I53" s="760"/>
      <c r="J53" s="760"/>
      <c r="K53" s="760"/>
      <c r="L53" s="760"/>
      <c r="M53" s="760"/>
      <c r="N53" s="815"/>
      <c r="O53" s="760"/>
      <c r="P53" s="760"/>
      <c r="Q53" s="760"/>
      <c r="R53" s="760"/>
      <c r="S53" s="760"/>
      <c r="T53" s="760"/>
      <c r="U53" s="760"/>
      <c r="V53" s="760"/>
      <c r="W53" s="760"/>
      <c r="X53" s="760"/>
      <c r="Y53" s="760"/>
      <c r="Z53" s="760"/>
      <c r="AA53" s="760"/>
      <c r="AB53" s="760"/>
      <c r="AC53" s="760"/>
      <c r="AD53" s="760"/>
      <c r="AE53" s="760"/>
      <c r="AF53" s="760"/>
      <c r="AG53" s="760"/>
      <c r="AH53" s="760"/>
      <c r="AI53" s="760"/>
      <c r="AJ53" s="760"/>
      <c r="AK53" s="760"/>
      <c r="AL53" s="760"/>
      <c r="AM53" s="760"/>
      <c r="AN53" s="760"/>
      <c r="AO53" s="760"/>
      <c r="AP53" s="760"/>
      <c r="AQ53" s="760"/>
      <c r="AR53" s="760"/>
      <c r="AS53" s="760"/>
      <c r="AT53" s="760"/>
      <c r="AU53" s="760"/>
      <c r="AV53" s="760"/>
      <c r="AW53" s="760"/>
      <c r="AX53" s="760"/>
      <c r="AY53" s="760"/>
      <c r="AZ53" s="760"/>
      <c r="BA53" s="760"/>
      <c r="BB53" s="760"/>
      <c r="BC53" s="760"/>
      <c r="BD53" s="760"/>
      <c r="BE53" s="760"/>
      <c r="BF53" s="760"/>
      <c r="BG53" s="760"/>
      <c r="BH53" s="760"/>
      <c r="BI53" s="760"/>
      <c r="BJ53" s="760"/>
      <c r="BK53" s="760"/>
      <c r="BL53" s="760"/>
      <c r="BM53" s="760"/>
      <c r="BN53" s="760"/>
      <c r="BO53" s="760"/>
      <c r="BP53" s="760"/>
      <c r="BQ53" s="760"/>
      <c r="BR53" s="760"/>
      <c r="BS53" s="760"/>
      <c r="BT53" s="760"/>
      <c r="BU53" s="760"/>
      <c r="BV53" s="760"/>
      <c r="BW53" s="760"/>
      <c r="BX53" s="760"/>
      <c r="BY53" s="760"/>
      <c r="BZ53" s="760"/>
      <c r="CA53" s="760"/>
    </row>
    <row r="54" spans="1:79" ht="18" customHeight="1">
      <c r="A54" s="724">
        <v>3</v>
      </c>
      <c r="B54" s="831" t="s">
        <v>828</v>
      </c>
      <c r="C54" s="832"/>
      <c r="D54" s="832"/>
      <c r="E54" s="832"/>
      <c r="F54" s="833"/>
      <c r="G54" s="835"/>
      <c r="H54" s="835"/>
      <c r="I54" s="760"/>
      <c r="J54" s="760"/>
      <c r="K54" s="760"/>
      <c r="L54" s="760"/>
      <c r="M54" s="760"/>
      <c r="N54" s="815"/>
      <c r="O54" s="760"/>
      <c r="P54" s="760"/>
      <c r="Q54" s="760"/>
      <c r="R54" s="760"/>
      <c r="S54" s="760"/>
      <c r="T54" s="760"/>
      <c r="U54" s="760"/>
      <c r="V54" s="760"/>
      <c r="W54" s="760"/>
      <c r="X54" s="760"/>
      <c r="Y54" s="760"/>
      <c r="Z54" s="760"/>
      <c r="AA54" s="760"/>
      <c r="AB54" s="760"/>
      <c r="AC54" s="760"/>
      <c r="AD54" s="760"/>
      <c r="AE54" s="760"/>
      <c r="AF54" s="760"/>
      <c r="AG54" s="760"/>
      <c r="AH54" s="760"/>
      <c r="AI54" s="760"/>
      <c r="AJ54" s="760"/>
      <c r="AK54" s="760"/>
      <c r="AL54" s="760"/>
      <c r="AM54" s="760"/>
      <c r="AN54" s="760"/>
      <c r="AO54" s="760"/>
      <c r="AP54" s="760"/>
      <c r="AQ54" s="760"/>
      <c r="AR54" s="760"/>
      <c r="AS54" s="760"/>
      <c r="AT54" s="760"/>
      <c r="AU54" s="760"/>
      <c r="AV54" s="760"/>
      <c r="AW54" s="760"/>
      <c r="AX54" s="760"/>
      <c r="AY54" s="760"/>
      <c r="AZ54" s="760"/>
      <c r="BA54" s="760"/>
      <c r="BB54" s="760"/>
      <c r="BC54" s="760"/>
      <c r="BD54" s="760"/>
      <c r="BE54" s="760"/>
      <c r="BF54" s="760"/>
      <c r="BG54" s="760"/>
      <c r="BH54" s="760"/>
      <c r="BI54" s="760"/>
      <c r="BJ54" s="760"/>
      <c r="BK54" s="760"/>
      <c r="BL54" s="760"/>
      <c r="BM54" s="760"/>
      <c r="BN54" s="760"/>
      <c r="BO54" s="760"/>
      <c r="BP54" s="760"/>
      <c r="BQ54" s="760"/>
      <c r="BR54" s="760"/>
      <c r="BS54" s="760"/>
      <c r="BT54" s="760"/>
      <c r="BU54" s="760"/>
      <c r="BV54" s="760"/>
      <c r="BW54" s="760"/>
      <c r="BX54" s="760"/>
      <c r="BY54" s="760"/>
      <c r="BZ54" s="760"/>
      <c r="CA54" s="760"/>
    </row>
    <row r="55" spans="1:79" ht="35.25" customHeight="1">
      <c r="B55" s="1399" t="s">
        <v>829</v>
      </c>
      <c r="C55" s="1400"/>
      <c r="D55" s="1400"/>
      <c r="E55" s="1401"/>
      <c r="F55" s="833"/>
      <c r="G55" s="835"/>
      <c r="H55" s="835"/>
      <c r="I55" s="760"/>
      <c r="J55" s="760"/>
      <c r="K55" s="760"/>
      <c r="L55" s="760"/>
      <c r="M55" s="760"/>
      <c r="N55" s="815"/>
      <c r="O55" s="760"/>
      <c r="P55" s="760"/>
      <c r="Q55" s="760"/>
      <c r="R55" s="760"/>
      <c r="S55" s="760"/>
      <c r="T55" s="760"/>
      <c r="U55" s="760"/>
      <c r="V55" s="760"/>
      <c r="W55" s="760"/>
      <c r="X55" s="760"/>
      <c r="Y55" s="760"/>
      <c r="Z55" s="760"/>
      <c r="AA55" s="760"/>
      <c r="AB55" s="760"/>
      <c r="AC55" s="760"/>
      <c r="AD55" s="760"/>
      <c r="AE55" s="760"/>
      <c r="AF55" s="760"/>
      <c r="AG55" s="760"/>
      <c r="AH55" s="760"/>
      <c r="AI55" s="760"/>
      <c r="AJ55" s="760"/>
      <c r="AK55" s="760"/>
      <c r="AL55" s="760"/>
      <c r="AM55" s="760"/>
      <c r="AN55" s="760"/>
      <c r="AO55" s="760"/>
      <c r="AP55" s="760"/>
      <c r="AQ55" s="760"/>
      <c r="AR55" s="760"/>
      <c r="AS55" s="760"/>
      <c r="AT55" s="760"/>
      <c r="AU55" s="760"/>
      <c r="AV55" s="760"/>
      <c r="AW55" s="760"/>
      <c r="AX55" s="760"/>
      <c r="AY55" s="760"/>
      <c r="AZ55" s="760"/>
      <c r="BA55" s="760"/>
      <c r="BB55" s="760"/>
      <c r="BC55" s="760"/>
      <c r="BD55" s="760"/>
      <c r="BE55" s="760"/>
      <c r="BF55" s="760"/>
      <c r="BG55" s="760"/>
      <c r="BH55" s="760"/>
      <c r="BI55" s="760"/>
      <c r="BJ55" s="760"/>
      <c r="BK55" s="760"/>
      <c r="BL55" s="760"/>
      <c r="BM55" s="760"/>
      <c r="BN55" s="760"/>
      <c r="BO55" s="760"/>
      <c r="BP55" s="760"/>
      <c r="BQ55" s="760"/>
      <c r="BR55" s="760"/>
      <c r="BS55" s="760"/>
      <c r="BT55" s="760"/>
      <c r="BU55" s="760"/>
      <c r="BV55" s="760"/>
      <c r="BW55" s="760"/>
      <c r="BX55" s="760"/>
      <c r="BY55" s="760"/>
      <c r="BZ55" s="760"/>
      <c r="CA55" s="760"/>
    </row>
    <row r="56" spans="1:79" ht="16.5" customHeight="1" thickBot="1">
      <c r="B56" s="831" t="s">
        <v>811</v>
      </c>
      <c r="C56" s="836"/>
      <c r="F56" s="833"/>
      <c r="G56" s="835"/>
      <c r="H56" s="835"/>
      <c r="I56" s="760"/>
      <c r="J56" s="760"/>
      <c r="K56" s="760"/>
      <c r="L56" s="760"/>
      <c r="M56" s="760"/>
      <c r="N56" s="815"/>
      <c r="O56" s="760"/>
      <c r="P56" s="760"/>
      <c r="Q56" s="760"/>
      <c r="R56" s="760"/>
      <c r="S56" s="760"/>
      <c r="T56" s="760"/>
      <c r="U56" s="760"/>
      <c r="V56" s="760"/>
      <c r="W56" s="760"/>
      <c r="X56" s="760"/>
      <c r="Y56" s="760"/>
      <c r="Z56" s="760"/>
      <c r="AA56" s="760"/>
      <c r="AB56" s="760"/>
      <c r="AC56" s="760"/>
      <c r="AD56" s="760"/>
      <c r="AE56" s="760"/>
      <c r="AF56" s="760"/>
      <c r="AG56" s="760"/>
      <c r="AH56" s="760"/>
      <c r="AI56" s="760"/>
      <c r="AJ56" s="760"/>
      <c r="AK56" s="760"/>
      <c r="AL56" s="760"/>
      <c r="AM56" s="760"/>
      <c r="AN56" s="760"/>
      <c r="AO56" s="760"/>
      <c r="AP56" s="760"/>
      <c r="AQ56" s="760"/>
      <c r="AR56" s="760"/>
      <c r="AS56" s="760"/>
      <c r="AT56" s="760"/>
      <c r="AU56" s="760"/>
      <c r="AV56" s="760"/>
      <c r="AW56" s="760"/>
      <c r="AX56" s="760"/>
      <c r="AY56" s="760"/>
      <c r="AZ56" s="760"/>
      <c r="BA56" s="760"/>
      <c r="BB56" s="760"/>
      <c r="BC56" s="760"/>
      <c r="BD56" s="760"/>
      <c r="BE56" s="760"/>
      <c r="BF56" s="760"/>
      <c r="BG56" s="760"/>
      <c r="BH56" s="760"/>
      <c r="BI56" s="760"/>
      <c r="BJ56" s="760"/>
      <c r="BK56" s="760"/>
      <c r="BL56" s="760"/>
      <c r="BM56" s="760"/>
      <c r="BN56" s="760"/>
      <c r="BO56" s="760"/>
      <c r="BP56" s="760"/>
      <c r="BQ56" s="760"/>
      <c r="BR56" s="760"/>
      <c r="BS56" s="760"/>
      <c r="BT56" s="760"/>
      <c r="BU56" s="760"/>
      <c r="BV56" s="760"/>
      <c r="BW56" s="760"/>
      <c r="BX56" s="760"/>
      <c r="BY56" s="760"/>
      <c r="BZ56" s="760"/>
      <c r="CA56" s="760"/>
    </row>
    <row r="57" spans="1:79" ht="33.75" customHeight="1" thickBot="1">
      <c r="B57" s="837" t="s">
        <v>812</v>
      </c>
      <c r="C57" s="838" t="s">
        <v>813</v>
      </c>
      <c r="D57" s="838" t="s">
        <v>814</v>
      </c>
      <c r="E57" s="839" t="s">
        <v>815</v>
      </c>
      <c r="F57" s="1402" t="s">
        <v>816</v>
      </c>
      <c r="G57" s="926" t="e">
        <f>AVERAGE([2]A.Pontozás_1.értékelő!G53,[2]B.Pontozás_2.értékelő!G53)</f>
        <v>#DIV/0!</v>
      </c>
      <c r="H57" s="835"/>
      <c r="I57" s="760"/>
      <c r="J57" s="760"/>
      <c r="K57" s="760"/>
      <c r="L57" s="760"/>
      <c r="M57" s="760"/>
      <c r="N57" s="815"/>
      <c r="O57" s="760"/>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760"/>
      <c r="AM57" s="760"/>
      <c r="AN57" s="760"/>
      <c r="AO57" s="760"/>
      <c r="AP57" s="760"/>
      <c r="AQ57" s="760"/>
      <c r="AR57" s="760"/>
      <c r="AS57" s="760"/>
      <c r="AT57" s="760"/>
      <c r="AU57" s="760"/>
      <c r="AV57" s="760"/>
      <c r="AW57" s="760"/>
      <c r="AX57" s="760"/>
      <c r="AY57" s="760"/>
      <c r="AZ57" s="760"/>
      <c r="BA57" s="760"/>
      <c r="BB57" s="760"/>
      <c r="BC57" s="760"/>
      <c r="BD57" s="760"/>
      <c r="BE57" s="760"/>
      <c r="BF57" s="760"/>
      <c r="BG57" s="760"/>
      <c r="BH57" s="760"/>
      <c r="BI57" s="760"/>
      <c r="BJ57" s="760"/>
      <c r="BK57" s="760"/>
      <c r="BL57" s="760"/>
      <c r="BM57" s="760"/>
      <c r="BN57" s="760"/>
      <c r="BO57" s="760"/>
      <c r="BP57" s="760"/>
      <c r="BQ57" s="760"/>
      <c r="BR57" s="760"/>
      <c r="BS57" s="760"/>
      <c r="BT57" s="760"/>
      <c r="BU57" s="760"/>
      <c r="BV57" s="760"/>
      <c r="BW57" s="760"/>
      <c r="BX57" s="760"/>
      <c r="BY57" s="760"/>
      <c r="BZ57" s="760"/>
      <c r="CA57" s="760"/>
    </row>
    <row r="58" spans="1:79" ht="51" customHeight="1">
      <c r="B58" s="844" t="s">
        <v>830</v>
      </c>
      <c r="C58" s="845">
        <v>1</v>
      </c>
      <c r="D58" s="846">
        <v>1</v>
      </c>
      <c r="E58" s="847">
        <v>1</v>
      </c>
      <c r="F58" s="1403"/>
      <c r="G58" s="865"/>
      <c r="H58" s="865"/>
      <c r="I58" s="866"/>
      <c r="J58" s="760"/>
      <c r="K58" s="760"/>
      <c r="L58" s="760"/>
      <c r="M58" s="760"/>
      <c r="N58" s="815"/>
      <c r="O58" s="760"/>
      <c r="P58" s="760"/>
      <c r="Q58" s="760"/>
      <c r="R58" s="760"/>
      <c r="S58" s="760"/>
      <c r="T58" s="760"/>
      <c r="U58" s="760"/>
      <c r="V58" s="760"/>
      <c r="W58" s="760"/>
      <c r="X58" s="760"/>
      <c r="Y58" s="760"/>
      <c r="Z58" s="760"/>
      <c r="AA58" s="760"/>
      <c r="AB58" s="760"/>
      <c r="AC58" s="760"/>
      <c r="AD58" s="760"/>
      <c r="AE58" s="760"/>
      <c r="AF58" s="760"/>
      <c r="AG58" s="760"/>
      <c r="AH58" s="760"/>
      <c r="AI58" s="760"/>
      <c r="AJ58" s="760"/>
      <c r="AK58" s="760"/>
      <c r="AL58" s="760"/>
      <c r="AM58" s="760"/>
      <c r="AN58" s="760"/>
      <c r="AO58" s="760"/>
      <c r="AP58" s="760"/>
      <c r="AQ58" s="760"/>
      <c r="AR58" s="760"/>
      <c r="AS58" s="760"/>
      <c r="AT58" s="760"/>
      <c r="AU58" s="760"/>
      <c r="AV58" s="760"/>
      <c r="AW58" s="760"/>
      <c r="AX58" s="760"/>
      <c r="AY58" s="760"/>
      <c r="AZ58" s="760"/>
      <c r="BA58" s="760"/>
      <c r="BB58" s="760"/>
      <c r="BC58" s="760"/>
      <c r="BD58" s="760"/>
      <c r="BE58" s="760"/>
      <c r="BF58" s="760"/>
      <c r="BG58" s="760"/>
      <c r="BH58" s="760"/>
      <c r="BI58" s="760"/>
      <c r="BJ58" s="760"/>
      <c r="BK58" s="760"/>
      <c r="BL58" s="760"/>
      <c r="BM58" s="760"/>
      <c r="BN58" s="760"/>
      <c r="BO58" s="760"/>
      <c r="BP58" s="760"/>
      <c r="BQ58" s="760"/>
      <c r="BR58" s="760"/>
      <c r="BS58" s="760"/>
      <c r="BT58" s="760"/>
      <c r="BU58" s="760"/>
      <c r="BV58" s="760"/>
      <c r="BW58" s="760"/>
      <c r="BX58" s="760"/>
      <c r="BY58" s="760"/>
      <c r="BZ58" s="760"/>
      <c r="CA58" s="760"/>
    </row>
    <row r="59" spans="1:79" ht="37.5" customHeight="1">
      <c r="B59" s="850" t="s">
        <v>831</v>
      </c>
      <c r="C59" s="851">
        <v>2</v>
      </c>
      <c r="D59" s="852">
        <v>1</v>
      </c>
      <c r="E59" s="853">
        <v>2</v>
      </c>
      <c r="F59" s="1403"/>
      <c r="G59" s="867"/>
      <c r="H59" s="867"/>
      <c r="I59" s="868"/>
      <c r="J59" s="760"/>
      <c r="K59" s="760"/>
      <c r="L59" s="760"/>
      <c r="M59" s="760"/>
      <c r="N59" s="815"/>
      <c r="O59" s="760"/>
      <c r="P59" s="760"/>
      <c r="Q59" s="760"/>
      <c r="R59" s="760"/>
      <c r="S59" s="760"/>
      <c r="T59" s="760"/>
      <c r="U59" s="760"/>
      <c r="V59" s="760"/>
      <c r="W59" s="760"/>
      <c r="X59" s="760"/>
      <c r="Y59" s="760"/>
      <c r="Z59" s="760"/>
      <c r="AA59" s="760"/>
      <c r="AB59" s="760"/>
      <c r="AC59" s="760"/>
      <c r="AD59" s="760"/>
      <c r="AE59" s="760"/>
      <c r="AF59" s="760"/>
      <c r="AG59" s="760"/>
      <c r="AH59" s="760"/>
      <c r="AI59" s="760"/>
      <c r="AJ59" s="760"/>
      <c r="AK59" s="760"/>
      <c r="AL59" s="760"/>
      <c r="AM59" s="760"/>
      <c r="AN59" s="760"/>
      <c r="AO59" s="760"/>
      <c r="AP59" s="760"/>
      <c r="AQ59" s="760"/>
      <c r="AR59" s="760"/>
      <c r="AS59" s="760"/>
      <c r="AT59" s="760"/>
      <c r="AU59" s="760"/>
      <c r="AV59" s="760"/>
      <c r="AW59" s="760"/>
      <c r="AX59" s="760"/>
      <c r="AY59" s="760"/>
      <c r="AZ59" s="760"/>
      <c r="BA59" s="760"/>
      <c r="BB59" s="760"/>
      <c r="BC59" s="760"/>
      <c r="BD59" s="760"/>
      <c r="BE59" s="760"/>
      <c r="BF59" s="760"/>
      <c r="BG59" s="760"/>
      <c r="BH59" s="760"/>
      <c r="BI59" s="760"/>
      <c r="BJ59" s="760"/>
      <c r="BK59" s="760"/>
      <c r="BL59" s="760"/>
      <c r="BM59" s="760"/>
      <c r="BN59" s="760"/>
      <c r="BO59" s="760"/>
      <c r="BP59" s="760"/>
      <c r="BQ59" s="760"/>
      <c r="BR59" s="760"/>
      <c r="BS59" s="760"/>
      <c r="BT59" s="760"/>
      <c r="BU59" s="760"/>
      <c r="BV59" s="760"/>
      <c r="BW59" s="760"/>
      <c r="BX59" s="760"/>
      <c r="BY59" s="760"/>
      <c r="BZ59" s="760"/>
      <c r="CA59" s="760"/>
    </row>
    <row r="60" spans="1:79" ht="38.450000000000003" customHeight="1" thickBot="1">
      <c r="B60" s="856" t="s">
        <v>832</v>
      </c>
      <c r="C60" s="857">
        <v>3</v>
      </c>
      <c r="D60" s="858">
        <v>1</v>
      </c>
      <c r="E60" s="859">
        <v>3</v>
      </c>
      <c r="F60" s="1404"/>
      <c r="G60" s="869"/>
      <c r="H60" s="869"/>
      <c r="I60" s="870"/>
      <c r="J60" s="760"/>
      <c r="K60" s="760"/>
      <c r="L60" s="760"/>
      <c r="M60" s="760"/>
      <c r="N60" s="815"/>
      <c r="O60" s="760"/>
      <c r="P60" s="760"/>
      <c r="Q60" s="760"/>
      <c r="R60" s="760"/>
      <c r="S60" s="760"/>
      <c r="T60" s="760"/>
      <c r="U60" s="760"/>
      <c r="V60" s="760"/>
      <c r="W60" s="760"/>
      <c r="X60" s="760"/>
      <c r="Y60" s="760"/>
      <c r="Z60" s="760"/>
      <c r="AA60" s="760"/>
      <c r="AB60" s="760"/>
      <c r="AC60" s="760"/>
      <c r="AD60" s="760"/>
      <c r="AE60" s="760"/>
      <c r="AF60" s="760"/>
      <c r="AG60" s="760"/>
      <c r="AH60" s="760"/>
      <c r="AI60" s="760"/>
      <c r="AJ60" s="760"/>
      <c r="AK60" s="760"/>
      <c r="AL60" s="760"/>
      <c r="AM60" s="760"/>
      <c r="AN60" s="760"/>
      <c r="AO60" s="760"/>
      <c r="AP60" s="760"/>
      <c r="AQ60" s="760"/>
      <c r="AR60" s="760"/>
      <c r="AS60" s="760"/>
      <c r="AT60" s="760"/>
      <c r="AU60" s="760"/>
      <c r="AV60" s="760"/>
      <c r="AW60" s="760"/>
      <c r="AX60" s="760"/>
      <c r="AY60" s="760"/>
      <c r="AZ60" s="760"/>
      <c r="BA60" s="760"/>
      <c r="BB60" s="760"/>
      <c r="BC60" s="760"/>
      <c r="BD60" s="760"/>
      <c r="BE60" s="760"/>
      <c r="BF60" s="760"/>
      <c r="BG60" s="760"/>
      <c r="BH60" s="760"/>
      <c r="BI60" s="760"/>
      <c r="BJ60" s="760"/>
      <c r="BK60" s="760"/>
      <c r="BL60" s="760"/>
      <c r="BM60" s="760"/>
      <c r="BN60" s="760"/>
      <c r="BO60" s="760"/>
      <c r="BP60" s="760"/>
      <c r="BQ60" s="760"/>
      <c r="BR60" s="760"/>
      <c r="BS60" s="760"/>
      <c r="BT60" s="760"/>
      <c r="BU60" s="760"/>
      <c r="BV60" s="760"/>
      <c r="BW60" s="760"/>
      <c r="BX60" s="760"/>
      <c r="BY60" s="760"/>
      <c r="BZ60" s="760"/>
      <c r="CA60" s="760"/>
    </row>
    <row r="61" spans="1:79" ht="9" customHeight="1">
      <c r="B61" s="862"/>
      <c r="C61" s="863"/>
      <c r="D61" s="863"/>
      <c r="E61" s="863"/>
      <c r="F61" s="833"/>
      <c r="G61" s="835"/>
      <c r="H61" s="835"/>
      <c r="I61" s="760"/>
      <c r="J61" s="760"/>
      <c r="K61" s="760"/>
      <c r="L61" s="760"/>
      <c r="M61" s="760"/>
      <c r="N61" s="815"/>
      <c r="O61" s="760"/>
      <c r="P61" s="760"/>
      <c r="Q61" s="760"/>
      <c r="R61" s="760"/>
      <c r="S61" s="760"/>
      <c r="T61" s="760"/>
      <c r="U61" s="760"/>
      <c r="V61" s="760"/>
      <c r="W61" s="760"/>
      <c r="X61" s="760"/>
      <c r="Y61" s="760"/>
      <c r="Z61" s="760"/>
      <c r="AA61" s="760"/>
      <c r="AB61" s="760"/>
      <c r="AC61" s="760"/>
      <c r="AD61" s="760"/>
      <c r="AE61" s="760"/>
      <c r="AF61" s="760"/>
      <c r="AG61" s="760"/>
      <c r="AH61" s="760"/>
      <c r="AI61" s="760"/>
      <c r="AJ61" s="760"/>
      <c r="AK61" s="760"/>
      <c r="AL61" s="760"/>
      <c r="AM61" s="760"/>
      <c r="AN61" s="760"/>
      <c r="AO61" s="760"/>
      <c r="AP61" s="760"/>
      <c r="AQ61" s="760"/>
      <c r="AR61" s="760"/>
      <c r="AS61" s="760"/>
      <c r="AT61" s="760"/>
      <c r="AU61" s="760"/>
      <c r="AV61" s="760"/>
      <c r="AW61" s="760"/>
      <c r="AX61" s="760"/>
      <c r="AY61" s="760"/>
      <c r="AZ61" s="760"/>
      <c r="BA61" s="760"/>
      <c r="BB61" s="760"/>
      <c r="BC61" s="760"/>
      <c r="BD61" s="760"/>
      <c r="BE61" s="760"/>
      <c r="BF61" s="760"/>
      <c r="BG61" s="760"/>
      <c r="BH61" s="760"/>
      <c r="BI61" s="760"/>
      <c r="BJ61" s="760"/>
      <c r="BK61" s="760"/>
      <c r="BL61" s="760"/>
      <c r="BM61" s="760"/>
      <c r="BN61" s="760"/>
      <c r="BO61" s="760"/>
      <c r="BP61" s="760"/>
      <c r="BQ61" s="760"/>
      <c r="BR61" s="760"/>
      <c r="BS61" s="760"/>
      <c r="BT61" s="760"/>
      <c r="BU61" s="760"/>
      <c r="BV61" s="760"/>
      <c r="BW61" s="760"/>
      <c r="BX61" s="760"/>
      <c r="BY61" s="760"/>
      <c r="BZ61" s="760"/>
      <c r="CA61" s="760"/>
    </row>
    <row r="62" spans="1:79" ht="18" customHeight="1">
      <c r="A62" s="724">
        <v>4</v>
      </c>
      <c r="B62" s="831" t="s">
        <v>833</v>
      </c>
      <c r="C62" s="832"/>
      <c r="D62" s="832"/>
      <c r="E62" s="832"/>
      <c r="F62" s="833"/>
      <c r="G62" s="835"/>
      <c r="H62" s="835"/>
      <c r="I62" s="760"/>
      <c r="J62" s="760"/>
      <c r="K62" s="760"/>
      <c r="L62" s="760"/>
      <c r="M62" s="760"/>
      <c r="N62" s="815"/>
      <c r="O62" s="760"/>
      <c r="P62" s="760"/>
      <c r="Q62" s="760"/>
      <c r="R62" s="760"/>
      <c r="S62" s="760"/>
      <c r="T62" s="760"/>
      <c r="U62" s="760"/>
      <c r="V62" s="760"/>
      <c r="W62" s="760"/>
      <c r="X62" s="760"/>
      <c r="Y62" s="760"/>
      <c r="Z62" s="760"/>
      <c r="AA62" s="760"/>
      <c r="AB62" s="760"/>
      <c r="AC62" s="760"/>
      <c r="AD62" s="760"/>
      <c r="AE62" s="760"/>
      <c r="AF62" s="760"/>
      <c r="AG62" s="760"/>
      <c r="AH62" s="760"/>
      <c r="AI62" s="760"/>
      <c r="AJ62" s="760"/>
      <c r="AK62" s="760"/>
      <c r="AL62" s="760"/>
      <c r="AM62" s="760"/>
      <c r="AN62" s="760"/>
      <c r="AO62" s="760"/>
      <c r="AP62" s="760"/>
      <c r="AQ62" s="760"/>
      <c r="AR62" s="760"/>
      <c r="AS62" s="760"/>
      <c r="AT62" s="760"/>
      <c r="AU62" s="760"/>
      <c r="AV62" s="760"/>
      <c r="AW62" s="760"/>
      <c r="AX62" s="760"/>
      <c r="AY62" s="760"/>
      <c r="AZ62" s="760"/>
      <c r="BA62" s="760"/>
      <c r="BB62" s="760"/>
      <c r="BC62" s="760"/>
      <c r="BD62" s="760"/>
      <c r="BE62" s="760"/>
      <c r="BF62" s="760"/>
      <c r="BG62" s="760"/>
      <c r="BH62" s="760"/>
      <c r="BI62" s="760"/>
      <c r="BJ62" s="760"/>
      <c r="BK62" s="760"/>
      <c r="BL62" s="760"/>
      <c r="BM62" s="760"/>
      <c r="BN62" s="760"/>
      <c r="BO62" s="760"/>
      <c r="BP62" s="760"/>
      <c r="BQ62" s="760"/>
      <c r="BR62" s="760"/>
      <c r="BS62" s="760"/>
      <c r="BT62" s="760"/>
      <c r="BU62" s="760"/>
      <c r="BV62" s="760"/>
      <c r="BW62" s="760"/>
      <c r="BX62" s="760"/>
      <c r="BY62" s="760"/>
      <c r="BZ62" s="760"/>
      <c r="CA62" s="760"/>
    </row>
    <row r="63" spans="1:79" ht="35.25" customHeight="1">
      <c r="B63" s="1399" t="s">
        <v>834</v>
      </c>
      <c r="C63" s="1400"/>
      <c r="D63" s="1400"/>
      <c r="E63" s="1401"/>
      <c r="F63" s="833"/>
      <c r="G63" s="835"/>
      <c r="H63" s="835"/>
      <c r="I63" s="760"/>
      <c r="J63" s="760"/>
      <c r="K63" s="760"/>
      <c r="L63" s="760"/>
      <c r="M63" s="760"/>
      <c r="N63" s="815"/>
      <c r="O63" s="760"/>
      <c r="P63" s="760"/>
      <c r="Q63" s="760"/>
      <c r="R63" s="760"/>
      <c r="S63" s="760"/>
      <c r="T63" s="760"/>
      <c r="U63" s="760"/>
      <c r="V63" s="760"/>
      <c r="W63" s="760"/>
      <c r="X63" s="760"/>
      <c r="Y63" s="760"/>
      <c r="Z63" s="760"/>
      <c r="AA63" s="760"/>
      <c r="AB63" s="760"/>
      <c r="AC63" s="760"/>
      <c r="AD63" s="760"/>
      <c r="AE63" s="760"/>
      <c r="AF63" s="760"/>
      <c r="AG63" s="760"/>
      <c r="AH63" s="760"/>
      <c r="AI63" s="760"/>
      <c r="AJ63" s="760"/>
      <c r="AK63" s="760"/>
      <c r="AL63" s="760"/>
      <c r="AM63" s="760"/>
      <c r="AN63" s="760"/>
      <c r="AO63" s="760"/>
      <c r="AP63" s="760"/>
      <c r="AQ63" s="760"/>
      <c r="AR63" s="760"/>
      <c r="AS63" s="760"/>
      <c r="AT63" s="760"/>
      <c r="AU63" s="760"/>
      <c r="AV63" s="760"/>
      <c r="AW63" s="760"/>
      <c r="AX63" s="760"/>
      <c r="AY63" s="760"/>
      <c r="AZ63" s="760"/>
      <c r="BA63" s="760"/>
      <c r="BB63" s="760"/>
      <c r="BC63" s="760"/>
      <c r="BD63" s="760"/>
      <c r="BE63" s="760"/>
      <c r="BF63" s="760"/>
      <c r="BG63" s="760"/>
      <c r="BH63" s="760"/>
      <c r="BI63" s="760"/>
      <c r="BJ63" s="760"/>
      <c r="BK63" s="760"/>
      <c r="BL63" s="760"/>
      <c r="BM63" s="760"/>
      <c r="BN63" s="760"/>
      <c r="BO63" s="760"/>
      <c r="BP63" s="760"/>
      <c r="BQ63" s="760"/>
      <c r="BR63" s="760"/>
      <c r="BS63" s="760"/>
      <c r="BT63" s="760"/>
      <c r="BU63" s="760"/>
      <c r="BV63" s="760"/>
      <c r="BW63" s="760"/>
      <c r="BX63" s="760"/>
      <c r="BY63" s="760"/>
      <c r="BZ63" s="760"/>
      <c r="CA63" s="760"/>
    </row>
    <row r="64" spans="1:79" ht="16.5" customHeight="1" thickBot="1">
      <c r="B64" s="831" t="s">
        <v>811</v>
      </c>
      <c r="C64" s="836"/>
      <c r="F64" s="833"/>
      <c r="G64" s="835"/>
      <c r="H64" s="835"/>
      <c r="I64" s="760"/>
      <c r="J64" s="760"/>
      <c r="K64" s="760"/>
      <c r="L64" s="760"/>
      <c r="M64" s="760"/>
      <c r="N64" s="815"/>
      <c r="O64" s="760"/>
      <c r="P64" s="760"/>
      <c r="Q64" s="760"/>
      <c r="R64" s="760"/>
      <c r="S64" s="760"/>
      <c r="T64" s="760"/>
      <c r="U64" s="760"/>
      <c r="V64" s="760"/>
      <c r="W64" s="760"/>
      <c r="X64" s="760"/>
      <c r="Y64" s="760"/>
      <c r="Z64" s="760"/>
      <c r="AA64" s="760"/>
      <c r="AB64" s="760"/>
      <c r="AC64" s="760"/>
      <c r="AD64" s="760"/>
      <c r="AE64" s="760"/>
      <c r="AF64" s="760"/>
      <c r="AG64" s="760"/>
      <c r="AH64" s="760"/>
      <c r="AI64" s="760"/>
      <c r="AJ64" s="760"/>
      <c r="AK64" s="760"/>
      <c r="AL64" s="760"/>
      <c r="AM64" s="760"/>
      <c r="AN64" s="760"/>
      <c r="AO64" s="760"/>
      <c r="AP64" s="760"/>
      <c r="AQ64" s="760"/>
      <c r="AR64" s="760"/>
      <c r="AS64" s="760"/>
      <c r="AT64" s="760"/>
      <c r="AU64" s="760"/>
      <c r="AV64" s="760"/>
      <c r="AW64" s="760"/>
      <c r="AX64" s="760"/>
      <c r="AY64" s="760"/>
      <c r="AZ64" s="760"/>
      <c r="BA64" s="760"/>
      <c r="BB64" s="760"/>
      <c r="BC64" s="760"/>
      <c r="BD64" s="760"/>
      <c r="BE64" s="760"/>
      <c r="BF64" s="760"/>
      <c r="BG64" s="760"/>
      <c r="BH64" s="760"/>
      <c r="BI64" s="760"/>
      <c r="BJ64" s="760"/>
      <c r="BK64" s="760"/>
      <c r="BL64" s="760"/>
      <c r="BM64" s="760"/>
      <c r="BN64" s="760"/>
      <c r="BO64" s="760"/>
      <c r="BP64" s="760"/>
      <c r="BQ64" s="760"/>
      <c r="BR64" s="760"/>
      <c r="BS64" s="760"/>
      <c r="BT64" s="760"/>
      <c r="BU64" s="760"/>
      <c r="BV64" s="760"/>
      <c r="BW64" s="760"/>
      <c r="BX64" s="760"/>
      <c r="BY64" s="760"/>
      <c r="BZ64" s="760"/>
      <c r="CA64" s="760"/>
    </row>
    <row r="65" spans="1:79" ht="33.75" customHeight="1" thickBot="1">
      <c r="B65" s="837" t="s">
        <v>812</v>
      </c>
      <c r="C65" s="838" t="s">
        <v>813</v>
      </c>
      <c r="D65" s="838" t="s">
        <v>814</v>
      </c>
      <c r="E65" s="839" t="s">
        <v>815</v>
      </c>
      <c r="F65" s="1402" t="s">
        <v>816</v>
      </c>
      <c r="G65" s="926" t="e">
        <f>AVERAGE([2]A.Pontozás_1.értékelő!G61,[2]B.Pontozás_2.értékelő!G61)</f>
        <v>#DIV/0!</v>
      </c>
      <c r="H65" s="835"/>
      <c r="I65" s="760"/>
      <c r="J65" s="760"/>
      <c r="K65" s="760"/>
      <c r="L65" s="760"/>
      <c r="M65" s="760"/>
      <c r="N65" s="815"/>
      <c r="O65" s="760"/>
      <c r="P65" s="760"/>
      <c r="Q65" s="760"/>
      <c r="R65" s="760"/>
      <c r="S65" s="760"/>
      <c r="T65" s="760"/>
      <c r="U65" s="760"/>
      <c r="V65" s="760"/>
      <c r="W65" s="760"/>
      <c r="X65" s="760"/>
      <c r="Y65" s="760"/>
      <c r="Z65" s="760"/>
      <c r="AA65" s="760"/>
      <c r="AB65" s="760"/>
      <c r="AC65" s="760"/>
      <c r="AD65" s="760"/>
      <c r="AE65" s="760"/>
      <c r="AF65" s="760"/>
      <c r="AG65" s="760"/>
      <c r="AH65" s="760"/>
      <c r="AI65" s="760"/>
      <c r="AJ65" s="760"/>
      <c r="AK65" s="760"/>
      <c r="AL65" s="760"/>
      <c r="AM65" s="760"/>
      <c r="AN65" s="760"/>
      <c r="AO65" s="760"/>
      <c r="AP65" s="760"/>
      <c r="AQ65" s="760"/>
      <c r="AR65" s="760"/>
      <c r="AS65" s="760"/>
      <c r="AT65" s="760"/>
      <c r="AU65" s="760"/>
      <c r="AV65" s="760"/>
      <c r="AW65" s="760"/>
      <c r="AX65" s="760"/>
      <c r="AY65" s="760"/>
      <c r="AZ65" s="760"/>
      <c r="BA65" s="760"/>
      <c r="BB65" s="760"/>
      <c r="BC65" s="760"/>
      <c r="BD65" s="760"/>
      <c r="BE65" s="760"/>
      <c r="BF65" s="760"/>
      <c r="BG65" s="760"/>
      <c r="BH65" s="760"/>
      <c r="BI65" s="760"/>
      <c r="BJ65" s="760"/>
      <c r="BK65" s="760"/>
      <c r="BL65" s="760"/>
      <c r="BM65" s="760"/>
      <c r="BN65" s="760"/>
      <c r="BO65" s="760"/>
      <c r="BP65" s="760"/>
      <c r="BQ65" s="760"/>
      <c r="BR65" s="760"/>
      <c r="BS65" s="760"/>
      <c r="BT65" s="760"/>
      <c r="BU65" s="760"/>
      <c r="BV65" s="760"/>
      <c r="BW65" s="760"/>
      <c r="BX65" s="760"/>
      <c r="BY65" s="760"/>
      <c r="BZ65" s="760"/>
      <c r="CA65" s="760"/>
    </row>
    <row r="66" spans="1:79" ht="30.75" customHeight="1">
      <c r="B66" s="844" t="s">
        <v>835</v>
      </c>
      <c r="C66" s="845">
        <v>0</v>
      </c>
      <c r="D66" s="846">
        <v>2</v>
      </c>
      <c r="E66" s="847">
        <v>0</v>
      </c>
      <c r="F66" s="1403"/>
      <c r="G66" s="865"/>
      <c r="H66" s="865"/>
      <c r="I66" s="866"/>
      <c r="J66" s="760"/>
      <c r="K66" s="760"/>
      <c r="L66" s="760"/>
      <c r="M66" s="760"/>
      <c r="N66" s="815"/>
      <c r="O66" s="760"/>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760"/>
      <c r="AN66" s="760"/>
      <c r="AO66" s="760"/>
      <c r="AP66" s="760"/>
      <c r="AQ66" s="760"/>
      <c r="AR66" s="760"/>
      <c r="AS66" s="760"/>
      <c r="AT66" s="760"/>
      <c r="AU66" s="760"/>
      <c r="AV66" s="760"/>
      <c r="AW66" s="760"/>
      <c r="AX66" s="760"/>
      <c r="AY66" s="760"/>
      <c r="AZ66" s="760"/>
      <c r="BA66" s="760"/>
      <c r="BB66" s="760"/>
      <c r="BC66" s="760"/>
      <c r="BD66" s="760"/>
      <c r="BE66" s="760"/>
      <c r="BF66" s="760"/>
      <c r="BG66" s="760"/>
      <c r="BH66" s="760"/>
      <c r="BI66" s="760"/>
      <c r="BJ66" s="760"/>
      <c r="BK66" s="760"/>
      <c r="BL66" s="760"/>
      <c r="BM66" s="760"/>
      <c r="BN66" s="760"/>
      <c r="BO66" s="760"/>
      <c r="BP66" s="760"/>
      <c r="BQ66" s="760"/>
      <c r="BR66" s="760"/>
      <c r="BS66" s="760"/>
      <c r="BT66" s="760"/>
      <c r="BU66" s="760"/>
      <c r="BV66" s="760"/>
      <c r="BW66" s="760"/>
      <c r="BX66" s="760"/>
      <c r="BY66" s="760"/>
      <c r="BZ66" s="760"/>
      <c r="CA66" s="760"/>
    </row>
    <row r="67" spans="1:79" ht="30.75" customHeight="1">
      <c r="B67" s="850" t="s">
        <v>836</v>
      </c>
      <c r="C67" s="851">
        <v>1</v>
      </c>
      <c r="D67" s="852">
        <v>2</v>
      </c>
      <c r="E67" s="853">
        <v>2</v>
      </c>
      <c r="F67" s="1403"/>
      <c r="G67" s="867"/>
      <c r="H67" s="867"/>
      <c r="I67" s="868"/>
      <c r="J67" s="760"/>
      <c r="K67" s="760"/>
      <c r="L67" s="760"/>
      <c r="M67" s="760"/>
      <c r="N67" s="815"/>
      <c r="O67" s="760"/>
      <c r="P67" s="760"/>
      <c r="Q67" s="760"/>
      <c r="R67" s="760"/>
      <c r="S67" s="760"/>
      <c r="T67" s="760"/>
      <c r="U67" s="760"/>
      <c r="V67" s="760"/>
      <c r="W67" s="760"/>
      <c r="X67" s="760"/>
      <c r="Y67" s="760"/>
      <c r="Z67" s="760"/>
      <c r="AA67" s="760"/>
      <c r="AB67" s="760"/>
      <c r="AC67" s="760"/>
      <c r="AD67" s="760"/>
      <c r="AE67" s="760"/>
      <c r="AF67" s="760"/>
      <c r="AG67" s="760"/>
      <c r="AH67" s="760"/>
      <c r="AI67" s="760"/>
      <c r="AJ67" s="760"/>
      <c r="AK67" s="760"/>
      <c r="AL67" s="760"/>
      <c r="AM67" s="760"/>
      <c r="AN67" s="760"/>
      <c r="AO67" s="760"/>
      <c r="AP67" s="760"/>
      <c r="AQ67" s="760"/>
      <c r="AR67" s="760"/>
      <c r="AS67" s="760"/>
      <c r="AT67" s="760"/>
      <c r="AU67" s="760"/>
      <c r="AV67" s="760"/>
      <c r="AW67" s="760"/>
      <c r="AX67" s="760"/>
      <c r="AY67" s="760"/>
      <c r="AZ67" s="760"/>
      <c r="BA67" s="760"/>
      <c r="BB67" s="760"/>
      <c r="BC67" s="760"/>
      <c r="BD67" s="760"/>
      <c r="BE67" s="760"/>
      <c r="BF67" s="760"/>
      <c r="BG67" s="760"/>
      <c r="BH67" s="760"/>
      <c r="BI67" s="760"/>
      <c r="BJ67" s="760"/>
      <c r="BK67" s="760"/>
      <c r="BL67" s="760"/>
      <c r="BM67" s="760"/>
      <c r="BN67" s="760"/>
      <c r="BO67" s="760"/>
      <c r="BP67" s="760"/>
      <c r="BQ67" s="760"/>
      <c r="BR67" s="760"/>
      <c r="BS67" s="760"/>
      <c r="BT67" s="760"/>
      <c r="BU67" s="760"/>
      <c r="BV67" s="760"/>
      <c r="BW67" s="760"/>
      <c r="BX67" s="760"/>
      <c r="BY67" s="760"/>
      <c r="BZ67" s="760"/>
      <c r="CA67" s="760"/>
    </row>
    <row r="68" spans="1:79" ht="48.95" customHeight="1" thickBot="1">
      <c r="B68" s="856" t="s">
        <v>837</v>
      </c>
      <c r="C68" s="857">
        <v>2</v>
      </c>
      <c r="D68" s="858">
        <v>2</v>
      </c>
      <c r="E68" s="859">
        <v>4</v>
      </c>
      <c r="F68" s="1404"/>
      <c r="G68" s="869"/>
      <c r="H68" s="869"/>
      <c r="I68" s="870"/>
      <c r="J68" s="760"/>
      <c r="K68" s="760"/>
      <c r="L68" s="760"/>
      <c r="M68" s="760"/>
      <c r="N68" s="815"/>
      <c r="O68" s="760"/>
      <c r="P68" s="760"/>
      <c r="Q68" s="760"/>
      <c r="R68" s="760"/>
      <c r="S68" s="760"/>
      <c r="T68" s="760"/>
      <c r="U68" s="760"/>
      <c r="V68" s="760"/>
      <c r="W68" s="760"/>
      <c r="X68" s="760"/>
      <c r="Y68" s="760"/>
      <c r="Z68" s="760"/>
      <c r="AA68" s="760"/>
      <c r="AB68" s="760"/>
      <c r="AC68" s="760"/>
      <c r="AD68" s="760"/>
      <c r="AE68" s="760"/>
      <c r="AF68" s="760"/>
      <c r="AG68" s="760"/>
      <c r="AH68" s="760"/>
      <c r="AI68" s="760"/>
      <c r="AJ68" s="760"/>
      <c r="AK68" s="760"/>
      <c r="AL68" s="760"/>
      <c r="AM68" s="760"/>
      <c r="AN68" s="760"/>
      <c r="AO68" s="760"/>
      <c r="AP68" s="760"/>
      <c r="AQ68" s="760"/>
      <c r="AR68" s="760"/>
      <c r="AS68" s="760"/>
      <c r="AT68" s="760"/>
      <c r="AU68" s="760"/>
      <c r="AV68" s="760"/>
      <c r="AW68" s="760"/>
      <c r="AX68" s="760"/>
      <c r="AY68" s="760"/>
      <c r="AZ68" s="760"/>
      <c r="BA68" s="760"/>
      <c r="BB68" s="760"/>
      <c r="BC68" s="760"/>
      <c r="BD68" s="760"/>
      <c r="BE68" s="760"/>
      <c r="BF68" s="760"/>
      <c r="BG68" s="760"/>
      <c r="BH68" s="760"/>
      <c r="BI68" s="760"/>
      <c r="BJ68" s="760"/>
      <c r="BK68" s="760"/>
      <c r="BL68" s="760"/>
      <c r="BM68" s="760"/>
      <c r="BN68" s="760"/>
      <c r="BO68" s="760"/>
      <c r="BP68" s="760"/>
      <c r="BQ68" s="760"/>
      <c r="BR68" s="760"/>
      <c r="BS68" s="760"/>
      <c r="BT68" s="760"/>
      <c r="BU68" s="760"/>
      <c r="BV68" s="760"/>
      <c r="BW68" s="760"/>
      <c r="BX68" s="760"/>
      <c r="BY68" s="760"/>
      <c r="BZ68" s="760"/>
      <c r="CA68" s="760"/>
    </row>
    <row r="69" spans="1:79" ht="9" customHeight="1">
      <c r="B69" s="862"/>
      <c r="C69" s="863"/>
      <c r="D69" s="863"/>
      <c r="E69" s="863"/>
      <c r="F69" s="833"/>
      <c r="G69" s="835"/>
      <c r="H69" s="835"/>
      <c r="I69" s="760"/>
      <c r="J69" s="760"/>
      <c r="K69" s="760"/>
      <c r="L69" s="760"/>
      <c r="M69" s="760"/>
      <c r="N69" s="815"/>
      <c r="O69" s="760"/>
      <c r="P69" s="760"/>
      <c r="Q69" s="760"/>
      <c r="R69" s="760"/>
      <c r="S69" s="760"/>
      <c r="T69" s="760"/>
      <c r="U69" s="760"/>
      <c r="V69" s="760"/>
      <c r="W69" s="760"/>
      <c r="X69" s="760"/>
      <c r="Y69" s="760"/>
      <c r="Z69" s="760"/>
      <c r="AA69" s="760"/>
      <c r="AB69" s="760"/>
      <c r="AC69" s="760"/>
      <c r="AD69" s="760"/>
      <c r="AE69" s="760"/>
      <c r="AF69" s="760"/>
      <c r="AG69" s="760"/>
      <c r="AH69" s="760"/>
      <c r="AI69" s="760"/>
      <c r="AJ69" s="760"/>
      <c r="AK69" s="760"/>
      <c r="AL69" s="760"/>
      <c r="AM69" s="760"/>
      <c r="AN69" s="760"/>
      <c r="AO69" s="760"/>
      <c r="AP69" s="760"/>
      <c r="AQ69" s="760"/>
      <c r="AR69" s="760"/>
      <c r="AS69" s="760"/>
      <c r="AT69" s="760"/>
      <c r="AU69" s="760"/>
      <c r="AV69" s="760"/>
      <c r="AW69" s="760"/>
      <c r="AX69" s="760"/>
      <c r="AY69" s="760"/>
      <c r="AZ69" s="760"/>
      <c r="BA69" s="760"/>
      <c r="BB69" s="760"/>
      <c r="BC69" s="760"/>
      <c r="BD69" s="760"/>
      <c r="BE69" s="760"/>
      <c r="BF69" s="760"/>
      <c r="BG69" s="760"/>
      <c r="BH69" s="760"/>
      <c r="BI69" s="760"/>
      <c r="BJ69" s="760"/>
      <c r="BK69" s="760"/>
      <c r="BL69" s="760"/>
      <c r="BM69" s="760"/>
      <c r="BN69" s="760"/>
      <c r="BO69" s="760"/>
      <c r="BP69" s="760"/>
      <c r="BQ69" s="760"/>
      <c r="BR69" s="760"/>
      <c r="BS69" s="760"/>
      <c r="BT69" s="760"/>
      <c r="BU69" s="760"/>
      <c r="BV69" s="760"/>
      <c r="BW69" s="760"/>
      <c r="BX69" s="760"/>
      <c r="BY69" s="760"/>
      <c r="BZ69" s="760"/>
      <c r="CA69" s="760"/>
    </row>
    <row r="70" spans="1:79" ht="18" customHeight="1">
      <c r="A70" s="724">
        <v>5</v>
      </c>
      <c r="B70" s="831" t="s">
        <v>838</v>
      </c>
      <c r="C70" s="832"/>
      <c r="D70" s="832"/>
      <c r="E70" s="832"/>
      <c r="F70" s="833"/>
      <c r="G70" s="835"/>
      <c r="H70" s="835"/>
      <c r="I70" s="760"/>
      <c r="J70" s="760"/>
      <c r="K70" s="760"/>
      <c r="L70" s="760"/>
      <c r="M70" s="760"/>
      <c r="N70" s="815"/>
      <c r="O70" s="760"/>
      <c r="P70" s="760"/>
      <c r="Q70" s="760"/>
      <c r="R70" s="760"/>
      <c r="S70" s="760"/>
      <c r="T70" s="760"/>
      <c r="U70" s="760"/>
      <c r="V70" s="760"/>
      <c r="W70" s="760"/>
      <c r="X70" s="760"/>
      <c r="Y70" s="760"/>
      <c r="Z70" s="760"/>
      <c r="AA70" s="760"/>
      <c r="AB70" s="760"/>
      <c r="AC70" s="760"/>
      <c r="AD70" s="760"/>
      <c r="AE70" s="760"/>
      <c r="AF70" s="760"/>
      <c r="AG70" s="760"/>
      <c r="AH70" s="760"/>
      <c r="AI70" s="760"/>
      <c r="AJ70" s="760"/>
      <c r="AK70" s="760"/>
      <c r="AL70" s="760"/>
      <c r="AM70" s="760"/>
      <c r="AN70" s="760"/>
      <c r="AO70" s="760"/>
      <c r="AP70" s="760"/>
      <c r="AQ70" s="760"/>
      <c r="AR70" s="760"/>
      <c r="AS70" s="760"/>
      <c r="AT70" s="760"/>
      <c r="AU70" s="760"/>
      <c r="AV70" s="760"/>
      <c r="AW70" s="760"/>
      <c r="AX70" s="760"/>
      <c r="AY70" s="760"/>
      <c r="AZ70" s="760"/>
      <c r="BA70" s="760"/>
      <c r="BB70" s="760"/>
      <c r="BC70" s="760"/>
      <c r="BD70" s="760"/>
      <c r="BE70" s="760"/>
      <c r="BF70" s="760"/>
      <c r="BG70" s="760"/>
      <c r="BH70" s="760"/>
      <c r="BI70" s="760"/>
      <c r="BJ70" s="760"/>
      <c r="BK70" s="760"/>
      <c r="BL70" s="760"/>
      <c r="BM70" s="760"/>
      <c r="BN70" s="760"/>
      <c r="BO70" s="760"/>
      <c r="BP70" s="760"/>
      <c r="BQ70" s="760"/>
      <c r="BR70" s="760"/>
      <c r="BS70" s="760"/>
      <c r="BT70" s="760"/>
      <c r="BU70" s="760"/>
      <c r="BV70" s="760"/>
      <c r="BW70" s="760"/>
      <c r="BX70" s="760"/>
      <c r="BY70" s="760"/>
      <c r="BZ70" s="760"/>
      <c r="CA70" s="760"/>
    </row>
    <row r="71" spans="1:79" ht="35.25" customHeight="1">
      <c r="B71" s="1399" t="s">
        <v>839</v>
      </c>
      <c r="C71" s="1400"/>
      <c r="D71" s="1400"/>
      <c r="E71" s="1401"/>
      <c r="F71" s="833"/>
      <c r="G71" s="835"/>
      <c r="H71" s="835"/>
      <c r="I71" s="760"/>
      <c r="J71" s="760"/>
      <c r="K71" s="760"/>
      <c r="L71" s="760"/>
      <c r="M71" s="760"/>
      <c r="N71" s="815"/>
      <c r="O71" s="760"/>
      <c r="P71" s="760"/>
      <c r="Q71" s="760"/>
      <c r="R71" s="760"/>
      <c r="S71" s="760"/>
      <c r="T71" s="760"/>
      <c r="U71" s="760"/>
      <c r="V71" s="760"/>
      <c r="W71" s="760"/>
      <c r="X71" s="760"/>
      <c r="Y71" s="760"/>
      <c r="Z71" s="760"/>
      <c r="AA71" s="760"/>
      <c r="AB71" s="760"/>
      <c r="AC71" s="760"/>
      <c r="AD71" s="760"/>
      <c r="AE71" s="760"/>
      <c r="AF71" s="760"/>
      <c r="AG71" s="760"/>
      <c r="AH71" s="760"/>
      <c r="AI71" s="760"/>
      <c r="AJ71" s="760"/>
      <c r="AK71" s="760"/>
      <c r="AL71" s="760"/>
      <c r="AM71" s="760"/>
      <c r="AN71" s="760"/>
      <c r="AO71" s="760"/>
      <c r="AP71" s="760"/>
      <c r="AQ71" s="760"/>
      <c r="AR71" s="760"/>
      <c r="AS71" s="760"/>
      <c r="AT71" s="760"/>
      <c r="AU71" s="760"/>
      <c r="AV71" s="760"/>
      <c r="AW71" s="760"/>
      <c r="AX71" s="760"/>
      <c r="AY71" s="760"/>
      <c r="AZ71" s="760"/>
      <c r="BA71" s="760"/>
      <c r="BB71" s="760"/>
      <c r="BC71" s="760"/>
      <c r="BD71" s="760"/>
      <c r="BE71" s="760"/>
      <c r="BF71" s="760"/>
      <c r="BG71" s="760"/>
      <c r="BH71" s="760"/>
      <c r="BI71" s="760"/>
      <c r="BJ71" s="760"/>
      <c r="BK71" s="760"/>
      <c r="BL71" s="760"/>
      <c r="BM71" s="760"/>
      <c r="BN71" s="760"/>
      <c r="BO71" s="760"/>
      <c r="BP71" s="760"/>
      <c r="BQ71" s="760"/>
      <c r="BR71" s="760"/>
      <c r="BS71" s="760"/>
      <c r="BT71" s="760"/>
      <c r="BU71" s="760"/>
      <c r="BV71" s="760"/>
      <c r="BW71" s="760"/>
      <c r="BX71" s="760"/>
      <c r="BY71" s="760"/>
      <c r="BZ71" s="760"/>
      <c r="CA71" s="760"/>
    </row>
    <row r="72" spans="1:79" ht="16.5" customHeight="1" thickBot="1">
      <c r="B72" s="831" t="s">
        <v>811</v>
      </c>
      <c r="C72" s="836"/>
      <c r="F72" s="833"/>
      <c r="G72" s="835"/>
      <c r="H72" s="835"/>
      <c r="I72" s="760"/>
      <c r="J72" s="760"/>
      <c r="K72" s="760"/>
      <c r="L72" s="760"/>
      <c r="M72" s="760"/>
      <c r="N72" s="815"/>
      <c r="O72" s="760"/>
      <c r="P72" s="760"/>
      <c r="Q72" s="760"/>
      <c r="R72" s="760"/>
      <c r="S72" s="760"/>
      <c r="T72" s="760"/>
      <c r="U72" s="760"/>
      <c r="V72" s="760"/>
      <c r="W72" s="760"/>
      <c r="X72" s="760"/>
      <c r="Y72" s="760"/>
      <c r="Z72" s="760"/>
      <c r="AA72" s="760"/>
      <c r="AB72" s="760"/>
      <c r="AC72" s="760"/>
      <c r="AD72" s="760"/>
      <c r="AE72" s="760"/>
      <c r="AF72" s="760"/>
      <c r="AG72" s="760"/>
      <c r="AH72" s="760"/>
      <c r="AI72" s="760"/>
      <c r="AJ72" s="760"/>
      <c r="AK72" s="760"/>
      <c r="AL72" s="760"/>
      <c r="AM72" s="760"/>
      <c r="AN72" s="760"/>
      <c r="AO72" s="760"/>
      <c r="AP72" s="760"/>
      <c r="AQ72" s="760"/>
      <c r="AR72" s="760"/>
      <c r="AS72" s="760"/>
      <c r="AT72" s="760"/>
      <c r="AU72" s="760"/>
      <c r="AV72" s="760"/>
      <c r="AW72" s="760"/>
      <c r="AX72" s="760"/>
      <c r="AY72" s="760"/>
      <c r="AZ72" s="760"/>
      <c r="BA72" s="760"/>
      <c r="BB72" s="760"/>
      <c r="BC72" s="760"/>
      <c r="BD72" s="760"/>
      <c r="BE72" s="760"/>
      <c r="BF72" s="760"/>
      <c r="BG72" s="760"/>
      <c r="BH72" s="760"/>
      <c r="BI72" s="760"/>
      <c r="BJ72" s="760"/>
      <c r="BK72" s="760"/>
      <c r="BL72" s="760"/>
      <c r="BM72" s="760"/>
      <c r="BN72" s="760"/>
      <c r="BO72" s="760"/>
      <c r="BP72" s="760"/>
      <c r="BQ72" s="760"/>
      <c r="BR72" s="760"/>
      <c r="BS72" s="760"/>
      <c r="BT72" s="760"/>
      <c r="BU72" s="760"/>
      <c r="BV72" s="760"/>
      <c r="BW72" s="760"/>
      <c r="BX72" s="760"/>
      <c r="BY72" s="760"/>
      <c r="BZ72" s="760"/>
      <c r="CA72" s="760"/>
    </row>
    <row r="73" spans="1:79" ht="33.6" customHeight="1" thickBot="1">
      <c r="B73" s="837" t="s">
        <v>812</v>
      </c>
      <c r="C73" s="838" t="s">
        <v>813</v>
      </c>
      <c r="D73" s="838" t="s">
        <v>814</v>
      </c>
      <c r="E73" s="839" t="s">
        <v>815</v>
      </c>
      <c r="F73" s="1402" t="s">
        <v>816</v>
      </c>
      <c r="G73" s="926" t="e">
        <f>AVERAGE([2]A.Pontozás_1.értékelő!G69,[2]B.Pontozás_2.értékelő!G69)</f>
        <v>#DIV/0!</v>
      </c>
      <c r="H73" s="835"/>
      <c r="I73" s="760"/>
      <c r="J73" s="760"/>
      <c r="K73" s="760"/>
      <c r="L73" s="760"/>
      <c r="M73" s="760"/>
      <c r="N73" s="815"/>
      <c r="O73" s="760"/>
      <c r="P73" s="760"/>
      <c r="Q73" s="760"/>
      <c r="R73" s="760"/>
      <c r="S73" s="760"/>
      <c r="T73" s="760"/>
      <c r="U73" s="760"/>
      <c r="V73" s="760"/>
      <c r="W73" s="760"/>
      <c r="X73" s="760"/>
      <c r="Y73" s="760"/>
      <c r="Z73" s="760"/>
      <c r="AA73" s="760"/>
      <c r="AB73" s="760"/>
      <c r="AC73" s="760"/>
      <c r="AD73" s="760"/>
      <c r="AE73" s="760"/>
      <c r="AF73" s="760"/>
      <c r="AG73" s="760"/>
      <c r="AH73" s="760"/>
      <c r="AI73" s="760"/>
      <c r="AJ73" s="760"/>
      <c r="AK73" s="760"/>
      <c r="AL73" s="760"/>
      <c r="AM73" s="760"/>
      <c r="AN73" s="760"/>
      <c r="AO73" s="760"/>
      <c r="AP73" s="760"/>
      <c r="AQ73" s="760"/>
      <c r="AR73" s="760"/>
      <c r="AS73" s="760"/>
      <c r="AT73" s="760"/>
      <c r="AU73" s="760"/>
      <c r="AV73" s="760"/>
      <c r="AW73" s="760"/>
      <c r="AX73" s="760"/>
      <c r="AY73" s="760"/>
      <c r="AZ73" s="760"/>
      <c r="BA73" s="760"/>
      <c r="BB73" s="760"/>
      <c r="BC73" s="760"/>
      <c r="BD73" s="760"/>
      <c r="BE73" s="760"/>
      <c r="BF73" s="760"/>
      <c r="BG73" s="760"/>
      <c r="BH73" s="760"/>
      <c r="BI73" s="760"/>
      <c r="BJ73" s="760"/>
      <c r="BK73" s="760"/>
      <c r="BL73" s="760"/>
      <c r="BM73" s="760"/>
      <c r="BN73" s="760"/>
      <c r="BO73" s="760"/>
      <c r="BP73" s="760"/>
      <c r="BQ73" s="760"/>
      <c r="BR73" s="760"/>
      <c r="BS73" s="760"/>
      <c r="BT73" s="760"/>
      <c r="BU73" s="760"/>
      <c r="BV73" s="760"/>
      <c r="BW73" s="760"/>
      <c r="BX73" s="760"/>
      <c r="BY73" s="760"/>
      <c r="BZ73" s="760"/>
      <c r="CA73" s="760"/>
    </row>
    <row r="74" spans="1:79" ht="21" customHeight="1">
      <c r="B74" s="844" t="s">
        <v>818</v>
      </c>
      <c r="C74" s="845">
        <v>0</v>
      </c>
      <c r="D74" s="846">
        <v>2</v>
      </c>
      <c r="E74" s="847">
        <v>0</v>
      </c>
      <c r="F74" s="1403"/>
      <c r="G74" s="865"/>
      <c r="H74" s="865"/>
      <c r="I74" s="866"/>
      <c r="J74" s="760"/>
      <c r="K74" s="760"/>
      <c r="L74" s="760"/>
      <c r="M74" s="760"/>
      <c r="N74" s="815"/>
      <c r="O74" s="760"/>
      <c r="P74" s="760"/>
      <c r="Q74" s="760"/>
      <c r="R74" s="760"/>
      <c r="S74" s="760"/>
      <c r="T74" s="760"/>
      <c r="U74" s="760"/>
      <c r="V74" s="760"/>
      <c r="W74" s="760"/>
      <c r="X74" s="760"/>
      <c r="Y74" s="760"/>
      <c r="Z74" s="760"/>
      <c r="AA74" s="760"/>
      <c r="AB74" s="760"/>
      <c r="AC74" s="760"/>
      <c r="AD74" s="760"/>
      <c r="AE74" s="760"/>
      <c r="AF74" s="760"/>
      <c r="AG74" s="760"/>
      <c r="AH74" s="760"/>
      <c r="AI74" s="760"/>
      <c r="AJ74" s="760"/>
      <c r="AK74" s="760"/>
      <c r="AL74" s="760"/>
      <c r="AM74" s="760"/>
      <c r="AN74" s="760"/>
      <c r="AO74" s="760"/>
      <c r="AP74" s="760"/>
      <c r="AQ74" s="760"/>
      <c r="AR74" s="760"/>
      <c r="AS74" s="760"/>
      <c r="AT74" s="760"/>
      <c r="AU74" s="760"/>
      <c r="AV74" s="760"/>
      <c r="AW74" s="760"/>
      <c r="AX74" s="760"/>
      <c r="AY74" s="760"/>
      <c r="AZ74" s="760"/>
      <c r="BA74" s="760"/>
      <c r="BB74" s="760"/>
      <c r="BC74" s="760"/>
      <c r="BD74" s="760"/>
      <c r="BE74" s="760"/>
      <c r="BF74" s="760"/>
      <c r="BG74" s="760"/>
      <c r="BH74" s="760"/>
      <c r="BI74" s="760"/>
      <c r="BJ74" s="760"/>
      <c r="BK74" s="760"/>
      <c r="BL74" s="760"/>
      <c r="BM74" s="760"/>
      <c r="BN74" s="760"/>
      <c r="BO74" s="760"/>
      <c r="BP74" s="760"/>
      <c r="BQ74" s="760"/>
      <c r="BR74" s="760"/>
      <c r="BS74" s="760"/>
      <c r="BT74" s="760"/>
      <c r="BU74" s="760"/>
      <c r="BV74" s="760"/>
      <c r="BW74" s="760"/>
      <c r="BX74" s="760"/>
      <c r="BY74" s="760"/>
      <c r="BZ74" s="760"/>
      <c r="CA74" s="760"/>
    </row>
    <row r="75" spans="1:79" ht="20.25" customHeight="1">
      <c r="B75" s="850" t="s">
        <v>820</v>
      </c>
      <c r="C75" s="851">
        <v>1</v>
      </c>
      <c r="D75" s="852">
        <v>2</v>
      </c>
      <c r="E75" s="853">
        <v>2</v>
      </c>
      <c r="F75" s="1403"/>
      <c r="G75" s="867"/>
      <c r="H75" s="867"/>
      <c r="I75" s="868"/>
      <c r="J75" s="760"/>
      <c r="K75" s="760"/>
      <c r="L75" s="760"/>
      <c r="M75" s="760"/>
      <c r="N75" s="815"/>
      <c r="O75" s="760"/>
      <c r="P75" s="760"/>
      <c r="Q75" s="760"/>
      <c r="R75" s="760"/>
      <c r="S75" s="760"/>
      <c r="T75" s="760"/>
      <c r="U75" s="760"/>
      <c r="V75" s="760"/>
      <c r="W75" s="760"/>
      <c r="X75" s="760"/>
      <c r="Y75" s="760"/>
      <c r="Z75" s="760"/>
      <c r="AA75" s="760"/>
      <c r="AB75" s="760"/>
      <c r="AC75" s="760"/>
      <c r="AD75" s="760"/>
      <c r="AE75" s="760"/>
      <c r="AF75" s="760"/>
      <c r="AG75" s="760"/>
      <c r="AH75" s="760"/>
      <c r="AI75" s="760"/>
      <c r="AJ75" s="760"/>
      <c r="AK75" s="760"/>
      <c r="AL75" s="760"/>
      <c r="AM75" s="760"/>
      <c r="AN75" s="760"/>
      <c r="AO75" s="760"/>
      <c r="AP75" s="760"/>
      <c r="AQ75" s="760"/>
      <c r="AR75" s="760"/>
      <c r="AS75" s="760"/>
      <c r="AT75" s="760"/>
      <c r="AU75" s="760"/>
      <c r="AV75" s="760"/>
      <c r="AW75" s="760"/>
      <c r="AX75" s="760"/>
      <c r="AY75" s="760"/>
      <c r="AZ75" s="760"/>
      <c r="BA75" s="760"/>
      <c r="BB75" s="760"/>
      <c r="BC75" s="760"/>
      <c r="BD75" s="760"/>
      <c r="BE75" s="760"/>
      <c r="BF75" s="760"/>
      <c r="BG75" s="760"/>
      <c r="BH75" s="760"/>
      <c r="BI75" s="760"/>
      <c r="BJ75" s="760"/>
      <c r="BK75" s="760"/>
      <c r="BL75" s="760"/>
      <c r="BM75" s="760"/>
      <c r="BN75" s="760"/>
      <c r="BO75" s="760"/>
      <c r="BP75" s="760"/>
      <c r="BQ75" s="760"/>
      <c r="BR75" s="760"/>
      <c r="BS75" s="760"/>
      <c r="BT75" s="760"/>
      <c r="BU75" s="760"/>
      <c r="BV75" s="760"/>
      <c r="BW75" s="760"/>
      <c r="BX75" s="760"/>
      <c r="BY75" s="760"/>
      <c r="BZ75" s="760"/>
      <c r="CA75" s="760"/>
    </row>
    <row r="76" spans="1:79" ht="20.25" customHeight="1" thickBot="1">
      <c r="B76" s="856" t="s">
        <v>822</v>
      </c>
      <c r="C76" s="857">
        <v>2</v>
      </c>
      <c r="D76" s="858">
        <v>2</v>
      </c>
      <c r="E76" s="859">
        <v>4</v>
      </c>
      <c r="F76" s="1404"/>
      <c r="G76" s="869"/>
      <c r="H76" s="869"/>
      <c r="I76" s="870"/>
      <c r="J76" s="760"/>
      <c r="K76" s="760"/>
      <c r="L76" s="760"/>
      <c r="M76" s="760"/>
      <c r="N76" s="815"/>
      <c r="O76" s="760"/>
      <c r="P76" s="760"/>
      <c r="Q76" s="760"/>
      <c r="R76" s="760"/>
      <c r="S76" s="760"/>
      <c r="T76" s="760"/>
      <c r="U76" s="760"/>
      <c r="V76" s="760"/>
      <c r="W76" s="760"/>
      <c r="X76" s="760"/>
      <c r="Y76" s="760"/>
      <c r="Z76" s="760"/>
      <c r="AA76" s="760"/>
      <c r="AB76" s="760"/>
      <c r="AC76" s="760"/>
      <c r="AD76" s="760"/>
      <c r="AE76" s="760"/>
      <c r="AF76" s="760"/>
      <c r="AG76" s="760"/>
      <c r="AH76" s="760"/>
      <c r="AI76" s="760"/>
      <c r="AJ76" s="760"/>
      <c r="AK76" s="760"/>
      <c r="AL76" s="760"/>
      <c r="AM76" s="760"/>
      <c r="AN76" s="760"/>
      <c r="AO76" s="760"/>
      <c r="AP76" s="760"/>
      <c r="AQ76" s="760"/>
      <c r="AR76" s="760"/>
      <c r="AS76" s="760"/>
      <c r="AT76" s="760"/>
      <c r="AU76" s="760"/>
      <c r="AV76" s="760"/>
      <c r="AW76" s="760"/>
      <c r="AX76" s="760"/>
      <c r="AY76" s="760"/>
      <c r="AZ76" s="760"/>
      <c r="BA76" s="760"/>
      <c r="BB76" s="760"/>
      <c r="BC76" s="760"/>
      <c r="BD76" s="760"/>
      <c r="BE76" s="760"/>
      <c r="BF76" s="760"/>
      <c r="BG76" s="760"/>
      <c r="BH76" s="760"/>
      <c r="BI76" s="760"/>
      <c r="BJ76" s="760"/>
      <c r="BK76" s="760"/>
      <c r="BL76" s="760"/>
      <c r="BM76" s="760"/>
      <c r="BN76" s="760"/>
      <c r="BO76" s="760"/>
      <c r="BP76" s="760"/>
      <c r="BQ76" s="760"/>
      <c r="BR76" s="760"/>
      <c r="BS76" s="760"/>
      <c r="BT76" s="760"/>
      <c r="BU76" s="760"/>
      <c r="BV76" s="760"/>
      <c r="BW76" s="760"/>
      <c r="BX76" s="760"/>
      <c r="BY76" s="760"/>
      <c r="BZ76" s="760"/>
      <c r="CA76" s="760"/>
    </row>
    <row r="77" spans="1:79" ht="9" customHeight="1">
      <c r="B77" s="862"/>
      <c r="C77" s="863"/>
      <c r="D77" s="863"/>
      <c r="E77" s="863"/>
      <c r="F77" s="833"/>
      <c r="G77" s="835"/>
      <c r="H77" s="835"/>
      <c r="I77" s="760"/>
      <c r="J77" s="760"/>
      <c r="K77" s="760"/>
      <c r="L77" s="760"/>
      <c r="M77" s="760"/>
      <c r="N77" s="815"/>
      <c r="O77" s="760"/>
      <c r="P77" s="760"/>
      <c r="Q77" s="760"/>
      <c r="R77" s="760"/>
      <c r="S77" s="760"/>
      <c r="T77" s="760"/>
      <c r="U77" s="760"/>
      <c r="V77" s="760"/>
      <c r="W77" s="760"/>
      <c r="X77" s="760"/>
      <c r="Y77" s="760"/>
      <c r="Z77" s="760"/>
      <c r="AA77" s="760"/>
      <c r="AB77" s="760"/>
      <c r="AC77" s="760"/>
      <c r="AD77" s="760"/>
      <c r="AE77" s="760"/>
      <c r="AF77" s="760"/>
      <c r="AG77" s="760"/>
      <c r="AH77" s="760"/>
      <c r="AI77" s="760"/>
      <c r="AJ77" s="760"/>
      <c r="AK77" s="760"/>
      <c r="AL77" s="760"/>
      <c r="AM77" s="760"/>
      <c r="AN77" s="760"/>
      <c r="AO77" s="760"/>
      <c r="AP77" s="760"/>
      <c r="AQ77" s="760"/>
      <c r="AR77" s="760"/>
      <c r="AS77" s="760"/>
      <c r="AT77" s="760"/>
      <c r="AU77" s="760"/>
      <c r="AV77" s="760"/>
      <c r="AW77" s="760"/>
      <c r="AX77" s="760"/>
      <c r="AY77" s="760"/>
      <c r="AZ77" s="760"/>
      <c r="BA77" s="760"/>
      <c r="BB77" s="760"/>
      <c r="BC77" s="760"/>
      <c r="BD77" s="760"/>
      <c r="BE77" s="760"/>
      <c r="BF77" s="760"/>
      <c r="BG77" s="760"/>
      <c r="BH77" s="760"/>
      <c r="BI77" s="760"/>
      <c r="BJ77" s="760"/>
      <c r="BK77" s="760"/>
      <c r="BL77" s="760"/>
      <c r="BM77" s="760"/>
      <c r="BN77" s="760"/>
      <c r="BO77" s="760"/>
      <c r="BP77" s="760"/>
      <c r="BQ77" s="760"/>
      <c r="BR77" s="760"/>
      <c r="BS77" s="760"/>
      <c r="BT77" s="760"/>
      <c r="BU77" s="760"/>
      <c r="BV77" s="760"/>
      <c r="BW77" s="760"/>
      <c r="BX77" s="760"/>
      <c r="BY77" s="760"/>
      <c r="BZ77" s="760"/>
      <c r="CA77" s="760"/>
    </row>
    <row r="78" spans="1:79" ht="18" customHeight="1">
      <c r="A78" s="724">
        <v>6</v>
      </c>
      <c r="B78" s="831" t="s">
        <v>840</v>
      </c>
      <c r="C78" s="832"/>
      <c r="D78" s="832"/>
      <c r="E78" s="832"/>
      <c r="F78" s="833"/>
      <c r="G78" s="835"/>
      <c r="H78" s="835"/>
      <c r="I78" s="760"/>
      <c r="J78" s="760"/>
      <c r="K78" s="760"/>
      <c r="L78" s="760"/>
      <c r="M78" s="760"/>
      <c r="N78" s="815"/>
      <c r="O78" s="760"/>
      <c r="P78" s="760"/>
      <c r="Q78" s="760"/>
      <c r="R78" s="760"/>
      <c r="S78" s="760"/>
      <c r="T78" s="760"/>
      <c r="U78" s="760"/>
      <c r="V78" s="760"/>
      <c r="W78" s="760"/>
      <c r="X78" s="760"/>
      <c r="Y78" s="760"/>
      <c r="Z78" s="760"/>
      <c r="AA78" s="760"/>
      <c r="AB78" s="760"/>
      <c r="AC78" s="760"/>
      <c r="AD78" s="760"/>
      <c r="AE78" s="760"/>
      <c r="AF78" s="760"/>
      <c r="AG78" s="760"/>
      <c r="AH78" s="760"/>
      <c r="AI78" s="760"/>
      <c r="AJ78" s="760"/>
      <c r="AK78" s="760"/>
      <c r="AL78" s="760"/>
      <c r="AM78" s="760"/>
      <c r="AN78" s="760"/>
      <c r="AO78" s="760"/>
      <c r="AP78" s="760"/>
      <c r="AQ78" s="760"/>
      <c r="AR78" s="760"/>
      <c r="AS78" s="760"/>
      <c r="AT78" s="760"/>
      <c r="AU78" s="760"/>
      <c r="AV78" s="760"/>
      <c r="AW78" s="760"/>
      <c r="AX78" s="760"/>
      <c r="AY78" s="760"/>
      <c r="AZ78" s="760"/>
      <c r="BA78" s="760"/>
      <c r="BB78" s="760"/>
      <c r="BC78" s="760"/>
      <c r="BD78" s="760"/>
      <c r="BE78" s="760"/>
      <c r="BF78" s="760"/>
      <c r="BG78" s="760"/>
      <c r="BH78" s="760"/>
      <c r="BI78" s="760"/>
      <c r="BJ78" s="760"/>
      <c r="BK78" s="760"/>
      <c r="BL78" s="760"/>
      <c r="BM78" s="760"/>
      <c r="BN78" s="760"/>
      <c r="BO78" s="760"/>
      <c r="BP78" s="760"/>
      <c r="BQ78" s="760"/>
      <c r="BR78" s="760"/>
      <c r="BS78" s="760"/>
      <c r="BT78" s="760"/>
      <c r="BU78" s="760"/>
      <c r="BV78" s="760"/>
      <c r="BW78" s="760"/>
      <c r="BX78" s="760"/>
      <c r="BY78" s="760"/>
      <c r="BZ78" s="760"/>
      <c r="CA78" s="760"/>
    </row>
    <row r="79" spans="1:79" ht="35.25" customHeight="1">
      <c r="B79" s="1399" t="s">
        <v>841</v>
      </c>
      <c r="C79" s="1400"/>
      <c r="D79" s="1400"/>
      <c r="E79" s="1401"/>
      <c r="F79" s="833"/>
      <c r="G79" s="835"/>
      <c r="H79" s="835"/>
      <c r="I79" s="760"/>
      <c r="J79" s="760"/>
      <c r="K79" s="760"/>
      <c r="L79" s="760"/>
      <c r="M79" s="760"/>
      <c r="N79" s="815"/>
      <c r="O79" s="760"/>
      <c r="P79" s="760"/>
      <c r="Q79" s="760"/>
      <c r="R79" s="760"/>
      <c r="S79" s="760"/>
      <c r="T79" s="760"/>
      <c r="U79" s="760"/>
      <c r="V79" s="760"/>
      <c r="W79" s="760"/>
      <c r="X79" s="760"/>
      <c r="Y79" s="760"/>
      <c r="Z79" s="760"/>
      <c r="AA79" s="760"/>
      <c r="AB79" s="760"/>
      <c r="AC79" s="760"/>
      <c r="AD79" s="760"/>
      <c r="AE79" s="760"/>
      <c r="AF79" s="760"/>
      <c r="AG79" s="760"/>
      <c r="AH79" s="760"/>
      <c r="AI79" s="760"/>
      <c r="AJ79" s="760"/>
      <c r="AK79" s="760"/>
      <c r="AL79" s="760"/>
      <c r="AM79" s="760"/>
      <c r="AN79" s="760"/>
      <c r="AO79" s="760"/>
      <c r="AP79" s="760"/>
      <c r="AQ79" s="760"/>
      <c r="AR79" s="760"/>
      <c r="AS79" s="760"/>
      <c r="AT79" s="760"/>
      <c r="AU79" s="760"/>
      <c r="AV79" s="760"/>
      <c r="AW79" s="760"/>
      <c r="AX79" s="760"/>
      <c r="AY79" s="760"/>
      <c r="AZ79" s="760"/>
      <c r="BA79" s="760"/>
      <c r="BB79" s="760"/>
      <c r="BC79" s="760"/>
      <c r="BD79" s="760"/>
      <c r="BE79" s="760"/>
      <c r="BF79" s="760"/>
      <c r="BG79" s="760"/>
      <c r="BH79" s="760"/>
      <c r="BI79" s="760"/>
      <c r="BJ79" s="760"/>
      <c r="BK79" s="760"/>
      <c r="BL79" s="760"/>
      <c r="BM79" s="760"/>
      <c r="BN79" s="760"/>
      <c r="BO79" s="760"/>
      <c r="BP79" s="760"/>
      <c r="BQ79" s="760"/>
      <c r="BR79" s="760"/>
      <c r="BS79" s="760"/>
      <c r="BT79" s="760"/>
      <c r="BU79" s="760"/>
      <c r="BV79" s="760"/>
      <c r="BW79" s="760"/>
      <c r="BX79" s="760"/>
      <c r="BY79" s="760"/>
      <c r="BZ79" s="760"/>
      <c r="CA79" s="760"/>
    </row>
    <row r="80" spans="1:79" ht="16.5" customHeight="1" thickBot="1">
      <c r="B80" s="831" t="s">
        <v>842</v>
      </c>
      <c r="C80" s="836"/>
      <c r="F80" s="833"/>
      <c r="G80" s="835"/>
      <c r="H80" s="835"/>
      <c r="I80" s="760"/>
      <c r="J80" s="760"/>
      <c r="K80" s="760"/>
      <c r="L80" s="760"/>
      <c r="M80" s="760"/>
      <c r="N80" s="815"/>
      <c r="O80" s="760"/>
      <c r="P80" s="760"/>
      <c r="Q80" s="760"/>
      <c r="R80" s="760"/>
      <c r="S80" s="760"/>
      <c r="T80" s="760"/>
      <c r="U80" s="760"/>
      <c r="V80" s="760"/>
      <c r="W80" s="760"/>
      <c r="X80" s="760"/>
      <c r="Y80" s="760"/>
      <c r="Z80" s="760"/>
      <c r="AA80" s="760"/>
      <c r="AB80" s="760"/>
      <c r="AC80" s="760"/>
      <c r="AD80" s="760"/>
      <c r="AE80" s="760"/>
      <c r="AF80" s="760"/>
      <c r="AG80" s="760"/>
      <c r="AH80" s="760"/>
      <c r="AI80" s="760"/>
      <c r="AJ80" s="760"/>
      <c r="AK80" s="760"/>
      <c r="AL80" s="760"/>
      <c r="AM80" s="760"/>
      <c r="AN80" s="760"/>
      <c r="AO80" s="760"/>
      <c r="AP80" s="760"/>
      <c r="AQ80" s="760"/>
      <c r="AR80" s="760"/>
      <c r="AS80" s="760"/>
      <c r="AT80" s="760"/>
      <c r="AU80" s="760"/>
      <c r="AV80" s="760"/>
      <c r="AW80" s="760"/>
      <c r="AX80" s="760"/>
      <c r="AY80" s="760"/>
      <c r="AZ80" s="760"/>
      <c r="BA80" s="760"/>
      <c r="BB80" s="760"/>
      <c r="BC80" s="760"/>
      <c r="BD80" s="760"/>
      <c r="BE80" s="760"/>
      <c r="BF80" s="760"/>
      <c r="BG80" s="760"/>
      <c r="BH80" s="760"/>
      <c r="BI80" s="760"/>
      <c r="BJ80" s="760"/>
      <c r="BK80" s="760"/>
      <c r="BL80" s="760"/>
      <c r="BM80" s="760"/>
      <c r="BN80" s="760"/>
      <c r="BO80" s="760"/>
      <c r="BP80" s="760"/>
      <c r="BQ80" s="760"/>
      <c r="BR80" s="760"/>
      <c r="BS80" s="760"/>
      <c r="BT80" s="760"/>
      <c r="BU80" s="760"/>
      <c r="BV80" s="760"/>
      <c r="BW80" s="760"/>
      <c r="BX80" s="760"/>
      <c r="BY80" s="760"/>
      <c r="BZ80" s="760"/>
      <c r="CA80" s="760"/>
    </row>
    <row r="81" spans="1:79" ht="33.75" customHeight="1" thickBot="1">
      <c r="B81" s="837" t="s">
        <v>812</v>
      </c>
      <c r="C81" s="838" t="s">
        <v>813</v>
      </c>
      <c r="D81" s="838" t="s">
        <v>814</v>
      </c>
      <c r="E81" s="839" t="s">
        <v>815</v>
      </c>
      <c r="F81" s="1402" t="s">
        <v>816</v>
      </c>
      <c r="G81" s="926" t="e">
        <f>AVERAGE([2]A.Pontozás_1.értékelő!G77,[2]B.Pontozás_2.értékelő!G77)</f>
        <v>#DIV/0!</v>
      </c>
      <c r="H81" s="835"/>
      <c r="I81" s="760"/>
      <c r="J81" s="760"/>
      <c r="K81" s="760"/>
      <c r="L81" s="760"/>
      <c r="M81" s="760"/>
      <c r="N81" s="815"/>
      <c r="O81" s="760"/>
      <c r="P81" s="760"/>
      <c r="Q81" s="760"/>
      <c r="R81" s="760"/>
      <c r="S81" s="760"/>
      <c r="T81" s="760"/>
      <c r="U81" s="760"/>
      <c r="V81" s="760"/>
      <c r="W81" s="760"/>
      <c r="X81" s="760"/>
      <c r="Y81" s="760"/>
      <c r="Z81" s="760"/>
      <c r="AA81" s="760"/>
      <c r="AB81" s="760"/>
      <c r="AC81" s="760"/>
      <c r="AD81" s="760"/>
      <c r="AE81" s="760"/>
      <c r="AF81" s="760"/>
      <c r="AG81" s="760"/>
      <c r="AH81" s="760"/>
      <c r="AI81" s="760"/>
      <c r="AJ81" s="760"/>
      <c r="AK81" s="760"/>
      <c r="AL81" s="760"/>
      <c r="AM81" s="760"/>
      <c r="AN81" s="760"/>
      <c r="AO81" s="760"/>
      <c r="AP81" s="760"/>
      <c r="AQ81" s="760"/>
      <c r="AR81" s="760"/>
      <c r="AS81" s="760"/>
      <c r="AT81" s="760"/>
      <c r="AU81" s="760"/>
      <c r="AV81" s="760"/>
      <c r="AW81" s="760"/>
      <c r="AX81" s="760"/>
      <c r="AY81" s="760"/>
      <c r="AZ81" s="760"/>
      <c r="BA81" s="760"/>
      <c r="BB81" s="760"/>
      <c r="BC81" s="760"/>
      <c r="BD81" s="760"/>
      <c r="BE81" s="760"/>
      <c r="BF81" s="760"/>
      <c r="BG81" s="760"/>
      <c r="BH81" s="760"/>
      <c r="BI81" s="760"/>
      <c r="BJ81" s="760"/>
      <c r="BK81" s="760"/>
      <c r="BL81" s="760"/>
      <c r="BM81" s="760"/>
      <c r="BN81" s="760"/>
      <c r="BO81" s="760"/>
      <c r="BP81" s="760"/>
      <c r="BQ81" s="760"/>
      <c r="BR81" s="760"/>
      <c r="BS81" s="760"/>
      <c r="BT81" s="760"/>
      <c r="BU81" s="760"/>
      <c r="BV81" s="760"/>
      <c r="BW81" s="760"/>
      <c r="BX81" s="760"/>
      <c r="BY81" s="760"/>
      <c r="BZ81" s="760"/>
      <c r="CA81" s="760"/>
    </row>
    <row r="82" spans="1:79" ht="21" customHeight="1">
      <c r="B82" s="844" t="s">
        <v>818</v>
      </c>
      <c r="C82" s="845">
        <v>0</v>
      </c>
      <c r="D82" s="846">
        <v>3</v>
      </c>
      <c r="E82" s="847">
        <v>0</v>
      </c>
      <c r="F82" s="1403"/>
      <c r="G82" s="865"/>
      <c r="H82" s="865"/>
      <c r="I82" s="866"/>
      <c r="J82" s="760"/>
      <c r="K82" s="760"/>
      <c r="L82" s="760"/>
      <c r="M82" s="760"/>
      <c r="N82" s="815"/>
      <c r="O82" s="760"/>
      <c r="P82" s="760"/>
      <c r="Q82" s="760"/>
      <c r="R82" s="760"/>
      <c r="S82" s="760"/>
      <c r="T82" s="760"/>
      <c r="U82" s="760"/>
      <c r="V82" s="760"/>
      <c r="W82" s="760"/>
      <c r="X82" s="760"/>
      <c r="Y82" s="760"/>
      <c r="Z82" s="760"/>
      <c r="AA82" s="760"/>
      <c r="AB82" s="760"/>
      <c r="AC82" s="760"/>
      <c r="AD82" s="760"/>
      <c r="AE82" s="760"/>
      <c r="AF82" s="760"/>
      <c r="AG82" s="760"/>
      <c r="AH82" s="760"/>
      <c r="AI82" s="760"/>
      <c r="AJ82" s="760"/>
      <c r="AK82" s="760"/>
      <c r="AL82" s="760"/>
      <c r="AM82" s="760"/>
      <c r="AN82" s="760"/>
      <c r="AO82" s="760"/>
      <c r="AP82" s="760"/>
      <c r="AQ82" s="760"/>
      <c r="AR82" s="760"/>
      <c r="AS82" s="760"/>
      <c r="AT82" s="760"/>
      <c r="AU82" s="760"/>
      <c r="AV82" s="760"/>
      <c r="AW82" s="760"/>
      <c r="AX82" s="760"/>
      <c r="AY82" s="760"/>
      <c r="AZ82" s="760"/>
      <c r="BA82" s="760"/>
      <c r="BB82" s="760"/>
      <c r="BC82" s="760"/>
      <c r="BD82" s="760"/>
      <c r="BE82" s="760"/>
      <c r="BF82" s="760"/>
      <c r="BG82" s="760"/>
      <c r="BH82" s="760"/>
      <c r="BI82" s="760"/>
      <c r="BJ82" s="760"/>
      <c r="BK82" s="760"/>
      <c r="BL82" s="760"/>
      <c r="BM82" s="760"/>
      <c r="BN82" s="760"/>
      <c r="BO82" s="760"/>
      <c r="BP82" s="760"/>
      <c r="BQ82" s="760"/>
      <c r="BR82" s="760"/>
      <c r="BS82" s="760"/>
      <c r="BT82" s="760"/>
      <c r="BU82" s="760"/>
      <c r="BV82" s="760"/>
      <c r="BW82" s="760"/>
      <c r="BX82" s="760"/>
      <c r="BY82" s="760"/>
      <c r="BZ82" s="760"/>
      <c r="CA82" s="760"/>
    </row>
    <row r="83" spans="1:79" ht="20.25" customHeight="1">
      <c r="B83" s="850" t="s">
        <v>820</v>
      </c>
      <c r="C83" s="851">
        <v>1</v>
      </c>
      <c r="D83" s="852">
        <v>3</v>
      </c>
      <c r="E83" s="853">
        <v>3</v>
      </c>
      <c r="F83" s="1403"/>
      <c r="G83" s="867"/>
      <c r="H83" s="867"/>
      <c r="I83" s="868"/>
      <c r="J83" s="760"/>
      <c r="K83" s="760"/>
      <c r="L83" s="760"/>
      <c r="M83" s="760"/>
      <c r="N83" s="815"/>
      <c r="O83" s="760"/>
      <c r="P83" s="760"/>
      <c r="Q83" s="760"/>
      <c r="R83" s="760"/>
      <c r="S83" s="760"/>
      <c r="T83" s="760"/>
      <c r="U83" s="760"/>
      <c r="V83" s="760"/>
      <c r="W83" s="760"/>
      <c r="X83" s="760"/>
      <c r="Y83" s="760"/>
      <c r="Z83" s="760"/>
      <c r="AA83" s="760"/>
      <c r="AB83" s="760"/>
      <c r="AC83" s="760"/>
      <c r="AD83" s="760"/>
      <c r="AE83" s="760"/>
      <c r="AF83" s="760"/>
      <c r="AG83" s="760"/>
      <c r="AH83" s="760"/>
      <c r="AI83" s="760"/>
      <c r="AJ83" s="760"/>
      <c r="AK83" s="760"/>
      <c r="AL83" s="760"/>
      <c r="AM83" s="760"/>
      <c r="AN83" s="760"/>
      <c r="AO83" s="760"/>
      <c r="AP83" s="760"/>
      <c r="AQ83" s="760"/>
      <c r="AR83" s="760"/>
      <c r="AS83" s="760"/>
      <c r="AT83" s="760"/>
      <c r="AU83" s="760"/>
      <c r="AV83" s="760"/>
      <c r="AW83" s="760"/>
      <c r="AX83" s="760"/>
      <c r="AY83" s="760"/>
      <c r="AZ83" s="760"/>
      <c r="BA83" s="760"/>
      <c r="BB83" s="760"/>
      <c r="BC83" s="760"/>
      <c r="BD83" s="760"/>
      <c r="BE83" s="760"/>
      <c r="BF83" s="760"/>
      <c r="BG83" s="760"/>
      <c r="BH83" s="760"/>
      <c r="BI83" s="760"/>
      <c r="BJ83" s="760"/>
      <c r="BK83" s="760"/>
      <c r="BL83" s="760"/>
      <c r="BM83" s="760"/>
      <c r="BN83" s="760"/>
      <c r="BO83" s="760"/>
      <c r="BP83" s="760"/>
      <c r="BQ83" s="760"/>
      <c r="BR83" s="760"/>
      <c r="BS83" s="760"/>
      <c r="BT83" s="760"/>
      <c r="BU83" s="760"/>
      <c r="BV83" s="760"/>
      <c r="BW83" s="760"/>
      <c r="BX83" s="760"/>
      <c r="BY83" s="760"/>
      <c r="BZ83" s="760"/>
      <c r="CA83" s="760"/>
    </row>
    <row r="84" spans="1:79" ht="20.25" customHeight="1" thickBot="1">
      <c r="B84" s="856" t="s">
        <v>822</v>
      </c>
      <c r="C84" s="857">
        <v>2</v>
      </c>
      <c r="D84" s="858">
        <v>3</v>
      </c>
      <c r="E84" s="859">
        <v>6</v>
      </c>
      <c r="F84" s="1404"/>
      <c r="G84" s="869"/>
      <c r="H84" s="869"/>
      <c r="I84" s="870"/>
      <c r="J84" s="760"/>
      <c r="K84" s="760"/>
      <c r="L84" s="760"/>
      <c r="M84" s="760"/>
      <c r="N84" s="815"/>
      <c r="O84" s="760"/>
      <c r="P84" s="760"/>
      <c r="Q84" s="760"/>
      <c r="R84" s="760"/>
      <c r="S84" s="760"/>
      <c r="T84" s="760"/>
      <c r="U84" s="760"/>
      <c r="V84" s="760"/>
      <c r="W84" s="760"/>
      <c r="X84" s="760"/>
      <c r="Y84" s="760"/>
      <c r="Z84" s="760"/>
      <c r="AA84" s="760"/>
      <c r="AB84" s="760"/>
      <c r="AC84" s="760"/>
      <c r="AD84" s="760"/>
      <c r="AE84" s="760"/>
      <c r="AF84" s="760"/>
      <c r="AG84" s="760"/>
      <c r="AH84" s="760"/>
      <c r="AI84" s="760"/>
      <c r="AJ84" s="760"/>
      <c r="AK84" s="760"/>
      <c r="AL84" s="760"/>
      <c r="AM84" s="760"/>
      <c r="AN84" s="760"/>
      <c r="AO84" s="760"/>
      <c r="AP84" s="760"/>
      <c r="AQ84" s="760"/>
      <c r="AR84" s="760"/>
      <c r="AS84" s="760"/>
      <c r="AT84" s="760"/>
      <c r="AU84" s="760"/>
      <c r="AV84" s="760"/>
      <c r="AW84" s="760"/>
      <c r="AX84" s="760"/>
      <c r="AY84" s="760"/>
      <c r="AZ84" s="760"/>
      <c r="BA84" s="760"/>
      <c r="BB84" s="760"/>
      <c r="BC84" s="760"/>
      <c r="BD84" s="760"/>
      <c r="BE84" s="760"/>
      <c r="BF84" s="760"/>
      <c r="BG84" s="760"/>
      <c r="BH84" s="760"/>
      <c r="BI84" s="760"/>
      <c r="BJ84" s="760"/>
      <c r="BK84" s="760"/>
      <c r="BL84" s="760"/>
      <c r="BM84" s="760"/>
      <c r="BN84" s="760"/>
      <c r="BO84" s="760"/>
      <c r="BP84" s="760"/>
      <c r="BQ84" s="760"/>
      <c r="BR84" s="760"/>
      <c r="BS84" s="760"/>
      <c r="BT84" s="760"/>
      <c r="BU84" s="760"/>
      <c r="BV84" s="760"/>
      <c r="BW84" s="760"/>
      <c r="BX84" s="760"/>
      <c r="BY84" s="760"/>
      <c r="BZ84" s="760"/>
      <c r="CA84" s="760"/>
    </row>
    <row r="85" spans="1:79" ht="9" customHeight="1">
      <c r="B85" s="862"/>
      <c r="C85" s="863"/>
      <c r="D85" s="863"/>
      <c r="E85" s="863"/>
      <c r="F85" s="833"/>
      <c r="G85" s="835"/>
      <c r="H85" s="835"/>
      <c r="I85" s="760"/>
      <c r="J85" s="760"/>
      <c r="K85" s="760"/>
      <c r="L85" s="760"/>
      <c r="M85" s="760"/>
      <c r="N85" s="815"/>
      <c r="O85" s="760"/>
      <c r="P85" s="760"/>
      <c r="Q85" s="760"/>
      <c r="R85" s="760"/>
      <c r="S85" s="760"/>
      <c r="T85" s="760"/>
      <c r="U85" s="760"/>
      <c r="V85" s="760"/>
      <c r="W85" s="760"/>
      <c r="X85" s="760"/>
      <c r="Y85" s="760"/>
      <c r="Z85" s="760"/>
      <c r="AA85" s="760"/>
      <c r="AB85" s="760"/>
      <c r="AC85" s="760"/>
      <c r="AD85" s="760"/>
      <c r="AE85" s="760"/>
      <c r="AF85" s="760"/>
      <c r="AG85" s="760"/>
      <c r="AH85" s="760"/>
      <c r="AI85" s="760"/>
      <c r="AJ85" s="760"/>
      <c r="AK85" s="760"/>
      <c r="AL85" s="760"/>
      <c r="AM85" s="760"/>
      <c r="AN85" s="760"/>
      <c r="AO85" s="760"/>
      <c r="AP85" s="760"/>
      <c r="AQ85" s="760"/>
      <c r="AR85" s="760"/>
      <c r="AS85" s="760"/>
      <c r="AT85" s="760"/>
      <c r="AU85" s="760"/>
      <c r="AV85" s="760"/>
      <c r="AW85" s="760"/>
      <c r="AX85" s="760"/>
      <c r="AY85" s="760"/>
      <c r="AZ85" s="760"/>
      <c r="BA85" s="760"/>
      <c r="BB85" s="760"/>
      <c r="BC85" s="760"/>
      <c r="BD85" s="760"/>
      <c r="BE85" s="760"/>
      <c r="BF85" s="760"/>
      <c r="BG85" s="760"/>
      <c r="BH85" s="760"/>
      <c r="BI85" s="760"/>
      <c r="BJ85" s="760"/>
      <c r="BK85" s="760"/>
      <c r="BL85" s="760"/>
      <c r="BM85" s="760"/>
      <c r="BN85" s="760"/>
      <c r="BO85" s="760"/>
      <c r="BP85" s="760"/>
      <c r="BQ85" s="760"/>
      <c r="BR85" s="760"/>
      <c r="BS85" s="760"/>
      <c r="BT85" s="760"/>
      <c r="BU85" s="760"/>
      <c r="BV85" s="760"/>
      <c r="BW85" s="760"/>
      <c r="BX85" s="760"/>
      <c r="BY85" s="760"/>
      <c r="BZ85" s="760"/>
      <c r="CA85" s="760"/>
    </row>
    <row r="86" spans="1:79" ht="6.75" customHeight="1" thickBot="1">
      <c r="F86" s="833"/>
      <c r="I86" s="727"/>
      <c r="J86" s="760"/>
      <c r="K86" s="760"/>
      <c r="L86" s="760"/>
      <c r="M86" s="760"/>
      <c r="N86" s="815"/>
      <c r="O86" s="760"/>
      <c r="P86" s="760"/>
      <c r="Q86" s="760"/>
      <c r="R86" s="760"/>
      <c r="S86" s="760"/>
      <c r="T86" s="760"/>
      <c r="U86" s="760"/>
      <c r="V86" s="760"/>
      <c r="W86" s="760"/>
      <c r="X86" s="760"/>
      <c r="Y86" s="760"/>
      <c r="Z86" s="760"/>
      <c r="AA86" s="760"/>
      <c r="AB86" s="760"/>
      <c r="AC86" s="760"/>
      <c r="AD86" s="760"/>
      <c r="AE86" s="760"/>
      <c r="AF86" s="760"/>
      <c r="AG86" s="760"/>
      <c r="AH86" s="760"/>
      <c r="AI86" s="760"/>
      <c r="AJ86" s="760"/>
      <c r="AK86" s="760"/>
      <c r="AL86" s="760"/>
      <c r="AM86" s="760"/>
      <c r="AN86" s="760"/>
      <c r="AO86" s="760"/>
      <c r="AP86" s="760"/>
      <c r="AQ86" s="760"/>
      <c r="AR86" s="760"/>
      <c r="AS86" s="760"/>
      <c r="AT86" s="760"/>
      <c r="AU86" s="760"/>
      <c r="AV86" s="760"/>
      <c r="AW86" s="760"/>
      <c r="AX86" s="760"/>
      <c r="AY86" s="760"/>
      <c r="AZ86" s="760"/>
      <c r="BA86" s="760"/>
      <c r="BB86" s="760"/>
      <c r="BC86" s="760"/>
      <c r="BD86" s="760"/>
      <c r="BE86" s="760"/>
      <c r="BF86" s="760"/>
      <c r="BG86" s="760"/>
      <c r="BH86" s="760"/>
      <c r="BI86" s="760"/>
      <c r="BJ86" s="760"/>
      <c r="BK86" s="760"/>
      <c r="BL86" s="760"/>
      <c r="BM86" s="760"/>
      <c r="BN86" s="760"/>
      <c r="BO86" s="760"/>
      <c r="BP86" s="760"/>
      <c r="BQ86" s="760"/>
      <c r="BR86" s="760"/>
      <c r="BS86" s="760"/>
      <c r="BT86" s="760"/>
      <c r="BU86" s="760"/>
      <c r="BV86" s="760"/>
      <c r="BW86" s="760"/>
      <c r="BX86" s="760"/>
      <c r="BY86" s="760"/>
      <c r="BZ86" s="760"/>
      <c r="CA86" s="760"/>
    </row>
    <row r="87" spans="1:79" s="823" customFormat="1" ht="23.25" customHeight="1" thickBot="1">
      <c r="A87" s="819"/>
      <c r="B87" s="1406"/>
      <c r="C87" s="1407"/>
      <c r="D87" s="1407"/>
      <c r="E87" s="1408"/>
      <c r="F87" s="820" t="s">
        <v>805</v>
      </c>
      <c r="G87" s="821"/>
      <c r="H87" s="820" t="s">
        <v>806</v>
      </c>
      <c r="I87" s="871" t="e">
        <f>IF(OR(G93="KO",G100="KO",G115="KO"),"KO","Nincs KO")</f>
        <v>#DIV/0!</v>
      </c>
      <c r="J87" s="760"/>
      <c r="K87" s="760"/>
      <c r="L87" s="760"/>
      <c r="M87" s="760"/>
      <c r="N87" s="815"/>
      <c r="O87" s="760"/>
      <c r="P87" s="760"/>
      <c r="Q87" s="760"/>
      <c r="R87" s="760"/>
      <c r="S87" s="760"/>
      <c r="T87" s="760"/>
      <c r="U87" s="760"/>
      <c r="V87" s="760"/>
      <c r="W87" s="760"/>
      <c r="X87" s="760"/>
      <c r="Y87" s="760"/>
      <c r="Z87" s="760"/>
      <c r="AA87" s="760"/>
      <c r="AB87" s="760"/>
      <c r="AC87" s="760"/>
      <c r="AD87" s="760"/>
      <c r="AE87" s="760"/>
      <c r="AF87" s="760"/>
      <c r="AG87" s="760"/>
      <c r="AH87" s="760"/>
      <c r="AI87" s="760"/>
      <c r="AJ87" s="760"/>
      <c r="AK87" s="760"/>
      <c r="AL87" s="760"/>
      <c r="AM87" s="760"/>
      <c r="AN87" s="760"/>
      <c r="AO87" s="760"/>
      <c r="AP87" s="760"/>
      <c r="AQ87" s="760"/>
      <c r="AR87" s="760"/>
      <c r="AS87" s="760"/>
      <c r="AT87" s="760"/>
      <c r="AU87" s="760"/>
      <c r="AV87" s="760"/>
      <c r="AW87" s="760"/>
      <c r="AX87" s="760"/>
      <c r="AY87" s="760"/>
      <c r="AZ87" s="760"/>
      <c r="BA87" s="760"/>
      <c r="BB87" s="760"/>
      <c r="BC87" s="760"/>
      <c r="BD87" s="760"/>
      <c r="BE87" s="760"/>
      <c r="BF87" s="760"/>
      <c r="BG87" s="760"/>
      <c r="BH87" s="760"/>
      <c r="BI87" s="760"/>
      <c r="BJ87" s="760"/>
      <c r="BK87" s="760"/>
      <c r="BL87" s="760"/>
      <c r="BM87" s="760"/>
      <c r="BN87" s="760"/>
      <c r="BO87" s="760"/>
      <c r="BP87" s="760"/>
      <c r="BQ87" s="760"/>
      <c r="BR87" s="760"/>
      <c r="BS87" s="760"/>
      <c r="BT87" s="760"/>
      <c r="BU87" s="760"/>
      <c r="BV87" s="760"/>
      <c r="BW87" s="760"/>
      <c r="BX87" s="760"/>
      <c r="BY87" s="760"/>
      <c r="BZ87" s="760"/>
      <c r="CA87" s="760"/>
    </row>
    <row r="88" spans="1:79" ht="37.5" customHeight="1" thickBot="1">
      <c r="B88" s="824" t="s">
        <v>843</v>
      </c>
      <c r="C88" s="825" t="s">
        <v>844</v>
      </c>
      <c r="D88" s="825"/>
      <c r="E88" s="826"/>
      <c r="F88" s="827">
        <v>22</v>
      </c>
      <c r="G88" s="828"/>
      <c r="H88" s="829">
        <v>40</v>
      </c>
      <c r="I88" s="830" t="e">
        <f>SUM(G93,G100,G107,G115,G122,G130,G138)</f>
        <v>#DIV/0!</v>
      </c>
      <c r="J88" s="760"/>
      <c r="K88" s="760"/>
      <c r="L88" s="760"/>
      <c r="M88" s="760"/>
      <c r="N88" s="815"/>
      <c r="O88" s="760"/>
      <c r="P88" s="760"/>
      <c r="Q88" s="760"/>
      <c r="R88" s="760"/>
      <c r="S88" s="760"/>
      <c r="T88" s="760"/>
      <c r="U88" s="760"/>
      <c r="V88" s="760"/>
      <c r="W88" s="760"/>
      <c r="X88" s="760"/>
      <c r="Y88" s="760"/>
      <c r="Z88" s="760"/>
      <c r="AA88" s="760"/>
      <c r="AB88" s="760"/>
      <c r="AC88" s="760"/>
      <c r="AD88" s="760"/>
      <c r="AE88" s="760"/>
      <c r="AF88" s="760"/>
      <c r="AG88" s="760"/>
      <c r="AH88" s="760"/>
      <c r="AI88" s="760"/>
      <c r="AJ88" s="760"/>
      <c r="AK88" s="760"/>
      <c r="AL88" s="760"/>
      <c r="AM88" s="760"/>
      <c r="AN88" s="760"/>
      <c r="AO88" s="760"/>
      <c r="AP88" s="760"/>
      <c r="AQ88" s="760"/>
      <c r="AR88" s="760"/>
      <c r="AS88" s="760"/>
      <c r="AT88" s="760"/>
      <c r="AU88" s="760"/>
      <c r="AV88" s="760"/>
      <c r="AW88" s="760"/>
      <c r="AX88" s="760"/>
      <c r="AY88" s="760"/>
      <c r="AZ88" s="760"/>
      <c r="BA88" s="760"/>
      <c r="BB88" s="760"/>
      <c r="BC88" s="760"/>
      <c r="BD88" s="760"/>
      <c r="BE88" s="760"/>
      <c r="BF88" s="760"/>
      <c r="BG88" s="760"/>
      <c r="BH88" s="760"/>
      <c r="BI88" s="760"/>
      <c r="BJ88" s="760"/>
      <c r="BK88" s="760"/>
      <c r="BL88" s="760"/>
      <c r="BM88" s="760"/>
      <c r="BN88" s="760"/>
      <c r="BO88" s="760"/>
      <c r="BP88" s="760"/>
      <c r="BQ88" s="760"/>
      <c r="BR88" s="760"/>
      <c r="BS88" s="760"/>
      <c r="BT88" s="760"/>
      <c r="BU88" s="760"/>
      <c r="BV88" s="760"/>
      <c r="BW88" s="760"/>
      <c r="BX88" s="760"/>
      <c r="BY88" s="760"/>
      <c r="BZ88" s="760"/>
      <c r="CA88" s="760"/>
    </row>
    <row r="89" spans="1:79" ht="6.75" customHeight="1">
      <c r="B89" s="831"/>
      <c r="C89" s="832"/>
      <c r="D89" s="832"/>
      <c r="E89" s="832"/>
      <c r="F89" s="833"/>
      <c r="G89" s="834"/>
      <c r="H89" s="834"/>
      <c r="I89" s="760"/>
      <c r="J89" s="760"/>
      <c r="K89" s="760"/>
      <c r="L89" s="760"/>
      <c r="M89" s="760"/>
      <c r="N89" s="815"/>
      <c r="O89" s="760"/>
      <c r="P89" s="760"/>
      <c r="Q89" s="760"/>
      <c r="R89" s="760"/>
      <c r="S89" s="760"/>
      <c r="T89" s="760"/>
      <c r="U89" s="760"/>
      <c r="V89" s="760"/>
      <c r="W89" s="760"/>
      <c r="X89" s="760"/>
      <c r="Y89" s="760"/>
      <c r="Z89" s="760"/>
      <c r="AA89" s="760"/>
      <c r="AB89" s="760"/>
      <c r="AC89" s="760"/>
      <c r="AD89" s="760"/>
      <c r="AE89" s="760"/>
      <c r="AF89" s="760"/>
      <c r="AG89" s="760"/>
      <c r="AH89" s="760"/>
      <c r="AI89" s="760"/>
      <c r="AJ89" s="760"/>
      <c r="AK89" s="760"/>
      <c r="AL89" s="760"/>
      <c r="AM89" s="760"/>
      <c r="AN89" s="760"/>
      <c r="AO89" s="760"/>
      <c r="AP89" s="760"/>
      <c r="AQ89" s="760"/>
      <c r="AR89" s="760"/>
      <c r="AS89" s="760"/>
      <c r="AT89" s="760"/>
      <c r="AU89" s="760"/>
      <c r="AV89" s="760"/>
      <c r="AW89" s="760"/>
      <c r="AX89" s="760"/>
      <c r="AY89" s="760"/>
      <c r="AZ89" s="760"/>
      <c r="BA89" s="760"/>
      <c r="BB89" s="760"/>
      <c r="BC89" s="760"/>
      <c r="BD89" s="760"/>
      <c r="BE89" s="760"/>
      <c r="BF89" s="760"/>
      <c r="BG89" s="760"/>
      <c r="BH89" s="760"/>
      <c r="BI89" s="760"/>
      <c r="BJ89" s="760"/>
      <c r="BK89" s="760"/>
      <c r="BL89" s="760"/>
      <c r="BM89" s="760"/>
      <c r="BN89" s="760"/>
      <c r="BO89" s="760"/>
      <c r="BP89" s="760"/>
      <c r="BQ89" s="760"/>
      <c r="BR89" s="760"/>
      <c r="BS89" s="760"/>
      <c r="BT89" s="760"/>
      <c r="BU89" s="760"/>
      <c r="BV89" s="760"/>
      <c r="BW89" s="760"/>
      <c r="BX89" s="760"/>
      <c r="BY89" s="760"/>
      <c r="BZ89" s="760"/>
      <c r="CA89" s="760"/>
    </row>
    <row r="90" spans="1:79" ht="18" customHeight="1">
      <c r="A90" s="724">
        <v>7</v>
      </c>
      <c r="B90" s="831" t="s">
        <v>845</v>
      </c>
      <c r="C90" s="832"/>
      <c r="D90" s="832"/>
      <c r="E90" s="832"/>
      <c r="F90" s="833"/>
      <c r="G90" s="835"/>
      <c r="H90" s="835"/>
      <c r="I90" s="760"/>
      <c r="J90" s="760"/>
      <c r="K90" s="760"/>
      <c r="L90" s="760"/>
      <c r="M90" s="760"/>
      <c r="N90" s="815"/>
      <c r="O90" s="760"/>
      <c r="P90" s="760"/>
      <c r="Q90" s="760"/>
      <c r="R90" s="760"/>
      <c r="S90" s="760"/>
      <c r="T90" s="760"/>
      <c r="U90" s="760"/>
      <c r="V90" s="760"/>
      <c r="W90" s="760"/>
      <c r="X90" s="760"/>
      <c r="Y90" s="760"/>
      <c r="Z90" s="760"/>
      <c r="AA90" s="760"/>
      <c r="AB90" s="760"/>
      <c r="AC90" s="760"/>
      <c r="AD90" s="760"/>
      <c r="AE90" s="760"/>
      <c r="AF90" s="760"/>
      <c r="AG90" s="760"/>
      <c r="AH90" s="760"/>
      <c r="AI90" s="760"/>
      <c r="AJ90" s="760"/>
      <c r="AK90" s="760"/>
      <c r="AL90" s="760"/>
      <c r="AM90" s="760"/>
      <c r="AN90" s="760"/>
      <c r="AO90" s="760"/>
      <c r="AP90" s="760"/>
      <c r="AQ90" s="760"/>
      <c r="AR90" s="760"/>
      <c r="AS90" s="760"/>
      <c r="AT90" s="760"/>
      <c r="AU90" s="760"/>
      <c r="AV90" s="760"/>
      <c r="AW90" s="760"/>
      <c r="AX90" s="760"/>
      <c r="AY90" s="760"/>
      <c r="AZ90" s="760"/>
      <c r="BA90" s="760"/>
      <c r="BB90" s="760"/>
      <c r="BC90" s="760"/>
      <c r="BD90" s="760"/>
      <c r="BE90" s="760"/>
      <c r="BF90" s="760"/>
      <c r="BG90" s="760"/>
      <c r="BH90" s="760"/>
      <c r="BI90" s="760"/>
      <c r="BJ90" s="760"/>
      <c r="BK90" s="760"/>
      <c r="BL90" s="760"/>
      <c r="BM90" s="760"/>
      <c r="BN90" s="760"/>
      <c r="BO90" s="760"/>
      <c r="BP90" s="760"/>
      <c r="BQ90" s="760"/>
      <c r="BR90" s="760"/>
      <c r="BS90" s="760"/>
      <c r="BT90" s="760"/>
      <c r="BU90" s="760"/>
      <c r="BV90" s="760"/>
      <c r="BW90" s="760"/>
      <c r="BX90" s="760"/>
      <c r="BY90" s="760"/>
      <c r="BZ90" s="760"/>
      <c r="CA90" s="760"/>
    </row>
    <row r="91" spans="1:79" ht="35.25" customHeight="1">
      <c r="B91" s="1399" t="s">
        <v>846</v>
      </c>
      <c r="C91" s="1400"/>
      <c r="D91" s="1400"/>
      <c r="E91" s="1401"/>
      <c r="F91" s="833"/>
      <c r="G91" s="835"/>
      <c r="H91" s="835"/>
      <c r="I91" s="760"/>
      <c r="J91" s="760"/>
      <c r="K91" s="760"/>
      <c r="L91" s="760"/>
      <c r="M91" s="760"/>
      <c r="N91" s="815"/>
      <c r="O91" s="760"/>
      <c r="P91" s="760"/>
      <c r="Q91" s="760"/>
      <c r="R91" s="760"/>
      <c r="S91" s="760"/>
      <c r="T91" s="760"/>
      <c r="U91" s="760"/>
      <c r="V91" s="760"/>
      <c r="W91" s="760"/>
      <c r="X91" s="760"/>
      <c r="Y91" s="760"/>
      <c r="Z91" s="760"/>
      <c r="AA91" s="760"/>
      <c r="AB91" s="760"/>
      <c r="AC91" s="760"/>
      <c r="AD91" s="760"/>
      <c r="AE91" s="760"/>
      <c r="AF91" s="760"/>
      <c r="AG91" s="760"/>
      <c r="AH91" s="760"/>
      <c r="AI91" s="760"/>
      <c r="AJ91" s="760"/>
      <c r="AK91" s="760"/>
      <c r="AL91" s="760"/>
      <c r="AM91" s="760"/>
      <c r="AN91" s="760"/>
      <c r="AO91" s="760"/>
      <c r="AP91" s="760"/>
      <c r="AQ91" s="760"/>
      <c r="AR91" s="760"/>
      <c r="AS91" s="760"/>
      <c r="AT91" s="760"/>
      <c r="AU91" s="760"/>
      <c r="AV91" s="760"/>
      <c r="AW91" s="760"/>
      <c r="AX91" s="760"/>
      <c r="AY91" s="760"/>
      <c r="AZ91" s="760"/>
      <c r="BA91" s="760"/>
      <c r="BB91" s="760"/>
      <c r="BC91" s="760"/>
      <c r="BD91" s="760"/>
      <c r="BE91" s="760"/>
      <c r="BF91" s="760"/>
      <c r="BG91" s="760"/>
      <c r="BH91" s="760"/>
      <c r="BI91" s="760"/>
      <c r="BJ91" s="760"/>
      <c r="BK91" s="760"/>
      <c r="BL91" s="760"/>
      <c r="BM91" s="760"/>
      <c r="BN91" s="760"/>
      <c r="BO91" s="760"/>
      <c r="BP91" s="760"/>
      <c r="BQ91" s="760"/>
      <c r="BR91" s="760"/>
      <c r="BS91" s="760"/>
      <c r="BT91" s="760"/>
      <c r="BU91" s="760"/>
      <c r="BV91" s="760"/>
      <c r="BW91" s="760"/>
      <c r="BX91" s="760"/>
      <c r="BY91" s="760"/>
      <c r="BZ91" s="760"/>
      <c r="CA91" s="760"/>
    </row>
    <row r="92" spans="1:79" ht="16.5" customHeight="1" thickBot="1">
      <c r="B92" s="831" t="s">
        <v>842</v>
      </c>
      <c r="C92" s="836"/>
      <c r="F92" s="833"/>
      <c r="G92" s="835"/>
      <c r="H92" s="835"/>
      <c r="I92" s="760"/>
      <c r="J92" s="760"/>
      <c r="K92" s="760"/>
      <c r="L92" s="760"/>
      <c r="M92" s="760"/>
      <c r="N92" s="815"/>
      <c r="O92" s="760"/>
      <c r="P92" s="760"/>
      <c r="Q92" s="760"/>
      <c r="R92" s="760"/>
      <c r="S92" s="760"/>
      <c r="T92" s="760"/>
      <c r="U92" s="760"/>
      <c r="V92" s="760"/>
      <c r="W92" s="760"/>
      <c r="X92" s="760"/>
      <c r="Y92" s="760"/>
      <c r="Z92" s="760"/>
      <c r="AA92" s="760"/>
      <c r="AB92" s="760"/>
      <c r="AC92" s="760"/>
      <c r="AD92" s="760"/>
      <c r="AE92" s="760"/>
      <c r="AF92" s="760"/>
      <c r="AG92" s="760"/>
      <c r="AH92" s="760"/>
      <c r="AI92" s="760"/>
      <c r="AJ92" s="760"/>
      <c r="AK92" s="760"/>
      <c r="AL92" s="760"/>
      <c r="AM92" s="760"/>
      <c r="AN92" s="760"/>
      <c r="AO92" s="760"/>
      <c r="AP92" s="760"/>
      <c r="AQ92" s="760"/>
      <c r="AR92" s="760"/>
      <c r="AS92" s="760"/>
      <c r="AT92" s="760"/>
      <c r="AU92" s="760"/>
      <c r="AV92" s="760"/>
      <c r="AW92" s="760"/>
      <c r="AX92" s="760"/>
      <c r="AY92" s="760"/>
      <c r="AZ92" s="760"/>
      <c r="BA92" s="760"/>
      <c r="BB92" s="760"/>
      <c r="BC92" s="760"/>
      <c r="BD92" s="760"/>
      <c r="BE92" s="760"/>
      <c r="BF92" s="760"/>
      <c r="BG92" s="760"/>
      <c r="BH92" s="760"/>
      <c r="BI92" s="760"/>
      <c r="BJ92" s="760"/>
      <c r="BK92" s="760"/>
      <c r="BL92" s="760"/>
      <c r="BM92" s="760"/>
      <c r="BN92" s="760"/>
      <c r="BO92" s="760"/>
      <c r="BP92" s="760"/>
      <c r="BQ92" s="760"/>
      <c r="BR92" s="760"/>
      <c r="BS92" s="760"/>
      <c r="BT92" s="760"/>
      <c r="BU92" s="760"/>
      <c r="BV92" s="760"/>
      <c r="BW92" s="760"/>
      <c r="BX92" s="760"/>
      <c r="BY92" s="760"/>
      <c r="BZ92" s="760"/>
      <c r="CA92" s="760"/>
    </row>
    <row r="93" spans="1:79" ht="33.75" customHeight="1" thickBot="1">
      <c r="B93" s="872" t="s">
        <v>812</v>
      </c>
      <c r="C93" s="873" t="s">
        <v>813</v>
      </c>
      <c r="D93" s="873" t="s">
        <v>814</v>
      </c>
      <c r="E93" s="874" t="s">
        <v>815</v>
      </c>
      <c r="F93" s="1402" t="s">
        <v>816</v>
      </c>
      <c r="G93" s="926" t="e">
        <f>AVERAGE([2]A.Pontozás_1.értékelő!G89,[2]B.Pontozás_2.értékelő!G89)</f>
        <v>#DIV/0!</v>
      </c>
      <c r="H93" s="835"/>
      <c r="I93" s="760"/>
      <c r="J93" s="760"/>
      <c r="K93" s="760"/>
      <c r="L93" s="760"/>
      <c r="M93" s="760"/>
      <c r="N93" s="815"/>
      <c r="O93" s="760"/>
      <c r="P93" s="760"/>
      <c r="Q93" s="760"/>
      <c r="R93" s="760"/>
      <c r="S93" s="760"/>
      <c r="T93" s="760"/>
      <c r="U93" s="760"/>
      <c r="V93" s="760"/>
      <c r="W93" s="760"/>
      <c r="X93" s="760"/>
      <c r="Y93" s="760"/>
      <c r="Z93" s="760"/>
      <c r="AA93" s="760"/>
      <c r="AB93" s="760"/>
      <c r="AC93" s="760"/>
      <c r="AD93" s="760"/>
      <c r="AE93" s="760"/>
      <c r="AF93" s="760"/>
      <c r="AG93" s="760"/>
      <c r="AH93" s="760"/>
      <c r="AI93" s="760"/>
      <c r="AJ93" s="760"/>
      <c r="AK93" s="760"/>
      <c r="AL93" s="760"/>
      <c r="AM93" s="760"/>
      <c r="AN93" s="760"/>
      <c r="AO93" s="760"/>
      <c r="AP93" s="760"/>
      <c r="AQ93" s="760"/>
      <c r="AR93" s="760"/>
      <c r="AS93" s="760"/>
      <c r="AT93" s="760"/>
      <c r="AU93" s="760"/>
      <c r="AV93" s="760"/>
      <c r="AW93" s="760"/>
      <c r="AX93" s="760"/>
      <c r="AY93" s="760"/>
      <c r="AZ93" s="760"/>
      <c r="BA93" s="760"/>
      <c r="BB93" s="760"/>
      <c r="BC93" s="760"/>
      <c r="BD93" s="760"/>
      <c r="BE93" s="760"/>
      <c r="BF93" s="760"/>
      <c r="BG93" s="760"/>
      <c r="BH93" s="760"/>
      <c r="BI93" s="760"/>
      <c r="BJ93" s="760"/>
      <c r="BK93" s="760"/>
      <c r="BL93" s="760"/>
      <c r="BM93" s="760"/>
      <c r="BN93" s="760"/>
      <c r="BO93" s="760"/>
      <c r="BP93" s="760"/>
      <c r="BQ93" s="760"/>
      <c r="BR93" s="760"/>
      <c r="BS93" s="760"/>
      <c r="BT93" s="760"/>
      <c r="BU93" s="760"/>
      <c r="BV93" s="760"/>
      <c r="BW93" s="760"/>
      <c r="BX93" s="760"/>
      <c r="BY93" s="760"/>
      <c r="BZ93" s="760"/>
      <c r="CA93" s="760"/>
    </row>
    <row r="94" spans="1:79" ht="26.25" customHeight="1">
      <c r="B94" s="850" t="s">
        <v>847</v>
      </c>
      <c r="C94" s="1412" t="s">
        <v>848</v>
      </c>
      <c r="D94" s="1413"/>
      <c r="E94" s="875" t="s">
        <v>793</v>
      </c>
      <c r="F94" s="1403"/>
      <c r="G94" s="865"/>
      <c r="H94" s="865"/>
      <c r="I94" s="866"/>
      <c r="J94" s="760"/>
      <c r="K94" s="760"/>
      <c r="L94" s="760"/>
      <c r="M94" s="760"/>
      <c r="N94" s="815"/>
      <c r="O94" s="760"/>
      <c r="P94" s="760"/>
      <c r="Q94" s="760"/>
      <c r="R94" s="760"/>
      <c r="S94" s="760"/>
      <c r="T94" s="760"/>
      <c r="U94" s="760"/>
      <c r="V94" s="760"/>
      <c r="W94" s="760"/>
      <c r="X94" s="760"/>
      <c r="Y94" s="760"/>
      <c r="Z94" s="760"/>
      <c r="AA94" s="760"/>
      <c r="AB94" s="760"/>
      <c r="AC94" s="760"/>
      <c r="AD94" s="760"/>
      <c r="AE94" s="760"/>
      <c r="AF94" s="760"/>
      <c r="AG94" s="760"/>
      <c r="AH94" s="760"/>
      <c r="AI94" s="760"/>
      <c r="AJ94" s="760"/>
      <c r="AK94" s="760"/>
      <c r="AL94" s="760"/>
      <c r="AM94" s="760"/>
      <c r="AN94" s="760"/>
      <c r="AO94" s="760"/>
      <c r="AP94" s="760"/>
      <c r="AQ94" s="760"/>
      <c r="AR94" s="760"/>
      <c r="AS94" s="760"/>
      <c r="AT94" s="760"/>
      <c r="AU94" s="760"/>
      <c r="AV94" s="760"/>
      <c r="AW94" s="760"/>
      <c r="AX94" s="760"/>
      <c r="AY94" s="760"/>
      <c r="AZ94" s="760"/>
      <c r="BA94" s="760"/>
      <c r="BB94" s="760"/>
      <c r="BC94" s="760"/>
      <c r="BD94" s="760"/>
      <c r="BE94" s="760"/>
      <c r="BF94" s="760"/>
      <c r="BG94" s="760"/>
      <c r="BH94" s="760"/>
      <c r="BI94" s="760"/>
      <c r="BJ94" s="760"/>
      <c r="BK94" s="760"/>
      <c r="BL94" s="760"/>
      <c r="BM94" s="760"/>
      <c r="BN94" s="760"/>
      <c r="BO94" s="760"/>
      <c r="BP94" s="760"/>
      <c r="BQ94" s="760"/>
      <c r="BR94" s="760"/>
      <c r="BS94" s="760"/>
      <c r="BT94" s="760"/>
      <c r="BU94" s="760"/>
      <c r="BV94" s="760"/>
      <c r="BW94" s="760"/>
      <c r="BX94" s="760"/>
      <c r="BY94" s="760"/>
      <c r="BZ94" s="760"/>
      <c r="CA94" s="760"/>
    </row>
    <row r="95" spans="1:79" ht="27" customHeight="1" thickBot="1">
      <c r="B95" s="856" t="s">
        <v>849</v>
      </c>
      <c r="C95" s="876">
        <v>5</v>
      </c>
      <c r="D95" s="858">
        <v>1</v>
      </c>
      <c r="E95" s="859">
        <v>5</v>
      </c>
      <c r="F95" s="1404"/>
      <c r="G95" s="869"/>
      <c r="H95" s="869"/>
      <c r="I95" s="870"/>
      <c r="J95" s="760"/>
      <c r="K95" s="760"/>
      <c r="L95" s="760"/>
      <c r="M95" s="760"/>
      <c r="N95" s="815"/>
      <c r="O95" s="760"/>
      <c r="P95" s="760"/>
      <c r="Q95" s="760"/>
      <c r="R95" s="760"/>
      <c r="S95" s="760"/>
      <c r="T95" s="760"/>
      <c r="U95" s="760"/>
      <c r="V95" s="760"/>
      <c r="W95" s="760"/>
      <c r="X95" s="760"/>
      <c r="Y95" s="760"/>
      <c r="Z95" s="760"/>
      <c r="AA95" s="760"/>
      <c r="AB95" s="760"/>
      <c r="AC95" s="760"/>
      <c r="AD95" s="760"/>
      <c r="AE95" s="760"/>
      <c r="AF95" s="760"/>
      <c r="AG95" s="760"/>
      <c r="AH95" s="760"/>
      <c r="AI95" s="760"/>
      <c r="AJ95" s="760"/>
      <c r="AK95" s="760"/>
      <c r="AL95" s="760"/>
      <c r="AM95" s="760"/>
      <c r="AN95" s="760"/>
      <c r="AO95" s="760"/>
      <c r="AP95" s="760"/>
      <c r="AQ95" s="760"/>
      <c r="AR95" s="760"/>
      <c r="AS95" s="760"/>
      <c r="AT95" s="760"/>
      <c r="AU95" s="760"/>
      <c r="AV95" s="760"/>
      <c r="AW95" s="760"/>
      <c r="AX95" s="760"/>
      <c r="AY95" s="760"/>
      <c r="AZ95" s="760"/>
      <c r="BA95" s="760"/>
      <c r="BB95" s="760"/>
      <c r="BC95" s="760"/>
      <c r="BD95" s="760"/>
      <c r="BE95" s="760"/>
      <c r="BF95" s="760"/>
      <c r="BG95" s="760"/>
      <c r="BH95" s="760"/>
      <c r="BI95" s="760"/>
      <c r="BJ95" s="760"/>
      <c r="BK95" s="760"/>
      <c r="BL95" s="760"/>
      <c r="BM95" s="760"/>
      <c r="BN95" s="760"/>
      <c r="BO95" s="760"/>
      <c r="BP95" s="760"/>
      <c r="BQ95" s="760"/>
      <c r="BR95" s="760"/>
      <c r="BS95" s="760"/>
      <c r="BT95" s="760"/>
      <c r="BU95" s="760"/>
      <c r="BV95" s="760"/>
      <c r="BW95" s="760"/>
      <c r="BX95" s="760"/>
      <c r="BY95" s="760"/>
      <c r="BZ95" s="760"/>
      <c r="CA95" s="760"/>
    </row>
    <row r="96" spans="1:79" ht="8.25" customHeight="1">
      <c r="B96" s="831"/>
      <c r="C96" s="832"/>
      <c r="D96" s="832"/>
      <c r="E96" s="832"/>
      <c r="F96" s="877"/>
      <c r="G96" s="835"/>
      <c r="H96" s="835"/>
      <c r="I96" s="760"/>
      <c r="J96" s="760"/>
      <c r="K96" s="760"/>
      <c r="L96" s="760"/>
      <c r="M96" s="760"/>
      <c r="N96" s="815"/>
      <c r="O96" s="760"/>
      <c r="P96" s="760"/>
      <c r="Q96" s="760"/>
      <c r="R96" s="760"/>
      <c r="S96" s="760"/>
      <c r="T96" s="760"/>
      <c r="U96" s="760"/>
      <c r="V96" s="760"/>
      <c r="W96" s="760"/>
      <c r="X96" s="760"/>
      <c r="Y96" s="760"/>
      <c r="Z96" s="760"/>
      <c r="AA96" s="760"/>
      <c r="AB96" s="760"/>
      <c r="AC96" s="760"/>
      <c r="AD96" s="760"/>
      <c r="AE96" s="760"/>
      <c r="AF96" s="760"/>
      <c r="AG96" s="760"/>
      <c r="AH96" s="760"/>
      <c r="AI96" s="760"/>
      <c r="AJ96" s="760"/>
      <c r="AK96" s="760"/>
      <c r="AL96" s="760"/>
      <c r="AM96" s="760"/>
      <c r="AN96" s="760"/>
      <c r="AO96" s="760"/>
      <c r="AP96" s="760"/>
      <c r="AQ96" s="760"/>
      <c r="AR96" s="760"/>
      <c r="AS96" s="760"/>
      <c r="AT96" s="760"/>
      <c r="AU96" s="760"/>
      <c r="AV96" s="760"/>
      <c r="AW96" s="760"/>
      <c r="AX96" s="760"/>
      <c r="AY96" s="760"/>
      <c r="AZ96" s="760"/>
      <c r="BA96" s="760"/>
      <c r="BB96" s="760"/>
      <c r="BC96" s="760"/>
      <c r="BD96" s="760"/>
      <c r="BE96" s="760"/>
      <c r="BF96" s="760"/>
      <c r="BG96" s="760"/>
      <c r="BH96" s="760"/>
      <c r="BI96" s="760"/>
      <c r="BJ96" s="760"/>
      <c r="BK96" s="760"/>
      <c r="BL96" s="760"/>
      <c r="BM96" s="760"/>
      <c r="BN96" s="760"/>
      <c r="BO96" s="760"/>
      <c r="BP96" s="760"/>
      <c r="BQ96" s="760"/>
      <c r="BR96" s="760"/>
      <c r="BS96" s="760"/>
      <c r="BT96" s="760"/>
      <c r="BU96" s="760"/>
      <c r="BV96" s="760"/>
      <c r="BW96" s="760"/>
      <c r="BX96" s="760"/>
      <c r="BY96" s="760"/>
      <c r="BZ96" s="760"/>
      <c r="CA96" s="760"/>
    </row>
    <row r="97" spans="1:79" ht="18" customHeight="1">
      <c r="A97" s="724">
        <v>8</v>
      </c>
      <c r="B97" s="831" t="s">
        <v>850</v>
      </c>
      <c r="C97" s="832"/>
      <c r="D97" s="832"/>
      <c r="E97" s="832"/>
      <c r="F97" s="833"/>
      <c r="G97" s="835"/>
      <c r="H97" s="835"/>
      <c r="I97" s="760"/>
      <c r="J97" s="760"/>
      <c r="K97" s="760"/>
      <c r="L97" s="760"/>
      <c r="M97" s="760"/>
      <c r="N97" s="815"/>
      <c r="O97" s="760"/>
      <c r="P97" s="760"/>
      <c r="Q97" s="760"/>
      <c r="R97" s="760"/>
      <c r="S97" s="760"/>
      <c r="T97" s="760"/>
      <c r="U97" s="760"/>
      <c r="V97" s="760"/>
      <c r="W97" s="760"/>
      <c r="X97" s="760"/>
      <c r="Y97" s="760"/>
      <c r="Z97" s="760"/>
      <c r="AA97" s="760"/>
      <c r="AB97" s="760"/>
      <c r="AC97" s="760"/>
      <c r="AD97" s="760"/>
      <c r="AE97" s="760"/>
      <c r="AF97" s="760"/>
      <c r="AG97" s="760"/>
      <c r="AH97" s="760"/>
      <c r="AI97" s="760"/>
      <c r="AJ97" s="760"/>
      <c r="AK97" s="760"/>
      <c r="AL97" s="760"/>
      <c r="AM97" s="760"/>
      <c r="AN97" s="760"/>
      <c r="AO97" s="760"/>
      <c r="AP97" s="760"/>
      <c r="AQ97" s="760"/>
      <c r="AR97" s="760"/>
      <c r="AS97" s="760"/>
      <c r="AT97" s="760"/>
      <c r="AU97" s="760"/>
      <c r="AV97" s="760"/>
      <c r="AW97" s="760"/>
      <c r="AX97" s="760"/>
      <c r="AY97" s="760"/>
      <c r="AZ97" s="760"/>
      <c r="BA97" s="760"/>
      <c r="BB97" s="760"/>
      <c r="BC97" s="760"/>
      <c r="BD97" s="760"/>
      <c r="BE97" s="760"/>
      <c r="BF97" s="760"/>
      <c r="BG97" s="760"/>
      <c r="BH97" s="760"/>
      <c r="BI97" s="760"/>
      <c r="BJ97" s="760"/>
      <c r="BK97" s="760"/>
      <c r="BL97" s="760"/>
      <c r="BM97" s="760"/>
      <c r="BN97" s="760"/>
      <c r="BO97" s="760"/>
      <c r="BP97" s="760"/>
      <c r="BQ97" s="760"/>
      <c r="BR97" s="760"/>
      <c r="BS97" s="760"/>
      <c r="BT97" s="760"/>
      <c r="BU97" s="760"/>
      <c r="BV97" s="760"/>
      <c r="BW97" s="760"/>
      <c r="BX97" s="760"/>
      <c r="BY97" s="760"/>
      <c r="BZ97" s="760"/>
      <c r="CA97" s="760"/>
    </row>
    <row r="98" spans="1:79" ht="35.25" customHeight="1">
      <c r="B98" s="1399" t="s">
        <v>851</v>
      </c>
      <c r="C98" s="1400"/>
      <c r="D98" s="1400"/>
      <c r="E98" s="1401"/>
      <c r="F98" s="833"/>
      <c r="G98" s="835"/>
      <c r="H98" s="835"/>
      <c r="I98" s="760"/>
      <c r="J98" s="760"/>
      <c r="K98" s="760"/>
      <c r="L98" s="760"/>
      <c r="M98" s="760"/>
      <c r="N98" s="815"/>
      <c r="O98" s="760"/>
      <c r="P98" s="760"/>
      <c r="Q98" s="760"/>
      <c r="R98" s="760"/>
      <c r="S98" s="760"/>
      <c r="T98" s="760"/>
      <c r="U98" s="760"/>
      <c r="V98" s="760"/>
      <c r="W98" s="760"/>
      <c r="X98" s="760"/>
      <c r="Y98" s="760"/>
      <c r="Z98" s="760"/>
      <c r="AA98" s="760"/>
      <c r="AB98" s="760"/>
      <c r="AC98" s="760"/>
      <c r="AD98" s="760"/>
      <c r="AE98" s="760"/>
      <c r="AF98" s="760"/>
      <c r="AG98" s="760"/>
      <c r="AH98" s="760"/>
      <c r="AI98" s="760"/>
      <c r="AJ98" s="760"/>
      <c r="AK98" s="760"/>
      <c r="AL98" s="760"/>
      <c r="AM98" s="760"/>
      <c r="AN98" s="760"/>
      <c r="AO98" s="760"/>
      <c r="AP98" s="760"/>
      <c r="AQ98" s="760"/>
      <c r="AR98" s="760"/>
      <c r="AS98" s="760"/>
      <c r="AT98" s="760"/>
      <c r="AU98" s="760"/>
      <c r="AV98" s="760"/>
      <c r="AW98" s="760"/>
      <c r="AX98" s="760"/>
      <c r="AY98" s="760"/>
      <c r="AZ98" s="760"/>
      <c r="BA98" s="760"/>
      <c r="BB98" s="760"/>
      <c r="BC98" s="760"/>
      <c r="BD98" s="760"/>
      <c r="BE98" s="760"/>
      <c r="BF98" s="760"/>
      <c r="BG98" s="760"/>
      <c r="BH98" s="760"/>
      <c r="BI98" s="760"/>
      <c r="BJ98" s="760"/>
      <c r="BK98" s="760"/>
      <c r="BL98" s="760"/>
      <c r="BM98" s="760"/>
      <c r="BN98" s="760"/>
      <c r="BO98" s="760"/>
      <c r="BP98" s="760"/>
      <c r="BQ98" s="760"/>
      <c r="BR98" s="760"/>
      <c r="BS98" s="760"/>
      <c r="BT98" s="760"/>
      <c r="BU98" s="760"/>
      <c r="BV98" s="760"/>
      <c r="BW98" s="760"/>
      <c r="BX98" s="760"/>
      <c r="BY98" s="760"/>
      <c r="BZ98" s="760"/>
      <c r="CA98" s="760"/>
    </row>
    <row r="99" spans="1:79" ht="16.5" customHeight="1" thickBot="1">
      <c r="B99" s="831" t="s">
        <v>842</v>
      </c>
      <c r="C99" s="836"/>
      <c r="F99" s="833"/>
      <c r="G99" s="835"/>
      <c r="H99" s="835"/>
      <c r="I99" s="760"/>
      <c r="J99" s="760"/>
      <c r="K99" s="760"/>
      <c r="L99" s="760"/>
      <c r="M99" s="760"/>
      <c r="N99" s="815"/>
      <c r="O99" s="760"/>
      <c r="P99" s="760"/>
      <c r="Q99" s="760"/>
      <c r="R99" s="760"/>
      <c r="S99" s="760"/>
      <c r="T99" s="760"/>
      <c r="U99" s="760"/>
      <c r="V99" s="760"/>
      <c r="W99" s="760"/>
      <c r="X99" s="760"/>
      <c r="Y99" s="760"/>
      <c r="Z99" s="760"/>
      <c r="AA99" s="760"/>
      <c r="AB99" s="760"/>
      <c r="AC99" s="760"/>
      <c r="AD99" s="760"/>
      <c r="AE99" s="760"/>
      <c r="AF99" s="760"/>
      <c r="AG99" s="760"/>
      <c r="AH99" s="760"/>
      <c r="AI99" s="760"/>
      <c r="AJ99" s="760"/>
      <c r="AK99" s="760"/>
      <c r="AL99" s="760"/>
      <c r="AM99" s="760"/>
      <c r="AN99" s="760"/>
      <c r="AO99" s="760"/>
      <c r="AP99" s="760"/>
      <c r="AQ99" s="760"/>
      <c r="AR99" s="760"/>
      <c r="AS99" s="760"/>
      <c r="AT99" s="760"/>
      <c r="AU99" s="760"/>
      <c r="AV99" s="760"/>
      <c r="AW99" s="760"/>
      <c r="AX99" s="760"/>
      <c r="AY99" s="760"/>
      <c r="AZ99" s="760"/>
      <c r="BA99" s="760"/>
      <c r="BB99" s="760"/>
      <c r="BC99" s="760"/>
      <c r="BD99" s="760"/>
      <c r="BE99" s="760"/>
      <c r="BF99" s="760"/>
      <c r="BG99" s="760"/>
      <c r="BH99" s="760"/>
      <c r="BI99" s="760"/>
      <c r="BJ99" s="760"/>
      <c r="BK99" s="760"/>
      <c r="BL99" s="760"/>
      <c r="BM99" s="760"/>
      <c r="BN99" s="760"/>
      <c r="BO99" s="760"/>
      <c r="BP99" s="760"/>
      <c r="BQ99" s="760"/>
      <c r="BR99" s="760"/>
      <c r="BS99" s="760"/>
      <c r="BT99" s="760"/>
      <c r="BU99" s="760"/>
      <c r="BV99" s="760"/>
      <c r="BW99" s="760"/>
      <c r="BX99" s="760"/>
      <c r="BY99" s="760"/>
      <c r="BZ99" s="760"/>
      <c r="CA99" s="760"/>
    </row>
    <row r="100" spans="1:79" ht="33.75" customHeight="1" thickBot="1">
      <c r="B100" s="872" t="s">
        <v>812</v>
      </c>
      <c r="C100" s="873" t="s">
        <v>813</v>
      </c>
      <c r="D100" s="873" t="s">
        <v>814</v>
      </c>
      <c r="E100" s="874" t="s">
        <v>815</v>
      </c>
      <c r="F100" s="1402" t="s">
        <v>816</v>
      </c>
      <c r="G100" s="926" t="e">
        <f>AVERAGE([2]A.Pontozás_1.értékelő!G96,[2]B.Pontozás_2.értékelő!G96)</f>
        <v>#DIV/0!</v>
      </c>
      <c r="H100" s="835"/>
      <c r="I100" s="760"/>
      <c r="J100" s="760"/>
      <c r="K100" s="760"/>
      <c r="L100" s="760"/>
      <c r="M100" s="760"/>
      <c r="N100" s="815"/>
      <c r="O100" s="760"/>
      <c r="P100" s="760"/>
      <c r="Q100" s="760"/>
      <c r="R100" s="760"/>
      <c r="S100" s="760"/>
      <c r="T100" s="760"/>
      <c r="U100" s="760"/>
      <c r="V100" s="760"/>
      <c r="W100" s="760"/>
      <c r="X100" s="760"/>
      <c r="Y100" s="760"/>
      <c r="Z100" s="760"/>
      <c r="AA100" s="760"/>
      <c r="AB100" s="760"/>
      <c r="AC100" s="760"/>
      <c r="AD100" s="760"/>
      <c r="AE100" s="760"/>
      <c r="AF100" s="760"/>
      <c r="AG100" s="760"/>
      <c r="AH100" s="760"/>
      <c r="AI100" s="760"/>
      <c r="AJ100" s="760"/>
      <c r="AK100" s="760"/>
      <c r="AL100" s="760"/>
      <c r="AM100" s="760"/>
      <c r="AN100" s="760"/>
      <c r="AO100" s="760"/>
      <c r="AP100" s="760"/>
      <c r="AQ100" s="760"/>
      <c r="AR100" s="760"/>
      <c r="AS100" s="760"/>
      <c r="AT100" s="760"/>
      <c r="AU100" s="760"/>
      <c r="AV100" s="760"/>
      <c r="AW100" s="760"/>
      <c r="AX100" s="760"/>
      <c r="AY100" s="760"/>
      <c r="AZ100" s="760"/>
      <c r="BA100" s="760"/>
      <c r="BB100" s="760"/>
      <c r="BC100" s="760"/>
      <c r="BD100" s="760"/>
      <c r="BE100" s="760"/>
      <c r="BF100" s="760"/>
      <c r="BG100" s="760"/>
      <c r="BH100" s="760"/>
      <c r="BI100" s="760"/>
      <c r="BJ100" s="760"/>
      <c r="BK100" s="760"/>
      <c r="BL100" s="760"/>
      <c r="BM100" s="760"/>
      <c r="BN100" s="760"/>
      <c r="BO100" s="760"/>
      <c r="BP100" s="760"/>
      <c r="BQ100" s="760"/>
      <c r="BR100" s="760"/>
      <c r="BS100" s="760"/>
      <c r="BT100" s="760"/>
      <c r="BU100" s="760"/>
      <c r="BV100" s="760"/>
      <c r="BW100" s="760"/>
      <c r="BX100" s="760"/>
      <c r="BY100" s="760"/>
      <c r="BZ100" s="760"/>
      <c r="CA100" s="760"/>
    </row>
    <row r="101" spans="1:79" ht="26.25" customHeight="1">
      <c r="B101" s="850" t="s">
        <v>847</v>
      </c>
      <c r="C101" s="1412" t="s">
        <v>848</v>
      </c>
      <c r="D101" s="1413"/>
      <c r="E101" s="875" t="s">
        <v>793</v>
      </c>
      <c r="F101" s="1403"/>
      <c r="G101" s="865"/>
      <c r="H101" s="865"/>
      <c r="I101" s="866"/>
      <c r="J101" s="760"/>
      <c r="K101" s="760"/>
      <c r="L101" s="760"/>
      <c r="M101" s="760"/>
      <c r="N101" s="815"/>
      <c r="O101" s="760"/>
      <c r="P101" s="760"/>
      <c r="Q101" s="760"/>
      <c r="R101" s="760"/>
      <c r="S101" s="760"/>
      <c r="T101" s="760"/>
      <c r="U101" s="760"/>
      <c r="V101" s="760"/>
      <c r="W101" s="760"/>
      <c r="X101" s="760"/>
      <c r="Y101" s="760"/>
      <c r="Z101" s="760"/>
      <c r="AA101" s="760"/>
      <c r="AB101" s="760"/>
      <c r="AC101" s="760"/>
      <c r="AD101" s="760"/>
      <c r="AE101" s="760"/>
      <c r="AF101" s="760"/>
      <c r="AG101" s="760"/>
      <c r="AH101" s="760"/>
      <c r="AI101" s="760"/>
      <c r="AJ101" s="760"/>
      <c r="AK101" s="760"/>
      <c r="AL101" s="760"/>
      <c r="AM101" s="760"/>
      <c r="AN101" s="760"/>
      <c r="AO101" s="760"/>
      <c r="AP101" s="760"/>
      <c r="AQ101" s="760"/>
      <c r="AR101" s="760"/>
      <c r="AS101" s="760"/>
      <c r="AT101" s="760"/>
      <c r="AU101" s="760"/>
      <c r="AV101" s="760"/>
      <c r="AW101" s="760"/>
      <c r="AX101" s="760"/>
      <c r="AY101" s="760"/>
      <c r="AZ101" s="760"/>
      <c r="BA101" s="760"/>
      <c r="BB101" s="760"/>
      <c r="BC101" s="760"/>
      <c r="BD101" s="760"/>
      <c r="BE101" s="760"/>
      <c r="BF101" s="760"/>
      <c r="BG101" s="760"/>
      <c r="BH101" s="760"/>
      <c r="BI101" s="760"/>
      <c r="BJ101" s="760"/>
      <c r="BK101" s="760"/>
      <c r="BL101" s="760"/>
      <c r="BM101" s="760"/>
      <c r="BN101" s="760"/>
      <c r="BO101" s="760"/>
      <c r="BP101" s="760"/>
      <c r="BQ101" s="760"/>
      <c r="BR101" s="760"/>
      <c r="BS101" s="760"/>
      <c r="BT101" s="760"/>
      <c r="BU101" s="760"/>
      <c r="BV101" s="760"/>
      <c r="BW101" s="760"/>
      <c r="BX101" s="760"/>
      <c r="BY101" s="760"/>
      <c r="BZ101" s="760"/>
      <c r="CA101" s="760"/>
    </row>
    <row r="102" spans="1:79" ht="27" customHeight="1" thickBot="1">
      <c r="B102" s="856" t="s">
        <v>849</v>
      </c>
      <c r="C102" s="876">
        <v>5</v>
      </c>
      <c r="D102" s="858">
        <v>1</v>
      </c>
      <c r="E102" s="859">
        <v>5</v>
      </c>
      <c r="F102" s="1404"/>
      <c r="G102" s="869"/>
      <c r="H102" s="869"/>
      <c r="I102" s="870"/>
      <c r="J102" s="760"/>
      <c r="K102" s="760"/>
      <c r="L102" s="760"/>
      <c r="M102" s="760"/>
      <c r="N102" s="815"/>
      <c r="O102" s="760"/>
      <c r="P102" s="760"/>
      <c r="Q102" s="760"/>
      <c r="R102" s="760"/>
      <c r="S102" s="760"/>
      <c r="T102" s="760"/>
      <c r="U102" s="760"/>
      <c r="V102" s="760"/>
      <c r="W102" s="760"/>
      <c r="X102" s="760"/>
      <c r="Y102" s="760"/>
      <c r="Z102" s="760"/>
      <c r="AA102" s="760"/>
      <c r="AB102" s="760"/>
      <c r="AC102" s="760"/>
      <c r="AD102" s="760"/>
      <c r="AE102" s="760"/>
      <c r="AF102" s="760"/>
      <c r="AG102" s="760"/>
      <c r="AH102" s="760"/>
      <c r="AI102" s="760"/>
      <c r="AJ102" s="760"/>
      <c r="AK102" s="760"/>
      <c r="AL102" s="760"/>
      <c r="AM102" s="760"/>
      <c r="AN102" s="760"/>
      <c r="AO102" s="760"/>
      <c r="AP102" s="760"/>
      <c r="AQ102" s="760"/>
      <c r="AR102" s="760"/>
      <c r="AS102" s="760"/>
      <c r="AT102" s="760"/>
      <c r="AU102" s="760"/>
      <c r="AV102" s="760"/>
      <c r="AW102" s="760"/>
      <c r="AX102" s="760"/>
      <c r="AY102" s="760"/>
      <c r="AZ102" s="760"/>
      <c r="BA102" s="760"/>
      <c r="BB102" s="760"/>
      <c r="BC102" s="760"/>
      <c r="BD102" s="760"/>
      <c r="BE102" s="760"/>
      <c r="BF102" s="760"/>
      <c r="BG102" s="760"/>
      <c r="BH102" s="760"/>
      <c r="BI102" s="760"/>
      <c r="BJ102" s="760"/>
      <c r="BK102" s="760"/>
      <c r="BL102" s="760"/>
      <c r="BM102" s="760"/>
      <c r="BN102" s="760"/>
      <c r="BO102" s="760"/>
      <c r="BP102" s="760"/>
      <c r="BQ102" s="760"/>
      <c r="BR102" s="760"/>
      <c r="BS102" s="760"/>
      <c r="BT102" s="760"/>
      <c r="BU102" s="760"/>
      <c r="BV102" s="760"/>
      <c r="BW102" s="760"/>
      <c r="BX102" s="760"/>
      <c r="BY102" s="760"/>
      <c r="BZ102" s="760"/>
      <c r="CA102" s="760"/>
    </row>
    <row r="103" spans="1:79" ht="8.25" customHeight="1">
      <c r="B103" s="831"/>
      <c r="C103" s="832"/>
      <c r="D103" s="832"/>
      <c r="E103" s="832"/>
      <c r="F103" s="877"/>
      <c r="G103" s="835"/>
      <c r="H103" s="835"/>
      <c r="I103" s="760"/>
      <c r="J103" s="760"/>
      <c r="K103" s="760"/>
      <c r="L103" s="760"/>
      <c r="M103" s="760"/>
      <c r="N103" s="815"/>
      <c r="O103" s="760"/>
      <c r="P103" s="760"/>
      <c r="Q103" s="760"/>
      <c r="R103" s="760"/>
      <c r="S103" s="760"/>
      <c r="T103" s="760"/>
      <c r="U103" s="760"/>
      <c r="V103" s="760"/>
      <c r="W103" s="760"/>
      <c r="X103" s="760"/>
      <c r="Y103" s="760"/>
      <c r="Z103" s="760"/>
      <c r="AA103" s="760"/>
      <c r="AB103" s="760"/>
      <c r="AC103" s="760"/>
      <c r="AD103" s="760"/>
      <c r="AE103" s="760"/>
      <c r="AF103" s="760"/>
      <c r="AG103" s="760"/>
      <c r="AH103" s="760"/>
      <c r="AI103" s="760"/>
      <c r="AJ103" s="760"/>
      <c r="AK103" s="760"/>
      <c r="AL103" s="760"/>
      <c r="AM103" s="760"/>
      <c r="AN103" s="760"/>
      <c r="AO103" s="760"/>
      <c r="AP103" s="760"/>
      <c r="AQ103" s="760"/>
      <c r="AR103" s="760"/>
      <c r="AS103" s="760"/>
      <c r="AT103" s="760"/>
      <c r="AU103" s="760"/>
      <c r="AV103" s="760"/>
      <c r="AW103" s="760"/>
      <c r="AX103" s="760"/>
      <c r="AY103" s="760"/>
      <c r="AZ103" s="760"/>
      <c r="BA103" s="760"/>
      <c r="BB103" s="760"/>
      <c r="BC103" s="760"/>
      <c r="BD103" s="760"/>
      <c r="BE103" s="760"/>
      <c r="BF103" s="760"/>
      <c r="BG103" s="760"/>
      <c r="BH103" s="760"/>
      <c r="BI103" s="760"/>
      <c r="BJ103" s="760"/>
      <c r="BK103" s="760"/>
      <c r="BL103" s="760"/>
      <c r="BM103" s="760"/>
      <c r="BN103" s="760"/>
      <c r="BO103" s="760"/>
      <c r="BP103" s="760"/>
      <c r="BQ103" s="760"/>
      <c r="BR103" s="760"/>
      <c r="BS103" s="760"/>
      <c r="BT103" s="760"/>
      <c r="BU103" s="760"/>
      <c r="BV103" s="760"/>
      <c r="BW103" s="760"/>
      <c r="BX103" s="760"/>
      <c r="BY103" s="760"/>
      <c r="BZ103" s="760"/>
      <c r="CA103" s="760"/>
    </row>
    <row r="104" spans="1:79" ht="18" customHeight="1">
      <c r="A104" s="724">
        <v>9</v>
      </c>
      <c r="B104" s="831" t="s">
        <v>852</v>
      </c>
      <c r="C104" s="832"/>
      <c r="D104" s="832"/>
      <c r="E104" s="832"/>
      <c r="F104" s="878"/>
      <c r="G104" s="835"/>
      <c r="H104" s="835"/>
      <c r="I104" s="760"/>
      <c r="J104" s="760"/>
      <c r="K104" s="760"/>
      <c r="L104" s="760"/>
      <c r="M104" s="760"/>
      <c r="N104" s="815"/>
      <c r="O104" s="760"/>
      <c r="P104" s="760"/>
      <c r="Q104" s="760"/>
      <c r="R104" s="760"/>
      <c r="S104" s="760"/>
      <c r="T104" s="760"/>
      <c r="U104" s="760"/>
      <c r="V104" s="760"/>
      <c r="W104" s="760"/>
      <c r="X104" s="760"/>
      <c r="Y104" s="760"/>
      <c r="Z104" s="760"/>
      <c r="AA104" s="760"/>
      <c r="AB104" s="760"/>
      <c r="AC104" s="760"/>
      <c r="AD104" s="760"/>
      <c r="AE104" s="760"/>
      <c r="AF104" s="760"/>
      <c r="AG104" s="760"/>
      <c r="AH104" s="760"/>
      <c r="AI104" s="760"/>
      <c r="AJ104" s="760"/>
      <c r="AK104" s="760"/>
      <c r="AL104" s="760"/>
      <c r="AM104" s="760"/>
      <c r="AN104" s="760"/>
      <c r="AO104" s="760"/>
      <c r="AP104" s="760"/>
      <c r="AQ104" s="760"/>
      <c r="AR104" s="760"/>
      <c r="AS104" s="760"/>
      <c r="AT104" s="760"/>
      <c r="AU104" s="760"/>
      <c r="AV104" s="760"/>
      <c r="AW104" s="760"/>
      <c r="AX104" s="760"/>
      <c r="AY104" s="760"/>
      <c r="AZ104" s="760"/>
      <c r="BA104" s="760"/>
      <c r="BB104" s="760"/>
      <c r="BC104" s="760"/>
      <c r="BD104" s="760"/>
      <c r="BE104" s="760"/>
      <c r="BF104" s="760"/>
      <c r="BG104" s="760"/>
      <c r="BH104" s="760"/>
      <c r="BI104" s="760"/>
      <c r="BJ104" s="760"/>
      <c r="BK104" s="760"/>
      <c r="BL104" s="760"/>
      <c r="BM104" s="760"/>
      <c r="BN104" s="760"/>
      <c r="BO104" s="760"/>
      <c r="BP104" s="760"/>
      <c r="BQ104" s="760"/>
      <c r="BR104" s="760"/>
      <c r="BS104" s="760"/>
      <c r="BT104" s="760"/>
      <c r="BU104" s="760"/>
      <c r="BV104" s="760"/>
      <c r="BW104" s="760"/>
      <c r="BX104" s="760"/>
      <c r="BY104" s="760"/>
      <c r="BZ104" s="760"/>
      <c r="CA104" s="760"/>
    </row>
    <row r="105" spans="1:79" ht="35.25" customHeight="1">
      <c r="B105" s="1399" t="s">
        <v>853</v>
      </c>
      <c r="C105" s="1400"/>
      <c r="D105" s="1400"/>
      <c r="E105" s="1401"/>
      <c r="F105" s="878"/>
      <c r="G105" s="835"/>
      <c r="H105" s="835"/>
      <c r="I105" s="760"/>
      <c r="J105" s="760"/>
      <c r="K105" s="760"/>
      <c r="L105" s="760"/>
      <c r="M105" s="760"/>
      <c r="N105" s="815"/>
      <c r="O105" s="760"/>
      <c r="P105" s="760"/>
      <c r="Q105" s="760"/>
      <c r="R105" s="760"/>
      <c r="S105" s="760"/>
      <c r="T105" s="760"/>
      <c r="U105" s="760"/>
      <c r="V105" s="760"/>
      <c r="W105" s="760"/>
      <c r="X105" s="760"/>
      <c r="Y105" s="760"/>
      <c r="Z105" s="760"/>
      <c r="AA105" s="760"/>
      <c r="AB105" s="760"/>
      <c r="AC105" s="760"/>
      <c r="AD105" s="760"/>
      <c r="AE105" s="760"/>
      <c r="AF105" s="760"/>
      <c r="AG105" s="760"/>
      <c r="AH105" s="760"/>
      <c r="AI105" s="760"/>
      <c r="AJ105" s="760"/>
      <c r="AK105" s="760"/>
      <c r="AL105" s="760"/>
      <c r="AM105" s="760"/>
      <c r="AN105" s="760"/>
      <c r="AO105" s="760"/>
      <c r="AP105" s="760"/>
      <c r="AQ105" s="760"/>
      <c r="AR105" s="760"/>
      <c r="AS105" s="760"/>
      <c r="AT105" s="760"/>
      <c r="AU105" s="760"/>
      <c r="AV105" s="760"/>
      <c r="AW105" s="760"/>
      <c r="AX105" s="760"/>
      <c r="AY105" s="760"/>
      <c r="AZ105" s="760"/>
      <c r="BA105" s="760"/>
      <c r="BB105" s="760"/>
      <c r="BC105" s="760"/>
      <c r="BD105" s="760"/>
      <c r="BE105" s="760"/>
      <c r="BF105" s="760"/>
      <c r="BG105" s="760"/>
      <c r="BH105" s="760"/>
      <c r="BI105" s="760"/>
      <c r="BJ105" s="760"/>
      <c r="BK105" s="760"/>
      <c r="BL105" s="760"/>
      <c r="BM105" s="760"/>
      <c r="BN105" s="760"/>
      <c r="BO105" s="760"/>
      <c r="BP105" s="760"/>
      <c r="BQ105" s="760"/>
      <c r="BR105" s="760"/>
      <c r="BS105" s="760"/>
      <c r="BT105" s="760"/>
      <c r="BU105" s="760"/>
      <c r="BV105" s="760"/>
      <c r="BW105" s="760"/>
      <c r="BX105" s="760"/>
      <c r="BY105" s="760"/>
      <c r="BZ105" s="760"/>
      <c r="CA105" s="760"/>
    </row>
    <row r="106" spans="1:79" ht="16.5" customHeight="1" thickBot="1">
      <c r="B106" s="831" t="s">
        <v>842</v>
      </c>
      <c r="C106" s="836"/>
      <c r="F106" s="878"/>
      <c r="G106" s="835"/>
      <c r="H106" s="835"/>
      <c r="I106" s="760"/>
      <c r="J106" s="760"/>
      <c r="K106" s="760"/>
      <c r="L106" s="760"/>
      <c r="M106" s="760"/>
      <c r="N106" s="815"/>
      <c r="O106" s="760"/>
      <c r="P106" s="760"/>
      <c r="Q106" s="760"/>
      <c r="R106" s="760"/>
      <c r="S106" s="760"/>
      <c r="T106" s="760"/>
      <c r="U106" s="760"/>
      <c r="V106" s="760"/>
      <c r="W106" s="760"/>
      <c r="X106" s="760"/>
      <c r="Y106" s="760"/>
      <c r="Z106" s="760"/>
      <c r="AA106" s="760"/>
      <c r="AB106" s="760"/>
      <c r="AC106" s="760"/>
      <c r="AD106" s="760"/>
      <c r="AE106" s="760"/>
      <c r="AF106" s="760"/>
      <c r="AG106" s="760"/>
      <c r="AH106" s="760"/>
      <c r="AI106" s="760"/>
      <c r="AJ106" s="760"/>
      <c r="AK106" s="760"/>
      <c r="AL106" s="760"/>
      <c r="AM106" s="760"/>
      <c r="AN106" s="760"/>
      <c r="AO106" s="760"/>
      <c r="AP106" s="760"/>
      <c r="AQ106" s="760"/>
      <c r="AR106" s="760"/>
      <c r="AS106" s="760"/>
      <c r="AT106" s="760"/>
      <c r="AU106" s="760"/>
      <c r="AV106" s="760"/>
      <c r="AW106" s="760"/>
      <c r="AX106" s="760"/>
      <c r="AY106" s="760"/>
      <c r="AZ106" s="760"/>
      <c r="BA106" s="760"/>
      <c r="BB106" s="760"/>
      <c r="BC106" s="760"/>
      <c r="BD106" s="760"/>
      <c r="BE106" s="760"/>
      <c r="BF106" s="760"/>
      <c r="BG106" s="760"/>
      <c r="BH106" s="760"/>
      <c r="BI106" s="760"/>
      <c r="BJ106" s="760"/>
      <c r="BK106" s="760"/>
      <c r="BL106" s="760"/>
      <c r="BM106" s="760"/>
      <c r="BN106" s="760"/>
      <c r="BO106" s="760"/>
      <c r="BP106" s="760"/>
      <c r="BQ106" s="760"/>
      <c r="BR106" s="760"/>
      <c r="BS106" s="760"/>
      <c r="BT106" s="760"/>
      <c r="BU106" s="760"/>
      <c r="BV106" s="760"/>
      <c r="BW106" s="760"/>
      <c r="BX106" s="760"/>
      <c r="BY106" s="760"/>
      <c r="BZ106" s="760"/>
      <c r="CA106" s="760"/>
    </row>
    <row r="107" spans="1:79" ht="33.75" customHeight="1" thickBot="1">
      <c r="B107" s="837" t="s">
        <v>812</v>
      </c>
      <c r="C107" s="838" t="s">
        <v>813</v>
      </c>
      <c r="D107" s="838" t="s">
        <v>814</v>
      </c>
      <c r="E107" s="839" t="s">
        <v>815</v>
      </c>
      <c r="F107" s="1402" t="s">
        <v>816</v>
      </c>
      <c r="G107" s="926" t="e">
        <f>AVERAGE([2]A.Pontozás_1.értékelő!G103,[2]B.Pontozás_2.értékelő!G103)</f>
        <v>#DIV/0!</v>
      </c>
      <c r="H107" s="835"/>
      <c r="I107" s="760"/>
      <c r="J107" s="760"/>
      <c r="K107" s="760"/>
      <c r="L107" s="760"/>
      <c r="M107" s="760"/>
      <c r="N107" s="815"/>
      <c r="O107" s="760"/>
      <c r="P107" s="760"/>
      <c r="Q107" s="760"/>
      <c r="R107" s="760"/>
      <c r="S107" s="760"/>
      <c r="T107" s="760"/>
      <c r="U107" s="760"/>
      <c r="V107" s="760"/>
      <c r="W107" s="760"/>
      <c r="X107" s="760"/>
      <c r="Y107" s="760"/>
      <c r="Z107" s="760"/>
      <c r="AA107" s="760"/>
      <c r="AB107" s="760"/>
      <c r="AC107" s="760"/>
      <c r="AD107" s="760"/>
      <c r="AE107" s="760"/>
      <c r="AF107" s="760"/>
      <c r="AG107" s="760"/>
      <c r="AH107" s="760"/>
      <c r="AI107" s="760"/>
      <c r="AJ107" s="760"/>
      <c r="AK107" s="760"/>
      <c r="AL107" s="760"/>
      <c r="AM107" s="760"/>
      <c r="AN107" s="760"/>
      <c r="AO107" s="760"/>
      <c r="AP107" s="760"/>
      <c r="AQ107" s="760"/>
      <c r="AR107" s="760"/>
      <c r="AS107" s="760"/>
      <c r="AT107" s="760"/>
      <c r="AU107" s="760"/>
      <c r="AV107" s="760"/>
      <c r="AW107" s="760"/>
      <c r="AX107" s="760"/>
      <c r="AY107" s="760"/>
      <c r="AZ107" s="760"/>
      <c r="BA107" s="760"/>
      <c r="BB107" s="760"/>
      <c r="BC107" s="760"/>
      <c r="BD107" s="760"/>
      <c r="BE107" s="760"/>
      <c r="BF107" s="760"/>
      <c r="BG107" s="760"/>
      <c r="BH107" s="760"/>
      <c r="BI107" s="760"/>
      <c r="BJ107" s="760"/>
      <c r="BK107" s="760"/>
      <c r="BL107" s="760"/>
      <c r="BM107" s="760"/>
      <c r="BN107" s="760"/>
      <c r="BO107" s="760"/>
      <c r="BP107" s="760"/>
      <c r="BQ107" s="760"/>
      <c r="BR107" s="760"/>
      <c r="BS107" s="760"/>
      <c r="BT107" s="760"/>
      <c r="BU107" s="760"/>
      <c r="BV107" s="760"/>
      <c r="BW107" s="760"/>
      <c r="BX107" s="760"/>
      <c r="BY107" s="760"/>
      <c r="BZ107" s="760"/>
      <c r="CA107" s="760"/>
    </row>
    <row r="108" spans="1:79" ht="21" customHeight="1">
      <c r="B108" s="844" t="s">
        <v>854</v>
      </c>
      <c r="C108" s="845">
        <v>1</v>
      </c>
      <c r="D108" s="846">
        <v>2</v>
      </c>
      <c r="E108" s="847">
        <v>2</v>
      </c>
      <c r="F108" s="1403"/>
      <c r="G108" s="865"/>
      <c r="H108" s="865"/>
      <c r="I108" s="866"/>
      <c r="J108" s="760"/>
      <c r="K108" s="760"/>
      <c r="L108" s="760"/>
      <c r="M108" s="760"/>
      <c r="N108" s="815"/>
      <c r="O108" s="760"/>
      <c r="P108" s="760"/>
      <c r="Q108" s="760"/>
      <c r="R108" s="760"/>
      <c r="S108" s="760"/>
      <c r="T108" s="760"/>
      <c r="U108" s="760"/>
      <c r="V108" s="760"/>
      <c r="W108" s="760"/>
      <c r="X108" s="760"/>
      <c r="Y108" s="760"/>
      <c r="Z108" s="760"/>
      <c r="AA108" s="760"/>
      <c r="AB108" s="760"/>
      <c r="AC108" s="760"/>
      <c r="AD108" s="760"/>
      <c r="AE108" s="760"/>
      <c r="AF108" s="760"/>
      <c r="AG108" s="760"/>
      <c r="AH108" s="760"/>
      <c r="AI108" s="760"/>
      <c r="AJ108" s="760"/>
      <c r="AK108" s="760"/>
      <c r="AL108" s="760"/>
      <c r="AM108" s="760"/>
      <c r="AN108" s="760"/>
      <c r="AO108" s="760"/>
      <c r="AP108" s="760"/>
      <c r="AQ108" s="760"/>
      <c r="AR108" s="760"/>
      <c r="AS108" s="760"/>
      <c r="AT108" s="760"/>
      <c r="AU108" s="760"/>
      <c r="AV108" s="760"/>
      <c r="AW108" s="760"/>
      <c r="AX108" s="760"/>
      <c r="AY108" s="760"/>
      <c r="AZ108" s="760"/>
      <c r="BA108" s="760"/>
      <c r="BB108" s="760"/>
      <c r="BC108" s="760"/>
      <c r="BD108" s="760"/>
      <c r="BE108" s="760"/>
      <c r="BF108" s="760"/>
      <c r="BG108" s="760"/>
      <c r="BH108" s="760"/>
      <c r="BI108" s="760"/>
      <c r="BJ108" s="760"/>
      <c r="BK108" s="760"/>
      <c r="BL108" s="760"/>
      <c r="BM108" s="760"/>
      <c r="BN108" s="760"/>
      <c r="BO108" s="760"/>
      <c r="BP108" s="760"/>
      <c r="BQ108" s="760"/>
      <c r="BR108" s="760"/>
      <c r="BS108" s="760"/>
      <c r="BT108" s="760"/>
      <c r="BU108" s="760"/>
      <c r="BV108" s="760"/>
      <c r="BW108" s="760"/>
      <c r="BX108" s="760"/>
      <c r="BY108" s="760"/>
      <c r="BZ108" s="760"/>
      <c r="CA108" s="760"/>
    </row>
    <row r="109" spans="1:79" ht="20.25" customHeight="1">
      <c r="B109" s="850" t="s">
        <v>855</v>
      </c>
      <c r="C109" s="851">
        <v>2</v>
      </c>
      <c r="D109" s="852">
        <v>2</v>
      </c>
      <c r="E109" s="853">
        <v>4</v>
      </c>
      <c r="F109" s="1403"/>
      <c r="G109" s="867"/>
      <c r="H109" s="867"/>
      <c r="I109" s="868"/>
      <c r="J109" s="760"/>
      <c r="K109" s="760"/>
      <c r="L109" s="760"/>
      <c r="M109" s="760"/>
      <c r="N109" s="815"/>
      <c r="O109" s="760"/>
      <c r="P109" s="760"/>
      <c r="Q109" s="760"/>
      <c r="R109" s="760"/>
      <c r="S109" s="760"/>
      <c r="T109" s="760"/>
      <c r="U109" s="760"/>
      <c r="V109" s="760"/>
      <c r="W109" s="760"/>
      <c r="X109" s="760"/>
      <c r="Y109" s="760"/>
      <c r="Z109" s="760"/>
      <c r="AA109" s="760"/>
      <c r="AB109" s="760"/>
      <c r="AC109" s="760"/>
      <c r="AD109" s="760"/>
      <c r="AE109" s="760"/>
      <c r="AF109" s="760"/>
      <c r="AG109" s="760"/>
      <c r="AH109" s="760"/>
      <c r="AI109" s="760"/>
      <c r="AJ109" s="760"/>
      <c r="AK109" s="760"/>
      <c r="AL109" s="760"/>
      <c r="AM109" s="760"/>
      <c r="AN109" s="760"/>
      <c r="AO109" s="760"/>
      <c r="AP109" s="760"/>
      <c r="AQ109" s="760"/>
      <c r="AR109" s="760"/>
      <c r="AS109" s="760"/>
      <c r="AT109" s="760"/>
      <c r="AU109" s="760"/>
      <c r="AV109" s="760"/>
      <c r="AW109" s="760"/>
      <c r="AX109" s="760"/>
      <c r="AY109" s="760"/>
      <c r="AZ109" s="760"/>
      <c r="BA109" s="760"/>
      <c r="BB109" s="760"/>
      <c r="BC109" s="760"/>
      <c r="BD109" s="760"/>
      <c r="BE109" s="760"/>
      <c r="BF109" s="760"/>
      <c r="BG109" s="760"/>
      <c r="BH109" s="760"/>
      <c r="BI109" s="760"/>
      <c r="BJ109" s="760"/>
      <c r="BK109" s="760"/>
      <c r="BL109" s="760"/>
      <c r="BM109" s="760"/>
      <c r="BN109" s="760"/>
      <c r="BO109" s="760"/>
      <c r="BP109" s="760"/>
      <c r="BQ109" s="760"/>
      <c r="BR109" s="760"/>
      <c r="BS109" s="760"/>
      <c r="BT109" s="760"/>
      <c r="BU109" s="760"/>
      <c r="BV109" s="760"/>
      <c r="BW109" s="760"/>
      <c r="BX109" s="760"/>
      <c r="BY109" s="760"/>
      <c r="BZ109" s="760"/>
      <c r="CA109" s="760"/>
    </row>
    <row r="110" spans="1:79" ht="39" customHeight="1" thickBot="1">
      <c r="B110" s="856" t="s">
        <v>856</v>
      </c>
      <c r="C110" s="857">
        <v>3</v>
      </c>
      <c r="D110" s="858">
        <v>2</v>
      </c>
      <c r="E110" s="859">
        <v>6</v>
      </c>
      <c r="F110" s="1404"/>
      <c r="G110" s="869"/>
      <c r="H110" s="869"/>
      <c r="I110" s="870"/>
      <c r="J110" s="760"/>
      <c r="K110" s="760"/>
      <c r="L110" s="760"/>
      <c r="M110" s="760"/>
      <c r="N110" s="815"/>
      <c r="O110" s="760"/>
      <c r="P110" s="760"/>
      <c r="Q110" s="760"/>
      <c r="R110" s="760"/>
      <c r="S110" s="760"/>
      <c r="T110" s="760"/>
      <c r="U110" s="760"/>
      <c r="V110" s="760"/>
      <c r="W110" s="760"/>
      <c r="X110" s="760"/>
      <c r="Y110" s="760"/>
      <c r="Z110" s="760"/>
      <c r="AA110" s="760"/>
      <c r="AB110" s="760"/>
      <c r="AC110" s="760"/>
      <c r="AD110" s="760"/>
      <c r="AE110" s="760"/>
      <c r="AF110" s="760"/>
      <c r="AG110" s="760"/>
      <c r="AH110" s="760"/>
      <c r="AI110" s="760"/>
      <c r="AJ110" s="760"/>
      <c r="AK110" s="760"/>
      <c r="AL110" s="760"/>
      <c r="AM110" s="760"/>
      <c r="AN110" s="760"/>
      <c r="AO110" s="760"/>
      <c r="AP110" s="760"/>
      <c r="AQ110" s="760"/>
      <c r="AR110" s="760"/>
      <c r="AS110" s="760"/>
      <c r="AT110" s="760"/>
      <c r="AU110" s="760"/>
      <c r="AV110" s="760"/>
      <c r="AW110" s="760"/>
      <c r="AX110" s="760"/>
      <c r="AY110" s="760"/>
      <c r="AZ110" s="760"/>
      <c r="BA110" s="760"/>
      <c r="BB110" s="760"/>
      <c r="BC110" s="760"/>
      <c r="BD110" s="760"/>
      <c r="BE110" s="760"/>
      <c r="BF110" s="760"/>
      <c r="BG110" s="760"/>
      <c r="BH110" s="760"/>
      <c r="BI110" s="760"/>
      <c r="BJ110" s="760"/>
      <c r="BK110" s="760"/>
      <c r="BL110" s="760"/>
      <c r="BM110" s="760"/>
      <c r="BN110" s="760"/>
      <c r="BO110" s="760"/>
      <c r="BP110" s="760"/>
      <c r="BQ110" s="760"/>
      <c r="BR110" s="760"/>
      <c r="BS110" s="760"/>
      <c r="BT110" s="760"/>
      <c r="BU110" s="760"/>
      <c r="BV110" s="760"/>
      <c r="BW110" s="760"/>
      <c r="BX110" s="760"/>
      <c r="BY110" s="760"/>
      <c r="BZ110" s="760"/>
      <c r="CA110" s="760"/>
    </row>
    <row r="111" spans="1:79" ht="9" customHeight="1">
      <c r="B111" s="862"/>
      <c r="C111" s="863"/>
      <c r="D111" s="863"/>
      <c r="E111" s="863"/>
      <c r="F111" s="878"/>
      <c r="G111" s="835"/>
      <c r="H111" s="835"/>
      <c r="I111" s="760"/>
      <c r="J111" s="760"/>
      <c r="K111" s="760"/>
      <c r="L111" s="760"/>
      <c r="M111" s="760"/>
      <c r="N111" s="815"/>
      <c r="O111" s="760"/>
      <c r="P111" s="760"/>
      <c r="Q111" s="760"/>
      <c r="R111" s="760"/>
      <c r="S111" s="760"/>
      <c r="T111" s="760"/>
      <c r="U111" s="760"/>
      <c r="V111" s="760"/>
      <c r="W111" s="760"/>
      <c r="X111" s="760"/>
      <c r="Y111" s="760"/>
      <c r="Z111" s="760"/>
      <c r="AA111" s="760"/>
      <c r="AB111" s="760"/>
      <c r="AC111" s="760"/>
      <c r="AD111" s="760"/>
      <c r="AE111" s="760"/>
      <c r="AF111" s="760"/>
      <c r="AG111" s="760"/>
      <c r="AH111" s="760"/>
      <c r="AI111" s="760"/>
      <c r="AJ111" s="760"/>
      <c r="AK111" s="760"/>
      <c r="AL111" s="760"/>
      <c r="AM111" s="760"/>
      <c r="AN111" s="760"/>
      <c r="AO111" s="760"/>
      <c r="AP111" s="760"/>
      <c r="AQ111" s="760"/>
      <c r="AR111" s="760"/>
      <c r="AS111" s="760"/>
      <c r="AT111" s="760"/>
      <c r="AU111" s="760"/>
      <c r="AV111" s="760"/>
      <c r="AW111" s="760"/>
      <c r="AX111" s="760"/>
      <c r="AY111" s="760"/>
      <c r="AZ111" s="760"/>
      <c r="BA111" s="760"/>
      <c r="BB111" s="760"/>
      <c r="BC111" s="760"/>
      <c r="BD111" s="760"/>
      <c r="BE111" s="760"/>
      <c r="BF111" s="760"/>
      <c r="BG111" s="760"/>
      <c r="BH111" s="760"/>
      <c r="BI111" s="760"/>
      <c r="BJ111" s="760"/>
      <c r="BK111" s="760"/>
      <c r="BL111" s="760"/>
      <c r="BM111" s="760"/>
      <c r="BN111" s="760"/>
      <c r="BO111" s="760"/>
      <c r="BP111" s="760"/>
      <c r="BQ111" s="760"/>
      <c r="BR111" s="760"/>
      <c r="BS111" s="760"/>
      <c r="BT111" s="760"/>
      <c r="BU111" s="760"/>
      <c r="BV111" s="760"/>
      <c r="BW111" s="760"/>
      <c r="BX111" s="760"/>
      <c r="BY111" s="760"/>
      <c r="BZ111" s="760"/>
      <c r="CA111" s="760"/>
    </row>
    <row r="112" spans="1:79" ht="18" customHeight="1">
      <c r="A112" s="724">
        <v>10</v>
      </c>
      <c r="B112" s="831" t="s">
        <v>857</v>
      </c>
      <c r="C112" s="832"/>
      <c r="D112" s="832"/>
      <c r="E112" s="832"/>
      <c r="F112" s="878"/>
      <c r="G112" s="835"/>
      <c r="H112" s="835"/>
      <c r="I112" s="760"/>
      <c r="J112" s="760"/>
      <c r="K112" s="760"/>
      <c r="L112" s="760"/>
      <c r="M112" s="760"/>
      <c r="N112" s="815"/>
      <c r="O112" s="760"/>
      <c r="P112" s="760"/>
      <c r="Q112" s="760"/>
      <c r="R112" s="760"/>
      <c r="S112" s="760"/>
      <c r="T112" s="760"/>
      <c r="U112" s="760"/>
      <c r="V112" s="760"/>
      <c r="W112" s="760"/>
      <c r="X112" s="760"/>
      <c r="Y112" s="760"/>
      <c r="Z112" s="760"/>
      <c r="AA112" s="760"/>
      <c r="AB112" s="760"/>
      <c r="AC112" s="760"/>
      <c r="AD112" s="760"/>
      <c r="AE112" s="760"/>
      <c r="AF112" s="760"/>
      <c r="AG112" s="760"/>
      <c r="AH112" s="760"/>
      <c r="AI112" s="760"/>
      <c r="AJ112" s="760"/>
      <c r="AK112" s="760"/>
      <c r="AL112" s="760"/>
      <c r="AM112" s="760"/>
      <c r="AN112" s="760"/>
      <c r="AO112" s="760"/>
      <c r="AP112" s="760"/>
      <c r="AQ112" s="760"/>
      <c r="AR112" s="760"/>
      <c r="AS112" s="760"/>
      <c r="AT112" s="760"/>
      <c r="AU112" s="760"/>
      <c r="AV112" s="760"/>
      <c r="AW112" s="760"/>
      <c r="AX112" s="760"/>
      <c r="AY112" s="760"/>
      <c r="AZ112" s="760"/>
      <c r="BA112" s="760"/>
      <c r="BB112" s="760"/>
      <c r="BC112" s="760"/>
      <c r="BD112" s="760"/>
      <c r="BE112" s="760"/>
      <c r="BF112" s="760"/>
      <c r="BG112" s="760"/>
      <c r="BH112" s="760"/>
      <c r="BI112" s="760"/>
      <c r="BJ112" s="760"/>
      <c r="BK112" s="760"/>
      <c r="BL112" s="760"/>
      <c r="BM112" s="760"/>
      <c r="BN112" s="760"/>
      <c r="BO112" s="760"/>
      <c r="BP112" s="760"/>
      <c r="BQ112" s="760"/>
      <c r="BR112" s="760"/>
      <c r="BS112" s="760"/>
      <c r="BT112" s="760"/>
      <c r="BU112" s="760"/>
      <c r="BV112" s="760"/>
      <c r="BW112" s="760"/>
      <c r="BX112" s="760"/>
      <c r="BY112" s="760"/>
      <c r="BZ112" s="760"/>
      <c r="CA112" s="760"/>
    </row>
    <row r="113" spans="1:79" ht="35.25" customHeight="1">
      <c r="B113" s="1399" t="s">
        <v>858</v>
      </c>
      <c r="C113" s="1400"/>
      <c r="D113" s="1400"/>
      <c r="E113" s="1401"/>
      <c r="F113" s="878"/>
      <c r="G113" s="835"/>
      <c r="H113" s="835"/>
      <c r="I113" s="760"/>
      <c r="J113" s="760"/>
      <c r="K113" s="760"/>
      <c r="L113" s="760"/>
      <c r="M113" s="760"/>
      <c r="N113" s="815"/>
      <c r="O113" s="760"/>
      <c r="P113" s="760"/>
      <c r="Q113" s="760"/>
      <c r="R113" s="760"/>
      <c r="S113" s="760"/>
      <c r="T113" s="760"/>
      <c r="U113" s="760"/>
      <c r="V113" s="760"/>
      <c r="W113" s="760"/>
      <c r="X113" s="760"/>
      <c r="Y113" s="760"/>
      <c r="Z113" s="760"/>
      <c r="AA113" s="760"/>
      <c r="AB113" s="760"/>
      <c r="AC113" s="760"/>
      <c r="AD113" s="760"/>
      <c r="AE113" s="760"/>
      <c r="AF113" s="760"/>
      <c r="AG113" s="760"/>
      <c r="AH113" s="760"/>
      <c r="AI113" s="760"/>
      <c r="AJ113" s="760"/>
      <c r="AK113" s="760"/>
      <c r="AL113" s="760"/>
      <c r="AM113" s="760"/>
      <c r="AN113" s="760"/>
      <c r="AO113" s="760"/>
      <c r="AP113" s="760"/>
      <c r="AQ113" s="760"/>
      <c r="AR113" s="760"/>
      <c r="AS113" s="760"/>
      <c r="AT113" s="760"/>
      <c r="AU113" s="760"/>
      <c r="AV113" s="760"/>
      <c r="AW113" s="760"/>
      <c r="AX113" s="760"/>
      <c r="AY113" s="760"/>
      <c r="AZ113" s="760"/>
      <c r="BA113" s="760"/>
      <c r="BB113" s="760"/>
      <c r="BC113" s="760"/>
      <c r="BD113" s="760"/>
      <c r="BE113" s="760"/>
      <c r="BF113" s="760"/>
      <c r="BG113" s="760"/>
      <c r="BH113" s="760"/>
      <c r="BI113" s="760"/>
      <c r="BJ113" s="760"/>
      <c r="BK113" s="760"/>
      <c r="BL113" s="760"/>
      <c r="BM113" s="760"/>
      <c r="BN113" s="760"/>
      <c r="BO113" s="760"/>
      <c r="BP113" s="760"/>
      <c r="BQ113" s="760"/>
      <c r="BR113" s="760"/>
      <c r="BS113" s="760"/>
      <c r="BT113" s="760"/>
      <c r="BU113" s="760"/>
      <c r="BV113" s="760"/>
      <c r="BW113" s="760"/>
      <c r="BX113" s="760"/>
      <c r="BY113" s="760"/>
      <c r="BZ113" s="760"/>
      <c r="CA113" s="760"/>
    </row>
    <row r="114" spans="1:79" ht="16.5" customHeight="1" thickBot="1">
      <c r="B114" s="831" t="s">
        <v>842</v>
      </c>
      <c r="C114" s="836"/>
      <c r="F114" s="878"/>
      <c r="G114" s="835"/>
      <c r="H114" s="835"/>
      <c r="I114" s="760"/>
      <c r="J114" s="760"/>
      <c r="K114" s="760"/>
      <c r="L114" s="760"/>
      <c r="M114" s="760"/>
      <c r="N114" s="815"/>
      <c r="O114" s="760"/>
      <c r="P114" s="760"/>
      <c r="Q114" s="760"/>
      <c r="R114" s="760"/>
      <c r="S114" s="760"/>
      <c r="T114" s="760"/>
      <c r="U114" s="760"/>
      <c r="V114" s="760"/>
      <c r="W114" s="760"/>
      <c r="X114" s="760"/>
      <c r="Y114" s="760"/>
      <c r="Z114" s="760"/>
      <c r="AA114" s="760"/>
      <c r="AB114" s="760"/>
      <c r="AC114" s="760"/>
      <c r="AD114" s="760"/>
      <c r="AE114" s="760"/>
      <c r="AF114" s="760"/>
      <c r="AG114" s="760"/>
      <c r="AH114" s="760"/>
      <c r="AI114" s="760"/>
      <c r="AJ114" s="760"/>
      <c r="AK114" s="760"/>
      <c r="AL114" s="760"/>
      <c r="AM114" s="760"/>
      <c r="AN114" s="760"/>
      <c r="AO114" s="760"/>
      <c r="AP114" s="760"/>
      <c r="AQ114" s="760"/>
      <c r="AR114" s="760"/>
      <c r="AS114" s="760"/>
      <c r="AT114" s="760"/>
      <c r="AU114" s="760"/>
      <c r="AV114" s="760"/>
      <c r="AW114" s="760"/>
      <c r="AX114" s="760"/>
      <c r="AY114" s="760"/>
      <c r="AZ114" s="760"/>
      <c r="BA114" s="760"/>
      <c r="BB114" s="760"/>
      <c r="BC114" s="760"/>
      <c r="BD114" s="760"/>
      <c r="BE114" s="760"/>
      <c r="BF114" s="760"/>
      <c r="BG114" s="760"/>
      <c r="BH114" s="760"/>
      <c r="BI114" s="760"/>
      <c r="BJ114" s="760"/>
      <c r="BK114" s="760"/>
      <c r="BL114" s="760"/>
      <c r="BM114" s="760"/>
      <c r="BN114" s="760"/>
      <c r="BO114" s="760"/>
      <c r="BP114" s="760"/>
      <c r="BQ114" s="760"/>
      <c r="BR114" s="760"/>
      <c r="BS114" s="760"/>
      <c r="BT114" s="760"/>
      <c r="BU114" s="760"/>
      <c r="BV114" s="760"/>
      <c r="BW114" s="760"/>
      <c r="BX114" s="760"/>
      <c r="BY114" s="760"/>
      <c r="BZ114" s="760"/>
      <c r="CA114" s="760"/>
    </row>
    <row r="115" spans="1:79" ht="33.75" customHeight="1" thickBot="1">
      <c r="B115" s="872" t="s">
        <v>812</v>
      </c>
      <c r="C115" s="873" t="s">
        <v>813</v>
      </c>
      <c r="D115" s="873" t="s">
        <v>814</v>
      </c>
      <c r="E115" s="874" t="s">
        <v>815</v>
      </c>
      <c r="F115" s="1402" t="s">
        <v>816</v>
      </c>
      <c r="G115" s="926" t="e">
        <f>AVERAGE([2]A.Pontozás_1.értékelő!G111,[2]B.Pontozás_2.értékelő!G111)</f>
        <v>#DIV/0!</v>
      </c>
      <c r="H115" s="835"/>
      <c r="I115" s="760"/>
      <c r="J115" s="760"/>
      <c r="K115" s="760"/>
      <c r="L115" s="760"/>
      <c r="M115" s="760"/>
      <c r="N115" s="815"/>
      <c r="O115" s="760"/>
      <c r="P115" s="760"/>
      <c r="Q115" s="760"/>
      <c r="R115" s="760"/>
      <c r="S115" s="760"/>
      <c r="T115" s="760"/>
      <c r="U115" s="760"/>
      <c r="V115" s="760"/>
      <c r="W115" s="760"/>
      <c r="X115" s="760"/>
      <c r="Y115" s="760"/>
      <c r="Z115" s="760"/>
      <c r="AA115" s="760"/>
      <c r="AB115" s="760"/>
      <c r="AC115" s="760"/>
      <c r="AD115" s="760"/>
      <c r="AE115" s="760"/>
      <c r="AF115" s="760"/>
      <c r="AG115" s="760"/>
      <c r="AH115" s="760"/>
      <c r="AI115" s="760"/>
      <c r="AJ115" s="760"/>
      <c r="AK115" s="760"/>
      <c r="AL115" s="760"/>
      <c r="AM115" s="760"/>
      <c r="AN115" s="760"/>
      <c r="AO115" s="760"/>
      <c r="AP115" s="760"/>
      <c r="AQ115" s="760"/>
      <c r="AR115" s="760"/>
      <c r="AS115" s="760"/>
      <c r="AT115" s="760"/>
      <c r="AU115" s="760"/>
      <c r="AV115" s="760"/>
      <c r="AW115" s="760"/>
      <c r="AX115" s="760"/>
      <c r="AY115" s="760"/>
      <c r="AZ115" s="760"/>
      <c r="BA115" s="760"/>
      <c r="BB115" s="760"/>
      <c r="BC115" s="760"/>
      <c r="BD115" s="760"/>
      <c r="BE115" s="760"/>
      <c r="BF115" s="760"/>
      <c r="BG115" s="760"/>
      <c r="BH115" s="760"/>
      <c r="BI115" s="760"/>
      <c r="BJ115" s="760"/>
      <c r="BK115" s="760"/>
      <c r="BL115" s="760"/>
      <c r="BM115" s="760"/>
      <c r="BN115" s="760"/>
      <c r="BO115" s="760"/>
      <c r="BP115" s="760"/>
      <c r="BQ115" s="760"/>
      <c r="BR115" s="760"/>
      <c r="BS115" s="760"/>
      <c r="BT115" s="760"/>
      <c r="BU115" s="760"/>
      <c r="BV115" s="760"/>
      <c r="BW115" s="760"/>
      <c r="BX115" s="760"/>
      <c r="BY115" s="760"/>
      <c r="BZ115" s="760"/>
      <c r="CA115" s="760"/>
    </row>
    <row r="116" spans="1:79" ht="26.25" customHeight="1">
      <c r="B116" s="850" t="s">
        <v>847</v>
      </c>
      <c r="C116" s="1412" t="s">
        <v>848</v>
      </c>
      <c r="D116" s="1413"/>
      <c r="E116" s="875" t="s">
        <v>793</v>
      </c>
      <c r="F116" s="1403"/>
      <c r="G116" s="865"/>
      <c r="H116" s="865"/>
      <c r="I116" s="866"/>
      <c r="J116" s="760"/>
      <c r="K116" s="760"/>
      <c r="L116" s="760"/>
      <c r="M116" s="760"/>
      <c r="N116" s="815"/>
      <c r="O116" s="760"/>
      <c r="P116" s="760"/>
      <c r="Q116" s="760"/>
      <c r="R116" s="760"/>
      <c r="S116" s="760"/>
      <c r="T116" s="760"/>
      <c r="U116" s="760"/>
      <c r="V116" s="760"/>
      <c r="W116" s="760"/>
      <c r="X116" s="760"/>
      <c r="Y116" s="760"/>
      <c r="Z116" s="760"/>
      <c r="AA116" s="760"/>
      <c r="AB116" s="760"/>
      <c r="AC116" s="760"/>
      <c r="AD116" s="760"/>
      <c r="AE116" s="760"/>
      <c r="AF116" s="760"/>
      <c r="AG116" s="760"/>
      <c r="AH116" s="760"/>
      <c r="AI116" s="760"/>
      <c r="AJ116" s="760"/>
      <c r="AK116" s="760"/>
      <c r="AL116" s="760"/>
      <c r="AM116" s="760"/>
      <c r="AN116" s="760"/>
      <c r="AO116" s="760"/>
      <c r="AP116" s="760"/>
      <c r="AQ116" s="760"/>
      <c r="AR116" s="760"/>
      <c r="AS116" s="760"/>
      <c r="AT116" s="760"/>
      <c r="AU116" s="760"/>
      <c r="AV116" s="760"/>
      <c r="AW116" s="760"/>
      <c r="AX116" s="760"/>
      <c r="AY116" s="760"/>
      <c r="AZ116" s="760"/>
      <c r="BA116" s="760"/>
      <c r="BB116" s="760"/>
      <c r="BC116" s="760"/>
      <c r="BD116" s="760"/>
      <c r="BE116" s="760"/>
      <c r="BF116" s="760"/>
      <c r="BG116" s="760"/>
      <c r="BH116" s="760"/>
      <c r="BI116" s="760"/>
      <c r="BJ116" s="760"/>
      <c r="BK116" s="760"/>
      <c r="BL116" s="760"/>
      <c r="BM116" s="760"/>
      <c r="BN116" s="760"/>
      <c r="BO116" s="760"/>
      <c r="BP116" s="760"/>
      <c r="BQ116" s="760"/>
      <c r="BR116" s="760"/>
      <c r="BS116" s="760"/>
      <c r="BT116" s="760"/>
      <c r="BU116" s="760"/>
      <c r="BV116" s="760"/>
      <c r="BW116" s="760"/>
      <c r="BX116" s="760"/>
      <c r="BY116" s="760"/>
      <c r="BZ116" s="760"/>
      <c r="CA116" s="760"/>
    </row>
    <row r="117" spans="1:79" ht="27" customHeight="1" thickBot="1">
      <c r="B117" s="856" t="s">
        <v>849</v>
      </c>
      <c r="C117" s="876">
        <v>5</v>
      </c>
      <c r="D117" s="858">
        <v>1</v>
      </c>
      <c r="E117" s="859">
        <v>5</v>
      </c>
      <c r="F117" s="1404"/>
      <c r="G117" s="869"/>
      <c r="H117" s="869"/>
      <c r="I117" s="870"/>
      <c r="J117" s="760"/>
      <c r="K117" s="760"/>
      <c r="L117" s="760"/>
      <c r="M117" s="760"/>
      <c r="N117" s="815"/>
      <c r="O117" s="760"/>
      <c r="P117" s="760"/>
      <c r="Q117" s="760"/>
      <c r="R117" s="760"/>
      <c r="S117" s="760"/>
      <c r="T117" s="760"/>
      <c r="U117" s="760"/>
      <c r="V117" s="760"/>
      <c r="W117" s="760"/>
      <c r="X117" s="760"/>
      <c r="Y117" s="760"/>
      <c r="Z117" s="760"/>
      <c r="AA117" s="760"/>
      <c r="AB117" s="760"/>
      <c r="AC117" s="760"/>
      <c r="AD117" s="760"/>
      <c r="AE117" s="760"/>
      <c r="AF117" s="760"/>
      <c r="AG117" s="760"/>
      <c r="AH117" s="760"/>
      <c r="AI117" s="760"/>
      <c r="AJ117" s="760"/>
      <c r="AK117" s="760"/>
      <c r="AL117" s="760"/>
      <c r="AM117" s="760"/>
      <c r="AN117" s="760"/>
      <c r="AO117" s="760"/>
      <c r="AP117" s="760"/>
      <c r="AQ117" s="760"/>
      <c r="AR117" s="760"/>
      <c r="AS117" s="760"/>
      <c r="AT117" s="760"/>
      <c r="AU117" s="760"/>
      <c r="AV117" s="760"/>
      <c r="AW117" s="760"/>
      <c r="AX117" s="760"/>
      <c r="AY117" s="760"/>
      <c r="AZ117" s="760"/>
      <c r="BA117" s="760"/>
      <c r="BB117" s="760"/>
      <c r="BC117" s="760"/>
      <c r="BD117" s="760"/>
      <c r="BE117" s="760"/>
      <c r="BF117" s="760"/>
      <c r="BG117" s="760"/>
      <c r="BH117" s="760"/>
      <c r="BI117" s="760"/>
      <c r="BJ117" s="760"/>
      <c r="BK117" s="760"/>
      <c r="BL117" s="760"/>
      <c r="BM117" s="760"/>
      <c r="BN117" s="760"/>
      <c r="BO117" s="760"/>
      <c r="BP117" s="760"/>
      <c r="BQ117" s="760"/>
      <c r="BR117" s="760"/>
      <c r="BS117" s="760"/>
      <c r="BT117" s="760"/>
      <c r="BU117" s="760"/>
      <c r="BV117" s="760"/>
      <c r="BW117" s="760"/>
      <c r="BX117" s="760"/>
      <c r="BY117" s="760"/>
      <c r="BZ117" s="760"/>
      <c r="CA117" s="760"/>
    </row>
    <row r="118" spans="1:79" ht="8.25" customHeight="1">
      <c r="B118" s="831"/>
      <c r="C118" s="832"/>
      <c r="D118" s="832"/>
      <c r="E118" s="832"/>
      <c r="F118" s="832"/>
      <c r="G118" s="835"/>
      <c r="H118" s="835"/>
      <c r="I118" s="760"/>
      <c r="J118" s="760"/>
      <c r="K118" s="760"/>
      <c r="L118" s="760"/>
      <c r="M118" s="760"/>
      <c r="N118" s="815"/>
      <c r="O118" s="760"/>
      <c r="P118" s="760"/>
      <c r="Q118" s="760"/>
      <c r="R118" s="760"/>
      <c r="S118" s="760"/>
      <c r="T118" s="760"/>
      <c r="U118" s="760"/>
      <c r="V118" s="760"/>
      <c r="W118" s="760"/>
      <c r="X118" s="760"/>
      <c r="Y118" s="760"/>
      <c r="Z118" s="760"/>
      <c r="AA118" s="760"/>
      <c r="AB118" s="760"/>
      <c r="AC118" s="760"/>
      <c r="AD118" s="760"/>
      <c r="AE118" s="760"/>
      <c r="AF118" s="760"/>
      <c r="AG118" s="760"/>
      <c r="AH118" s="760"/>
      <c r="AI118" s="760"/>
      <c r="AJ118" s="760"/>
      <c r="AK118" s="760"/>
      <c r="AL118" s="760"/>
      <c r="AM118" s="760"/>
      <c r="AN118" s="760"/>
      <c r="AO118" s="760"/>
      <c r="AP118" s="760"/>
      <c r="AQ118" s="760"/>
      <c r="AR118" s="760"/>
      <c r="AS118" s="760"/>
      <c r="AT118" s="760"/>
      <c r="AU118" s="760"/>
      <c r="AV118" s="760"/>
      <c r="AW118" s="760"/>
      <c r="AX118" s="760"/>
      <c r="AY118" s="760"/>
      <c r="AZ118" s="760"/>
      <c r="BA118" s="760"/>
      <c r="BB118" s="760"/>
      <c r="BC118" s="760"/>
      <c r="BD118" s="760"/>
      <c r="BE118" s="760"/>
      <c r="BF118" s="760"/>
      <c r="BG118" s="760"/>
      <c r="BH118" s="760"/>
      <c r="BI118" s="760"/>
      <c r="BJ118" s="760"/>
      <c r="BK118" s="760"/>
      <c r="BL118" s="760"/>
      <c r="BM118" s="760"/>
      <c r="BN118" s="760"/>
      <c r="BO118" s="760"/>
      <c r="BP118" s="760"/>
      <c r="BQ118" s="760"/>
      <c r="BR118" s="760"/>
      <c r="BS118" s="760"/>
      <c r="BT118" s="760"/>
      <c r="BU118" s="760"/>
      <c r="BV118" s="760"/>
      <c r="BW118" s="760"/>
      <c r="BX118" s="760"/>
      <c r="BY118" s="760"/>
      <c r="BZ118" s="760"/>
      <c r="CA118" s="760"/>
    </row>
    <row r="119" spans="1:79" ht="18" customHeight="1">
      <c r="A119" s="724">
        <v>11</v>
      </c>
      <c r="B119" s="831" t="s">
        <v>859</v>
      </c>
      <c r="C119" s="832"/>
      <c r="D119" s="832"/>
      <c r="E119" s="832"/>
      <c r="F119" s="878"/>
      <c r="G119" s="835"/>
      <c r="H119" s="835"/>
      <c r="I119" s="760"/>
      <c r="J119" s="760"/>
      <c r="K119" s="760"/>
      <c r="L119" s="760"/>
      <c r="M119" s="760"/>
      <c r="N119" s="815"/>
      <c r="O119" s="760"/>
      <c r="P119" s="760"/>
      <c r="Q119" s="760"/>
      <c r="R119" s="760"/>
      <c r="S119" s="760"/>
      <c r="T119" s="760"/>
      <c r="U119" s="760"/>
      <c r="V119" s="760"/>
      <c r="W119" s="760"/>
      <c r="X119" s="760"/>
      <c r="Y119" s="760"/>
      <c r="Z119" s="760"/>
      <c r="AA119" s="760"/>
      <c r="AB119" s="760"/>
      <c r="AC119" s="760"/>
      <c r="AD119" s="760"/>
      <c r="AE119" s="760"/>
      <c r="AF119" s="760"/>
      <c r="AG119" s="760"/>
      <c r="AH119" s="760"/>
      <c r="AI119" s="760"/>
      <c r="AJ119" s="760"/>
      <c r="AK119" s="760"/>
      <c r="AL119" s="760"/>
      <c r="AM119" s="760"/>
      <c r="AN119" s="760"/>
      <c r="AO119" s="760"/>
      <c r="AP119" s="760"/>
      <c r="AQ119" s="760"/>
      <c r="AR119" s="760"/>
      <c r="AS119" s="760"/>
      <c r="AT119" s="760"/>
      <c r="AU119" s="760"/>
      <c r="AV119" s="760"/>
      <c r="AW119" s="760"/>
      <c r="AX119" s="760"/>
      <c r="AY119" s="760"/>
      <c r="AZ119" s="760"/>
      <c r="BA119" s="760"/>
      <c r="BB119" s="760"/>
      <c r="BC119" s="760"/>
      <c r="BD119" s="760"/>
      <c r="BE119" s="760"/>
      <c r="BF119" s="760"/>
      <c r="BG119" s="760"/>
      <c r="BH119" s="760"/>
      <c r="BI119" s="760"/>
      <c r="BJ119" s="760"/>
      <c r="BK119" s="760"/>
      <c r="BL119" s="760"/>
      <c r="BM119" s="760"/>
      <c r="BN119" s="760"/>
      <c r="BO119" s="760"/>
      <c r="BP119" s="760"/>
      <c r="BQ119" s="760"/>
      <c r="BR119" s="760"/>
      <c r="BS119" s="760"/>
      <c r="BT119" s="760"/>
      <c r="BU119" s="760"/>
      <c r="BV119" s="760"/>
      <c r="BW119" s="760"/>
      <c r="BX119" s="760"/>
      <c r="BY119" s="760"/>
      <c r="BZ119" s="760"/>
      <c r="CA119" s="760"/>
    </row>
    <row r="120" spans="1:79" ht="35.25" customHeight="1">
      <c r="B120" s="1399" t="s">
        <v>860</v>
      </c>
      <c r="C120" s="1400"/>
      <c r="D120" s="1400"/>
      <c r="E120" s="1401"/>
      <c r="F120" s="878"/>
      <c r="G120" s="835"/>
      <c r="H120" s="835"/>
      <c r="I120" s="760"/>
      <c r="J120" s="760"/>
      <c r="K120" s="760"/>
      <c r="L120" s="760"/>
      <c r="M120" s="760"/>
      <c r="N120" s="815"/>
      <c r="O120" s="760"/>
      <c r="P120" s="760"/>
      <c r="Q120" s="760"/>
      <c r="R120" s="760"/>
      <c r="S120" s="760"/>
      <c r="T120" s="760"/>
      <c r="U120" s="760"/>
      <c r="V120" s="760"/>
      <c r="W120" s="760"/>
      <c r="X120" s="760"/>
      <c r="Y120" s="760"/>
      <c r="Z120" s="760"/>
      <c r="AA120" s="760"/>
      <c r="AB120" s="760"/>
      <c r="AC120" s="760"/>
      <c r="AD120" s="760"/>
      <c r="AE120" s="760"/>
      <c r="AF120" s="760"/>
      <c r="AG120" s="760"/>
      <c r="AH120" s="760"/>
      <c r="AI120" s="760"/>
      <c r="AJ120" s="760"/>
      <c r="AK120" s="760"/>
      <c r="AL120" s="760"/>
      <c r="AM120" s="760"/>
      <c r="AN120" s="760"/>
      <c r="AO120" s="760"/>
      <c r="AP120" s="760"/>
      <c r="AQ120" s="760"/>
      <c r="AR120" s="760"/>
      <c r="AS120" s="760"/>
      <c r="AT120" s="760"/>
      <c r="AU120" s="760"/>
      <c r="AV120" s="760"/>
      <c r="AW120" s="760"/>
      <c r="AX120" s="760"/>
      <c r="AY120" s="760"/>
      <c r="AZ120" s="760"/>
      <c r="BA120" s="760"/>
      <c r="BB120" s="760"/>
      <c r="BC120" s="760"/>
      <c r="BD120" s="760"/>
      <c r="BE120" s="760"/>
      <c r="BF120" s="760"/>
      <c r="BG120" s="760"/>
      <c r="BH120" s="760"/>
      <c r="BI120" s="760"/>
      <c r="BJ120" s="760"/>
      <c r="BK120" s="760"/>
      <c r="BL120" s="760"/>
      <c r="BM120" s="760"/>
      <c r="BN120" s="760"/>
      <c r="BO120" s="760"/>
      <c r="BP120" s="760"/>
      <c r="BQ120" s="760"/>
      <c r="BR120" s="760"/>
      <c r="BS120" s="760"/>
      <c r="BT120" s="760"/>
      <c r="BU120" s="760"/>
      <c r="BV120" s="760"/>
      <c r="BW120" s="760"/>
      <c r="BX120" s="760"/>
      <c r="BY120" s="760"/>
      <c r="BZ120" s="760"/>
      <c r="CA120" s="760"/>
    </row>
    <row r="121" spans="1:79" ht="16.5" customHeight="1" thickBot="1">
      <c r="B121" s="831" t="s">
        <v>811</v>
      </c>
      <c r="C121" s="836"/>
      <c r="F121" s="878"/>
      <c r="G121" s="835"/>
      <c r="H121" s="835"/>
      <c r="I121" s="760"/>
      <c r="J121" s="760"/>
      <c r="K121" s="760"/>
      <c r="L121" s="760"/>
      <c r="M121" s="760"/>
      <c r="N121" s="815"/>
      <c r="O121" s="760"/>
      <c r="P121" s="760"/>
      <c r="Q121" s="760"/>
      <c r="R121" s="760"/>
      <c r="S121" s="760"/>
      <c r="T121" s="760"/>
      <c r="U121" s="760"/>
      <c r="V121" s="760"/>
      <c r="W121" s="760"/>
      <c r="X121" s="760"/>
      <c r="Y121" s="760"/>
      <c r="Z121" s="760"/>
      <c r="AA121" s="760"/>
      <c r="AB121" s="760"/>
      <c r="AC121" s="760"/>
      <c r="AD121" s="760"/>
      <c r="AE121" s="760"/>
      <c r="AF121" s="760"/>
      <c r="AG121" s="760"/>
      <c r="AH121" s="760"/>
      <c r="AI121" s="760"/>
      <c r="AJ121" s="760"/>
      <c r="AK121" s="760"/>
      <c r="AL121" s="760"/>
      <c r="AM121" s="760"/>
      <c r="AN121" s="760"/>
      <c r="AO121" s="760"/>
      <c r="AP121" s="760"/>
      <c r="AQ121" s="760"/>
      <c r="AR121" s="760"/>
      <c r="AS121" s="760"/>
      <c r="AT121" s="760"/>
      <c r="AU121" s="760"/>
      <c r="AV121" s="760"/>
      <c r="AW121" s="760"/>
      <c r="AX121" s="760"/>
      <c r="AY121" s="760"/>
      <c r="AZ121" s="760"/>
      <c r="BA121" s="760"/>
      <c r="BB121" s="760"/>
      <c r="BC121" s="760"/>
      <c r="BD121" s="760"/>
      <c r="BE121" s="760"/>
      <c r="BF121" s="760"/>
      <c r="BG121" s="760"/>
      <c r="BH121" s="760"/>
      <c r="BI121" s="760"/>
      <c r="BJ121" s="760"/>
      <c r="BK121" s="760"/>
      <c r="BL121" s="760"/>
      <c r="BM121" s="760"/>
      <c r="BN121" s="760"/>
      <c r="BO121" s="760"/>
      <c r="BP121" s="760"/>
      <c r="BQ121" s="760"/>
      <c r="BR121" s="760"/>
      <c r="BS121" s="760"/>
      <c r="BT121" s="760"/>
      <c r="BU121" s="760"/>
      <c r="BV121" s="760"/>
      <c r="BW121" s="760"/>
      <c r="BX121" s="760"/>
      <c r="BY121" s="760"/>
      <c r="BZ121" s="760"/>
      <c r="CA121" s="760"/>
    </row>
    <row r="122" spans="1:79" ht="33.75" customHeight="1" thickBot="1">
      <c r="B122" s="879" t="s">
        <v>812</v>
      </c>
      <c r="C122" s="880" t="s">
        <v>813</v>
      </c>
      <c r="D122" s="881" t="s">
        <v>814</v>
      </c>
      <c r="E122" s="882" t="s">
        <v>815</v>
      </c>
      <c r="F122" s="1402" t="s">
        <v>816</v>
      </c>
      <c r="G122" s="926" t="e">
        <f>AVERAGE([2]A.Pontozás_1.értékelő!G118,[2]B.Pontozás_2.értékelő!G118)</f>
        <v>#DIV/0!</v>
      </c>
      <c r="H122" s="835"/>
      <c r="I122" s="760"/>
      <c r="J122" s="760"/>
      <c r="K122" s="760"/>
      <c r="L122" s="760"/>
      <c r="M122" s="760"/>
      <c r="N122" s="815"/>
      <c r="O122" s="760"/>
      <c r="P122" s="760"/>
      <c r="Q122" s="760"/>
      <c r="R122" s="760"/>
      <c r="S122" s="760"/>
      <c r="T122" s="760"/>
      <c r="U122" s="760"/>
      <c r="V122" s="760"/>
      <c r="W122" s="760"/>
      <c r="X122" s="760"/>
      <c r="Y122" s="760"/>
      <c r="Z122" s="760"/>
      <c r="AA122" s="760"/>
      <c r="AB122" s="760"/>
      <c r="AC122" s="760"/>
      <c r="AD122" s="760"/>
      <c r="AE122" s="760"/>
      <c r="AF122" s="760"/>
      <c r="AG122" s="760"/>
      <c r="AH122" s="760"/>
      <c r="AI122" s="760"/>
      <c r="AJ122" s="760"/>
      <c r="AK122" s="760"/>
      <c r="AL122" s="760"/>
      <c r="AM122" s="760"/>
      <c r="AN122" s="760"/>
      <c r="AO122" s="760"/>
      <c r="AP122" s="760"/>
      <c r="AQ122" s="760"/>
      <c r="AR122" s="760"/>
      <c r="AS122" s="760"/>
      <c r="AT122" s="760"/>
      <c r="AU122" s="760"/>
      <c r="AV122" s="760"/>
      <c r="AW122" s="760"/>
      <c r="AX122" s="760"/>
      <c r="AY122" s="760"/>
      <c r="AZ122" s="760"/>
      <c r="BA122" s="760"/>
      <c r="BB122" s="760"/>
      <c r="BC122" s="760"/>
      <c r="BD122" s="760"/>
      <c r="BE122" s="760"/>
      <c r="BF122" s="760"/>
      <c r="BG122" s="760"/>
      <c r="BH122" s="760"/>
      <c r="BI122" s="760"/>
      <c r="BJ122" s="760"/>
      <c r="BK122" s="760"/>
      <c r="BL122" s="760"/>
      <c r="BM122" s="760"/>
      <c r="BN122" s="760"/>
      <c r="BO122" s="760"/>
      <c r="BP122" s="760"/>
      <c r="BQ122" s="760"/>
      <c r="BR122" s="760"/>
      <c r="BS122" s="760"/>
      <c r="BT122" s="760"/>
      <c r="BU122" s="760"/>
      <c r="BV122" s="760"/>
      <c r="BW122" s="760"/>
      <c r="BX122" s="760"/>
      <c r="BY122" s="760"/>
      <c r="BZ122" s="760"/>
      <c r="CA122" s="760"/>
    </row>
    <row r="123" spans="1:79" ht="39.950000000000003" customHeight="1" thickTop="1" thickBot="1">
      <c r="B123" s="883" t="s">
        <v>861</v>
      </c>
      <c r="C123" s="884">
        <v>1</v>
      </c>
      <c r="D123" s="885">
        <v>3</v>
      </c>
      <c r="E123" s="886">
        <v>3</v>
      </c>
      <c r="F123" s="1403"/>
      <c r="G123" s="865"/>
      <c r="H123" s="865"/>
      <c r="I123" s="866"/>
      <c r="J123" s="760"/>
      <c r="K123" s="760"/>
      <c r="L123" s="760"/>
      <c r="M123" s="760"/>
      <c r="N123" s="815"/>
      <c r="O123" s="760"/>
      <c r="P123" s="760"/>
      <c r="Q123" s="760"/>
      <c r="R123" s="760"/>
      <c r="S123" s="760"/>
      <c r="T123" s="760"/>
      <c r="U123" s="760"/>
      <c r="V123" s="760"/>
      <c r="W123" s="760"/>
      <c r="X123" s="760"/>
      <c r="Y123" s="760"/>
      <c r="Z123" s="760"/>
      <c r="AA123" s="760"/>
      <c r="AB123" s="760"/>
      <c r="AC123" s="760"/>
      <c r="AD123" s="760"/>
      <c r="AE123" s="760"/>
      <c r="AF123" s="760"/>
      <c r="AG123" s="760"/>
      <c r="AH123" s="760"/>
      <c r="AI123" s="760"/>
      <c r="AJ123" s="760"/>
      <c r="AK123" s="760"/>
      <c r="AL123" s="760"/>
      <c r="AM123" s="760"/>
      <c r="AN123" s="760"/>
      <c r="AO123" s="760"/>
      <c r="AP123" s="760"/>
      <c r="AQ123" s="760"/>
      <c r="AR123" s="760"/>
      <c r="AS123" s="760"/>
      <c r="AT123" s="760"/>
      <c r="AU123" s="760"/>
      <c r="AV123" s="760"/>
      <c r="AW123" s="760"/>
      <c r="AX123" s="760"/>
      <c r="AY123" s="760"/>
      <c r="AZ123" s="760"/>
      <c r="BA123" s="760"/>
      <c r="BB123" s="760"/>
      <c r="BC123" s="760"/>
      <c r="BD123" s="760"/>
      <c r="BE123" s="760"/>
      <c r="BF123" s="760"/>
      <c r="BG123" s="760"/>
      <c r="BH123" s="760"/>
      <c r="BI123" s="760"/>
      <c r="BJ123" s="760"/>
      <c r="BK123" s="760"/>
      <c r="BL123" s="760"/>
      <c r="BM123" s="760"/>
      <c r="BN123" s="760"/>
      <c r="BO123" s="760"/>
      <c r="BP123" s="760"/>
      <c r="BQ123" s="760"/>
      <c r="BR123" s="760"/>
      <c r="BS123" s="760"/>
      <c r="BT123" s="760"/>
      <c r="BU123" s="760"/>
      <c r="BV123" s="760"/>
      <c r="BW123" s="760"/>
      <c r="BX123" s="760"/>
      <c r="BY123" s="760"/>
      <c r="BZ123" s="760"/>
      <c r="CA123" s="760"/>
    </row>
    <row r="124" spans="1:79" ht="27" customHeight="1" thickBot="1">
      <c r="B124" s="887" t="s">
        <v>862</v>
      </c>
      <c r="C124" s="888">
        <v>2</v>
      </c>
      <c r="D124" s="889">
        <v>3</v>
      </c>
      <c r="E124" s="888">
        <v>6</v>
      </c>
      <c r="F124" s="1403"/>
      <c r="G124" s="867"/>
      <c r="H124" s="867"/>
      <c r="I124" s="868"/>
      <c r="J124" s="760"/>
      <c r="K124" s="760"/>
      <c r="L124" s="760"/>
      <c r="M124" s="760"/>
      <c r="N124" s="815"/>
      <c r="O124" s="760"/>
      <c r="P124" s="760"/>
      <c r="Q124" s="760"/>
      <c r="R124" s="760"/>
      <c r="S124" s="760"/>
      <c r="T124" s="760"/>
      <c r="U124" s="760"/>
      <c r="V124" s="760"/>
      <c r="W124" s="760"/>
      <c r="X124" s="760"/>
      <c r="Y124" s="760"/>
      <c r="Z124" s="760"/>
      <c r="AA124" s="760"/>
      <c r="AB124" s="760"/>
      <c r="AC124" s="760"/>
      <c r="AD124" s="760"/>
      <c r="AE124" s="760"/>
      <c r="AF124" s="760"/>
      <c r="AG124" s="760"/>
      <c r="AH124" s="760"/>
      <c r="AI124" s="760"/>
      <c r="AJ124" s="760"/>
      <c r="AK124" s="760"/>
      <c r="AL124" s="760"/>
      <c r="AM124" s="760"/>
      <c r="AN124" s="760"/>
      <c r="AO124" s="760"/>
      <c r="AP124" s="760"/>
      <c r="AQ124" s="760"/>
      <c r="AR124" s="760"/>
      <c r="AS124" s="760"/>
      <c r="AT124" s="760"/>
      <c r="AU124" s="760"/>
      <c r="AV124" s="760"/>
      <c r="AW124" s="760"/>
      <c r="AX124" s="760"/>
      <c r="AY124" s="760"/>
      <c r="AZ124" s="760"/>
      <c r="BA124" s="760"/>
      <c r="BB124" s="760"/>
      <c r="BC124" s="760"/>
      <c r="BD124" s="760"/>
      <c r="BE124" s="760"/>
      <c r="BF124" s="760"/>
      <c r="BG124" s="760"/>
      <c r="BH124" s="760"/>
      <c r="BI124" s="760"/>
      <c r="BJ124" s="760"/>
      <c r="BK124" s="760"/>
      <c r="BL124" s="760"/>
      <c r="BM124" s="760"/>
      <c r="BN124" s="760"/>
      <c r="BO124" s="760"/>
      <c r="BP124" s="760"/>
      <c r="BQ124" s="760"/>
      <c r="BR124" s="760"/>
      <c r="BS124" s="760"/>
      <c r="BT124" s="760"/>
      <c r="BU124" s="760"/>
      <c r="BV124" s="760"/>
      <c r="BW124" s="760"/>
      <c r="BX124" s="760"/>
      <c r="BY124" s="760"/>
      <c r="BZ124" s="760"/>
      <c r="CA124" s="760"/>
    </row>
    <row r="125" spans="1:79" ht="27" customHeight="1" thickBot="1">
      <c r="B125" s="887" t="s">
        <v>863</v>
      </c>
      <c r="C125" s="890">
        <v>3</v>
      </c>
      <c r="D125" s="891">
        <v>3</v>
      </c>
      <c r="E125" s="890">
        <v>9</v>
      </c>
      <c r="F125" s="1404"/>
      <c r="G125" s="869"/>
      <c r="H125" s="869"/>
      <c r="I125" s="870"/>
      <c r="J125" s="760"/>
      <c r="K125" s="760"/>
      <c r="L125" s="760"/>
      <c r="M125" s="760"/>
      <c r="N125" s="815"/>
      <c r="O125" s="760"/>
      <c r="P125" s="760"/>
      <c r="Q125" s="760"/>
      <c r="R125" s="760"/>
      <c r="S125" s="760"/>
      <c r="T125" s="760"/>
      <c r="U125" s="760"/>
      <c r="V125" s="760"/>
      <c r="W125" s="760"/>
      <c r="X125" s="760"/>
      <c r="Y125" s="760"/>
      <c r="Z125" s="760"/>
      <c r="AA125" s="760"/>
      <c r="AB125" s="760"/>
      <c r="AC125" s="760"/>
      <c r="AD125" s="760"/>
      <c r="AE125" s="760"/>
      <c r="AF125" s="760"/>
      <c r="AG125" s="760"/>
      <c r="AH125" s="760"/>
      <c r="AI125" s="760"/>
      <c r="AJ125" s="760"/>
      <c r="AK125" s="760"/>
      <c r="AL125" s="760"/>
      <c r="AM125" s="760"/>
      <c r="AN125" s="760"/>
      <c r="AO125" s="760"/>
      <c r="AP125" s="760"/>
      <c r="AQ125" s="760"/>
      <c r="AR125" s="760"/>
      <c r="AS125" s="760"/>
      <c r="AT125" s="760"/>
      <c r="AU125" s="760"/>
      <c r="AV125" s="760"/>
      <c r="AW125" s="760"/>
      <c r="AX125" s="760"/>
      <c r="AY125" s="760"/>
      <c r="AZ125" s="760"/>
      <c r="BA125" s="760"/>
      <c r="BB125" s="760"/>
      <c r="BC125" s="760"/>
      <c r="BD125" s="760"/>
      <c r="BE125" s="760"/>
      <c r="BF125" s="760"/>
      <c r="BG125" s="760"/>
      <c r="BH125" s="760"/>
      <c r="BI125" s="760"/>
      <c r="BJ125" s="760"/>
      <c r="BK125" s="760"/>
      <c r="BL125" s="760"/>
      <c r="BM125" s="760"/>
      <c r="BN125" s="760"/>
      <c r="BO125" s="760"/>
      <c r="BP125" s="760"/>
      <c r="BQ125" s="760"/>
      <c r="BR125" s="760"/>
      <c r="BS125" s="760"/>
      <c r="BT125" s="760"/>
      <c r="BU125" s="760"/>
      <c r="BV125" s="760"/>
      <c r="BW125" s="760"/>
      <c r="BX125" s="760"/>
      <c r="BY125" s="760"/>
      <c r="BZ125" s="760"/>
      <c r="CA125" s="760"/>
    </row>
    <row r="126" spans="1:79" ht="9" customHeight="1">
      <c r="B126" s="862"/>
      <c r="C126" s="877"/>
      <c r="D126" s="877"/>
      <c r="E126" s="877"/>
      <c r="F126" s="878"/>
      <c r="G126" s="835"/>
      <c r="H126" s="835"/>
      <c r="I126" s="760"/>
      <c r="J126" s="760"/>
      <c r="K126" s="760"/>
      <c r="L126" s="760"/>
      <c r="M126" s="760"/>
      <c r="N126" s="815"/>
      <c r="O126" s="760"/>
      <c r="P126" s="760"/>
      <c r="Q126" s="760"/>
      <c r="R126" s="760"/>
      <c r="S126" s="760"/>
      <c r="T126" s="760"/>
      <c r="U126" s="760"/>
      <c r="V126" s="760"/>
      <c r="W126" s="760"/>
      <c r="X126" s="760"/>
      <c r="Y126" s="760"/>
      <c r="Z126" s="760"/>
      <c r="AA126" s="760"/>
      <c r="AB126" s="760"/>
      <c r="AC126" s="760"/>
      <c r="AD126" s="760"/>
      <c r="AE126" s="760"/>
      <c r="AF126" s="760"/>
      <c r="AG126" s="760"/>
      <c r="AH126" s="760"/>
      <c r="AI126" s="760"/>
      <c r="AJ126" s="760"/>
      <c r="AK126" s="760"/>
      <c r="AL126" s="760"/>
      <c r="AM126" s="760"/>
      <c r="AN126" s="760"/>
      <c r="AO126" s="760"/>
      <c r="AP126" s="760"/>
      <c r="AQ126" s="760"/>
      <c r="AR126" s="760"/>
      <c r="AS126" s="760"/>
      <c r="AT126" s="760"/>
      <c r="AU126" s="760"/>
      <c r="AV126" s="760"/>
      <c r="AW126" s="760"/>
      <c r="AX126" s="760"/>
      <c r="AY126" s="760"/>
      <c r="AZ126" s="760"/>
      <c r="BA126" s="760"/>
      <c r="BB126" s="760"/>
      <c r="BC126" s="760"/>
      <c r="BD126" s="760"/>
      <c r="BE126" s="760"/>
      <c r="BF126" s="760"/>
      <c r="BG126" s="760"/>
      <c r="BH126" s="760"/>
      <c r="BI126" s="760"/>
      <c r="BJ126" s="760"/>
      <c r="BK126" s="760"/>
      <c r="BL126" s="760"/>
      <c r="BM126" s="760"/>
      <c r="BN126" s="760"/>
      <c r="BO126" s="760"/>
      <c r="BP126" s="760"/>
      <c r="BQ126" s="760"/>
      <c r="BR126" s="760"/>
      <c r="BS126" s="760"/>
      <c r="BT126" s="760"/>
      <c r="BU126" s="760"/>
      <c r="BV126" s="760"/>
      <c r="BW126" s="760"/>
      <c r="BX126" s="760"/>
      <c r="BY126" s="760"/>
      <c r="BZ126" s="760"/>
      <c r="CA126" s="760"/>
    </row>
    <row r="127" spans="1:79" ht="18" customHeight="1">
      <c r="A127" s="724">
        <v>12</v>
      </c>
      <c r="B127" s="831" t="s">
        <v>864</v>
      </c>
      <c r="C127" s="832"/>
      <c r="D127" s="832"/>
      <c r="E127" s="832"/>
      <c r="F127" s="878"/>
      <c r="G127" s="835"/>
      <c r="H127" s="835"/>
      <c r="I127" s="760"/>
      <c r="J127" s="760"/>
      <c r="K127" s="760"/>
      <c r="L127" s="760"/>
      <c r="M127" s="760"/>
      <c r="N127" s="815"/>
      <c r="O127" s="760"/>
      <c r="P127" s="760"/>
      <c r="Q127" s="760"/>
      <c r="R127" s="760"/>
      <c r="S127" s="760"/>
      <c r="T127" s="760"/>
      <c r="U127" s="760"/>
      <c r="V127" s="760"/>
      <c r="W127" s="760"/>
      <c r="X127" s="760"/>
      <c r="Y127" s="760"/>
      <c r="Z127" s="760"/>
      <c r="AA127" s="760"/>
      <c r="AB127" s="760"/>
      <c r="AC127" s="760"/>
      <c r="AD127" s="760"/>
      <c r="AE127" s="760"/>
      <c r="AF127" s="760"/>
      <c r="AG127" s="760"/>
      <c r="AH127" s="760"/>
      <c r="AI127" s="760"/>
      <c r="AJ127" s="760"/>
      <c r="AK127" s="760"/>
      <c r="AL127" s="760"/>
      <c r="AM127" s="760"/>
      <c r="AN127" s="760"/>
      <c r="AO127" s="760"/>
      <c r="AP127" s="760"/>
      <c r="AQ127" s="760"/>
      <c r="AR127" s="760"/>
      <c r="AS127" s="760"/>
      <c r="AT127" s="760"/>
      <c r="AU127" s="760"/>
      <c r="AV127" s="760"/>
      <c r="AW127" s="760"/>
      <c r="AX127" s="760"/>
      <c r="AY127" s="760"/>
      <c r="AZ127" s="760"/>
      <c r="BA127" s="760"/>
      <c r="BB127" s="760"/>
      <c r="BC127" s="760"/>
      <c r="BD127" s="760"/>
      <c r="BE127" s="760"/>
      <c r="BF127" s="760"/>
      <c r="BG127" s="760"/>
      <c r="BH127" s="760"/>
      <c r="BI127" s="760"/>
      <c r="BJ127" s="760"/>
      <c r="BK127" s="760"/>
      <c r="BL127" s="760"/>
      <c r="BM127" s="760"/>
      <c r="BN127" s="760"/>
      <c r="BO127" s="760"/>
      <c r="BP127" s="760"/>
      <c r="BQ127" s="760"/>
      <c r="BR127" s="760"/>
      <c r="BS127" s="760"/>
      <c r="BT127" s="760"/>
      <c r="BU127" s="760"/>
      <c r="BV127" s="760"/>
      <c r="BW127" s="760"/>
      <c r="BX127" s="760"/>
      <c r="BY127" s="760"/>
      <c r="BZ127" s="760"/>
      <c r="CA127" s="760"/>
    </row>
    <row r="128" spans="1:79" ht="35.25" customHeight="1">
      <c r="B128" s="1399" t="s">
        <v>865</v>
      </c>
      <c r="C128" s="1400"/>
      <c r="D128" s="1400"/>
      <c r="E128" s="1401"/>
      <c r="F128" s="878"/>
      <c r="G128" s="835"/>
      <c r="H128" s="835"/>
      <c r="I128" s="760"/>
      <c r="J128" s="760"/>
      <c r="K128" s="760"/>
      <c r="L128" s="760"/>
      <c r="M128" s="760"/>
      <c r="N128" s="815"/>
      <c r="O128" s="760"/>
      <c r="P128" s="760"/>
      <c r="Q128" s="760"/>
      <c r="R128" s="760"/>
      <c r="S128" s="760"/>
      <c r="T128" s="760"/>
      <c r="U128" s="760"/>
      <c r="V128" s="760"/>
      <c r="W128" s="760"/>
      <c r="X128" s="760"/>
      <c r="Y128" s="760"/>
      <c r="Z128" s="760"/>
      <c r="AA128" s="760"/>
      <c r="AB128" s="760"/>
      <c r="AC128" s="760"/>
      <c r="AD128" s="760"/>
      <c r="AE128" s="760"/>
      <c r="AF128" s="760"/>
      <c r="AG128" s="760"/>
      <c r="AH128" s="760"/>
      <c r="AI128" s="760"/>
      <c r="AJ128" s="760"/>
      <c r="AK128" s="760"/>
      <c r="AL128" s="760"/>
      <c r="AM128" s="760"/>
      <c r="AN128" s="760"/>
      <c r="AO128" s="760"/>
      <c r="AP128" s="760"/>
      <c r="AQ128" s="760"/>
      <c r="AR128" s="760"/>
      <c r="AS128" s="760"/>
      <c r="AT128" s="760"/>
      <c r="AU128" s="760"/>
      <c r="AV128" s="760"/>
      <c r="AW128" s="760"/>
      <c r="AX128" s="760"/>
      <c r="AY128" s="760"/>
      <c r="AZ128" s="760"/>
      <c r="BA128" s="760"/>
      <c r="BB128" s="760"/>
      <c r="BC128" s="760"/>
      <c r="BD128" s="760"/>
      <c r="BE128" s="760"/>
      <c r="BF128" s="760"/>
      <c r="BG128" s="760"/>
      <c r="BH128" s="760"/>
      <c r="BI128" s="760"/>
      <c r="BJ128" s="760"/>
      <c r="BK128" s="760"/>
      <c r="BL128" s="760"/>
      <c r="BM128" s="760"/>
      <c r="BN128" s="760"/>
      <c r="BO128" s="760"/>
      <c r="BP128" s="760"/>
      <c r="BQ128" s="760"/>
      <c r="BR128" s="760"/>
      <c r="BS128" s="760"/>
      <c r="BT128" s="760"/>
      <c r="BU128" s="760"/>
      <c r="BV128" s="760"/>
      <c r="BW128" s="760"/>
      <c r="BX128" s="760"/>
      <c r="BY128" s="760"/>
      <c r="BZ128" s="760"/>
      <c r="CA128" s="760"/>
    </row>
    <row r="129" spans="1:79" ht="16.5" customHeight="1" thickBot="1">
      <c r="B129" s="831" t="s">
        <v>811</v>
      </c>
      <c r="C129" s="836"/>
      <c r="F129" s="878"/>
      <c r="G129" s="835"/>
      <c r="H129" s="835"/>
      <c r="I129" s="760"/>
      <c r="J129" s="760"/>
      <c r="K129" s="760"/>
      <c r="L129" s="760"/>
      <c r="M129" s="760"/>
      <c r="N129" s="815"/>
      <c r="O129" s="760"/>
      <c r="P129" s="760"/>
      <c r="Q129" s="760"/>
      <c r="R129" s="760"/>
      <c r="S129" s="760"/>
      <c r="T129" s="760"/>
      <c r="U129" s="760"/>
      <c r="V129" s="760"/>
      <c r="W129" s="760"/>
      <c r="X129" s="760"/>
      <c r="Y129" s="760"/>
      <c r="Z129" s="760"/>
      <c r="AA129" s="760"/>
      <c r="AB129" s="760"/>
      <c r="AC129" s="760"/>
      <c r="AD129" s="760"/>
      <c r="AE129" s="760"/>
      <c r="AF129" s="760"/>
      <c r="AG129" s="760"/>
      <c r="AH129" s="760"/>
      <c r="AI129" s="760"/>
      <c r="AJ129" s="760"/>
      <c r="AK129" s="760"/>
      <c r="AL129" s="760"/>
      <c r="AM129" s="760"/>
      <c r="AN129" s="760"/>
      <c r="AO129" s="760"/>
      <c r="AP129" s="760"/>
      <c r="AQ129" s="760"/>
      <c r="AR129" s="760"/>
      <c r="AS129" s="760"/>
      <c r="AT129" s="760"/>
      <c r="AU129" s="760"/>
      <c r="AV129" s="760"/>
      <c r="AW129" s="760"/>
      <c r="AX129" s="760"/>
      <c r="AY129" s="760"/>
      <c r="AZ129" s="760"/>
      <c r="BA129" s="760"/>
      <c r="BB129" s="760"/>
      <c r="BC129" s="760"/>
      <c r="BD129" s="760"/>
      <c r="BE129" s="760"/>
      <c r="BF129" s="760"/>
      <c r="BG129" s="760"/>
      <c r="BH129" s="760"/>
      <c r="BI129" s="760"/>
      <c r="BJ129" s="760"/>
      <c r="BK129" s="760"/>
      <c r="BL129" s="760"/>
      <c r="BM129" s="760"/>
      <c r="BN129" s="760"/>
      <c r="BO129" s="760"/>
      <c r="BP129" s="760"/>
      <c r="BQ129" s="760"/>
      <c r="BR129" s="760"/>
      <c r="BS129" s="760"/>
      <c r="BT129" s="760"/>
      <c r="BU129" s="760"/>
      <c r="BV129" s="760"/>
      <c r="BW129" s="760"/>
      <c r="BX129" s="760"/>
      <c r="BY129" s="760"/>
      <c r="BZ129" s="760"/>
      <c r="CA129" s="760"/>
    </row>
    <row r="130" spans="1:79" ht="33.75" customHeight="1" thickBot="1">
      <c r="B130" s="879" t="s">
        <v>812</v>
      </c>
      <c r="C130" s="880" t="s">
        <v>813</v>
      </c>
      <c r="D130" s="881" t="s">
        <v>814</v>
      </c>
      <c r="E130" s="882" t="s">
        <v>815</v>
      </c>
      <c r="F130" s="1402" t="s">
        <v>816</v>
      </c>
      <c r="G130" s="926" t="e">
        <f>AVERAGE([2]A.Pontozás_1.értékelő!G126,[2]B.Pontozás_2.értékelő!G126)</f>
        <v>#DIV/0!</v>
      </c>
      <c r="H130" s="835"/>
      <c r="I130" s="760"/>
      <c r="J130" s="760"/>
      <c r="K130" s="760"/>
      <c r="L130" s="760"/>
      <c r="M130" s="760"/>
      <c r="N130" s="815"/>
      <c r="O130" s="760"/>
      <c r="P130" s="760"/>
      <c r="Q130" s="760"/>
      <c r="R130" s="760"/>
      <c r="S130" s="760"/>
      <c r="T130" s="760"/>
      <c r="U130" s="760"/>
      <c r="V130" s="760"/>
      <c r="W130" s="760"/>
      <c r="X130" s="760"/>
      <c r="Y130" s="760"/>
      <c r="Z130" s="760"/>
      <c r="AA130" s="760"/>
      <c r="AB130" s="760"/>
      <c r="AC130" s="760"/>
      <c r="AD130" s="760"/>
      <c r="AE130" s="760"/>
      <c r="AF130" s="760"/>
      <c r="AG130" s="760"/>
      <c r="AH130" s="760"/>
      <c r="AI130" s="760"/>
      <c r="AJ130" s="760"/>
      <c r="AK130" s="760"/>
      <c r="AL130" s="760"/>
      <c r="AM130" s="760"/>
      <c r="AN130" s="760"/>
      <c r="AO130" s="760"/>
      <c r="AP130" s="760"/>
      <c r="AQ130" s="760"/>
      <c r="AR130" s="760"/>
      <c r="AS130" s="760"/>
      <c r="AT130" s="760"/>
      <c r="AU130" s="760"/>
      <c r="AV130" s="760"/>
      <c r="AW130" s="760"/>
      <c r="AX130" s="760"/>
      <c r="AY130" s="760"/>
      <c r="AZ130" s="760"/>
      <c r="BA130" s="760"/>
      <c r="BB130" s="760"/>
      <c r="BC130" s="760"/>
      <c r="BD130" s="760"/>
      <c r="BE130" s="760"/>
      <c r="BF130" s="760"/>
      <c r="BG130" s="760"/>
      <c r="BH130" s="760"/>
      <c r="BI130" s="760"/>
      <c r="BJ130" s="760"/>
      <c r="BK130" s="760"/>
      <c r="BL130" s="760"/>
      <c r="BM130" s="760"/>
      <c r="BN130" s="760"/>
      <c r="BO130" s="760"/>
      <c r="BP130" s="760"/>
      <c r="BQ130" s="760"/>
      <c r="BR130" s="760"/>
      <c r="BS130" s="760"/>
      <c r="BT130" s="760"/>
      <c r="BU130" s="760"/>
      <c r="BV130" s="760"/>
      <c r="BW130" s="760"/>
      <c r="BX130" s="760"/>
      <c r="BY130" s="760"/>
      <c r="BZ130" s="760"/>
      <c r="CA130" s="760"/>
    </row>
    <row r="131" spans="1:79" ht="27.75" customHeight="1" thickTop="1" thickBot="1">
      <c r="B131" s="883" t="s">
        <v>818</v>
      </c>
      <c r="C131" s="884">
        <v>1</v>
      </c>
      <c r="D131" s="885">
        <v>2</v>
      </c>
      <c r="E131" s="886">
        <f>C131*D131</f>
        <v>2</v>
      </c>
      <c r="F131" s="1403"/>
      <c r="G131" s="865"/>
      <c r="H131" s="865"/>
      <c r="I131" s="866"/>
      <c r="J131" s="760"/>
      <c r="K131" s="760"/>
      <c r="L131" s="760"/>
      <c r="M131" s="760"/>
      <c r="N131" s="815"/>
      <c r="O131" s="760"/>
      <c r="P131" s="760"/>
      <c r="Q131" s="760"/>
      <c r="R131" s="760"/>
      <c r="S131" s="760"/>
      <c r="T131" s="760"/>
      <c r="U131" s="760"/>
      <c r="V131" s="760"/>
      <c r="W131" s="760"/>
      <c r="X131" s="760"/>
      <c r="Y131" s="760"/>
      <c r="Z131" s="760"/>
      <c r="AA131" s="760"/>
      <c r="AB131" s="760"/>
      <c r="AC131" s="760"/>
      <c r="AD131" s="760"/>
      <c r="AE131" s="760"/>
      <c r="AF131" s="760"/>
      <c r="AG131" s="760"/>
      <c r="AH131" s="760"/>
      <c r="AI131" s="760"/>
      <c r="AJ131" s="760"/>
      <c r="AK131" s="760"/>
      <c r="AL131" s="760"/>
      <c r="AM131" s="760"/>
      <c r="AN131" s="760"/>
      <c r="AO131" s="760"/>
      <c r="AP131" s="760"/>
      <c r="AQ131" s="760"/>
      <c r="AR131" s="760"/>
      <c r="AS131" s="760"/>
      <c r="AT131" s="760"/>
      <c r="AU131" s="760"/>
      <c r="AV131" s="760"/>
      <c r="AW131" s="760"/>
      <c r="AX131" s="760"/>
      <c r="AY131" s="760"/>
      <c r="AZ131" s="760"/>
      <c r="BA131" s="760"/>
      <c r="BB131" s="760"/>
      <c r="BC131" s="760"/>
      <c r="BD131" s="760"/>
      <c r="BE131" s="760"/>
      <c r="BF131" s="760"/>
      <c r="BG131" s="760"/>
      <c r="BH131" s="760"/>
      <c r="BI131" s="760"/>
      <c r="BJ131" s="760"/>
      <c r="BK131" s="760"/>
      <c r="BL131" s="760"/>
      <c r="BM131" s="760"/>
      <c r="BN131" s="760"/>
      <c r="BO131" s="760"/>
      <c r="BP131" s="760"/>
      <c r="BQ131" s="760"/>
      <c r="BR131" s="760"/>
      <c r="BS131" s="760"/>
      <c r="BT131" s="760"/>
      <c r="BU131" s="760"/>
      <c r="BV131" s="760"/>
      <c r="BW131" s="760"/>
      <c r="BX131" s="760"/>
      <c r="BY131" s="760"/>
      <c r="BZ131" s="760"/>
      <c r="CA131" s="760"/>
    </row>
    <row r="132" spans="1:79" ht="39" customHeight="1" thickBot="1">
      <c r="B132" s="887" t="s">
        <v>866</v>
      </c>
      <c r="C132" s="888">
        <v>2</v>
      </c>
      <c r="D132" s="889">
        <v>2</v>
      </c>
      <c r="E132" s="888">
        <f>C132*D132</f>
        <v>4</v>
      </c>
      <c r="F132" s="1403"/>
      <c r="G132" s="867"/>
      <c r="H132" s="867"/>
      <c r="I132" s="868"/>
      <c r="J132" s="760"/>
      <c r="K132" s="760"/>
      <c r="L132" s="760"/>
      <c r="M132" s="760"/>
      <c r="N132" s="815"/>
      <c r="O132" s="760"/>
      <c r="P132" s="760"/>
      <c r="Q132" s="760"/>
      <c r="R132" s="760"/>
      <c r="S132" s="760"/>
      <c r="T132" s="760"/>
      <c r="U132" s="760"/>
      <c r="V132" s="760"/>
      <c r="W132" s="760"/>
      <c r="X132" s="760"/>
      <c r="Y132" s="760"/>
      <c r="Z132" s="760"/>
      <c r="AA132" s="760"/>
      <c r="AB132" s="760"/>
      <c r="AC132" s="760"/>
      <c r="AD132" s="760"/>
      <c r="AE132" s="760"/>
      <c r="AF132" s="760"/>
      <c r="AG132" s="760"/>
      <c r="AH132" s="760"/>
      <c r="AI132" s="760"/>
      <c r="AJ132" s="760"/>
      <c r="AK132" s="760"/>
      <c r="AL132" s="760"/>
      <c r="AM132" s="760"/>
      <c r="AN132" s="760"/>
      <c r="AO132" s="760"/>
      <c r="AP132" s="760"/>
      <c r="AQ132" s="760"/>
      <c r="AR132" s="760"/>
      <c r="AS132" s="760"/>
      <c r="AT132" s="760"/>
      <c r="AU132" s="760"/>
      <c r="AV132" s="760"/>
      <c r="AW132" s="760"/>
      <c r="AX132" s="760"/>
      <c r="AY132" s="760"/>
      <c r="AZ132" s="760"/>
      <c r="BA132" s="760"/>
      <c r="BB132" s="760"/>
      <c r="BC132" s="760"/>
      <c r="BD132" s="760"/>
      <c r="BE132" s="760"/>
      <c r="BF132" s="760"/>
      <c r="BG132" s="760"/>
      <c r="BH132" s="760"/>
      <c r="BI132" s="760"/>
      <c r="BJ132" s="760"/>
      <c r="BK132" s="760"/>
      <c r="BL132" s="760"/>
      <c r="BM132" s="760"/>
      <c r="BN132" s="760"/>
      <c r="BO132" s="760"/>
      <c r="BP132" s="760"/>
      <c r="BQ132" s="760"/>
      <c r="BR132" s="760"/>
      <c r="BS132" s="760"/>
      <c r="BT132" s="760"/>
      <c r="BU132" s="760"/>
      <c r="BV132" s="760"/>
      <c r="BW132" s="760"/>
      <c r="BX132" s="760"/>
      <c r="BY132" s="760"/>
      <c r="BZ132" s="760"/>
      <c r="CA132" s="760"/>
    </row>
    <row r="133" spans="1:79" ht="48.95" customHeight="1" thickBot="1">
      <c r="B133" s="887" t="s">
        <v>867</v>
      </c>
      <c r="C133" s="890">
        <v>3</v>
      </c>
      <c r="D133" s="891">
        <v>2</v>
      </c>
      <c r="E133" s="890">
        <f>C133*D133</f>
        <v>6</v>
      </c>
      <c r="F133" s="1404"/>
      <c r="G133" s="869"/>
      <c r="H133" s="869"/>
      <c r="I133" s="870"/>
      <c r="J133" s="760"/>
      <c r="K133" s="760"/>
      <c r="L133" s="760"/>
      <c r="M133" s="760"/>
      <c r="N133" s="815"/>
      <c r="O133" s="760"/>
      <c r="P133" s="760"/>
      <c r="Q133" s="760"/>
      <c r="R133" s="760"/>
      <c r="S133" s="760"/>
      <c r="T133" s="760"/>
      <c r="U133" s="760"/>
      <c r="V133" s="760"/>
      <c r="W133" s="760"/>
      <c r="X133" s="760"/>
      <c r="Y133" s="760"/>
      <c r="Z133" s="760"/>
      <c r="AA133" s="760"/>
      <c r="AB133" s="760"/>
      <c r="AC133" s="760"/>
      <c r="AD133" s="760"/>
      <c r="AE133" s="760"/>
      <c r="AF133" s="760"/>
      <c r="AG133" s="760"/>
      <c r="AH133" s="760"/>
      <c r="AI133" s="760"/>
      <c r="AJ133" s="760"/>
      <c r="AK133" s="760"/>
      <c r="AL133" s="760"/>
      <c r="AM133" s="760"/>
      <c r="AN133" s="760"/>
      <c r="AO133" s="760"/>
      <c r="AP133" s="760"/>
      <c r="AQ133" s="760"/>
      <c r="AR133" s="760"/>
      <c r="AS133" s="760"/>
      <c r="AT133" s="760"/>
      <c r="AU133" s="760"/>
      <c r="AV133" s="760"/>
      <c r="AW133" s="760"/>
      <c r="AX133" s="760"/>
      <c r="AY133" s="760"/>
      <c r="AZ133" s="760"/>
      <c r="BA133" s="760"/>
      <c r="BB133" s="760"/>
      <c r="BC133" s="760"/>
      <c r="BD133" s="760"/>
      <c r="BE133" s="760"/>
      <c r="BF133" s="760"/>
      <c r="BG133" s="760"/>
      <c r="BH133" s="760"/>
      <c r="BI133" s="760"/>
      <c r="BJ133" s="760"/>
      <c r="BK133" s="760"/>
      <c r="BL133" s="760"/>
      <c r="BM133" s="760"/>
      <c r="BN133" s="760"/>
      <c r="BO133" s="760"/>
      <c r="BP133" s="760"/>
      <c r="BQ133" s="760"/>
      <c r="BR133" s="760"/>
      <c r="BS133" s="760"/>
      <c r="BT133" s="760"/>
      <c r="BU133" s="760"/>
      <c r="BV133" s="760"/>
      <c r="BW133" s="760"/>
      <c r="BX133" s="760"/>
      <c r="BY133" s="760"/>
      <c r="BZ133" s="760"/>
      <c r="CA133" s="760"/>
    </row>
    <row r="134" spans="1:79" ht="9" customHeight="1">
      <c r="B134" s="862"/>
      <c r="C134" s="877"/>
      <c r="D134" s="877"/>
      <c r="E134" s="877"/>
      <c r="F134" s="878"/>
      <c r="G134" s="835"/>
      <c r="H134" s="835"/>
      <c r="I134" s="760"/>
      <c r="J134" s="760"/>
      <c r="K134" s="760"/>
      <c r="L134" s="760"/>
      <c r="M134" s="760"/>
      <c r="N134" s="815"/>
      <c r="O134" s="760"/>
      <c r="P134" s="760"/>
      <c r="Q134" s="760"/>
      <c r="R134" s="760"/>
      <c r="S134" s="760"/>
      <c r="T134" s="760"/>
      <c r="U134" s="760"/>
      <c r="V134" s="760"/>
      <c r="W134" s="760"/>
      <c r="X134" s="760"/>
      <c r="Y134" s="760"/>
      <c r="Z134" s="760"/>
      <c r="AA134" s="760"/>
      <c r="AB134" s="760"/>
      <c r="AC134" s="760"/>
      <c r="AD134" s="760"/>
      <c r="AE134" s="760"/>
      <c r="AF134" s="760"/>
      <c r="AG134" s="760"/>
      <c r="AH134" s="760"/>
      <c r="AI134" s="760"/>
      <c r="AJ134" s="760"/>
      <c r="AK134" s="760"/>
      <c r="AL134" s="760"/>
      <c r="AM134" s="760"/>
      <c r="AN134" s="760"/>
      <c r="AO134" s="760"/>
      <c r="AP134" s="760"/>
      <c r="AQ134" s="760"/>
      <c r="AR134" s="760"/>
      <c r="AS134" s="760"/>
      <c r="AT134" s="760"/>
      <c r="AU134" s="760"/>
      <c r="AV134" s="760"/>
      <c r="AW134" s="760"/>
      <c r="AX134" s="760"/>
      <c r="AY134" s="760"/>
      <c r="AZ134" s="760"/>
      <c r="BA134" s="760"/>
      <c r="BB134" s="760"/>
      <c r="BC134" s="760"/>
      <c r="BD134" s="760"/>
      <c r="BE134" s="760"/>
      <c r="BF134" s="760"/>
      <c r="BG134" s="760"/>
      <c r="BH134" s="760"/>
      <c r="BI134" s="760"/>
      <c r="BJ134" s="760"/>
      <c r="BK134" s="760"/>
      <c r="BL134" s="760"/>
      <c r="BM134" s="760"/>
      <c r="BN134" s="760"/>
      <c r="BO134" s="760"/>
      <c r="BP134" s="760"/>
      <c r="BQ134" s="760"/>
      <c r="BR134" s="760"/>
      <c r="BS134" s="760"/>
      <c r="BT134" s="760"/>
      <c r="BU134" s="760"/>
      <c r="BV134" s="760"/>
      <c r="BW134" s="760"/>
      <c r="BX134" s="760"/>
      <c r="BY134" s="760"/>
      <c r="BZ134" s="760"/>
      <c r="CA134" s="760"/>
    </row>
    <row r="135" spans="1:79" ht="18" customHeight="1">
      <c r="A135" s="724">
        <v>13</v>
      </c>
      <c r="B135" s="831" t="s">
        <v>868</v>
      </c>
      <c r="C135" s="832"/>
      <c r="D135" s="832"/>
      <c r="E135" s="832"/>
      <c r="F135" s="878"/>
      <c r="G135" s="835"/>
      <c r="H135" s="835"/>
      <c r="I135" s="760"/>
      <c r="J135" s="760"/>
      <c r="K135" s="760"/>
      <c r="L135" s="760"/>
      <c r="M135" s="760"/>
      <c r="N135" s="815"/>
      <c r="O135" s="760"/>
      <c r="P135" s="760"/>
      <c r="Q135" s="760"/>
      <c r="R135" s="760"/>
      <c r="S135" s="760"/>
      <c r="T135" s="760"/>
      <c r="U135" s="760"/>
      <c r="V135" s="760"/>
      <c r="W135" s="760"/>
      <c r="X135" s="760"/>
      <c r="Y135" s="760"/>
      <c r="Z135" s="760"/>
      <c r="AA135" s="760"/>
      <c r="AB135" s="760"/>
      <c r="AC135" s="760"/>
      <c r="AD135" s="760"/>
      <c r="AE135" s="760"/>
      <c r="AF135" s="760"/>
      <c r="AG135" s="760"/>
      <c r="AH135" s="760"/>
      <c r="AI135" s="760"/>
      <c r="AJ135" s="760"/>
      <c r="AK135" s="760"/>
      <c r="AL135" s="760"/>
      <c r="AM135" s="760"/>
      <c r="AN135" s="760"/>
      <c r="AO135" s="760"/>
      <c r="AP135" s="760"/>
      <c r="AQ135" s="760"/>
      <c r="AR135" s="760"/>
      <c r="AS135" s="760"/>
      <c r="AT135" s="760"/>
      <c r="AU135" s="760"/>
      <c r="AV135" s="760"/>
      <c r="AW135" s="760"/>
      <c r="AX135" s="760"/>
      <c r="AY135" s="760"/>
      <c r="AZ135" s="760"/>
      <c r="BA135" s="760"/>
      <c r="BB135" s="760"/>
      <c r="BC135" s="760"/>
      <c r="BD135" s="760"/>
      <c r="BE135" s="760"/>
      <c r="BF135" s="760"/>
      <c r="BG135" s="760"/>
      <c r="BH135" s="760"/>
      <c r="BI135" s="760"/>
      <c r="BJ135" s="760"/>
      <c r="BK135" s="760"/>
      <c r="BL135" s="760"/>
      <c r="BM135" s="760"/>
      <c r="BN135" s="760"/>
      <c r="BO135" s="760"/>
      <c r="BP135" s="760"/>
      <c r="BQ135" s="760"/>
      <c r="BR135" s="760"/>
      <c r="BS135" s="760"/>
      <c r="BT135" s="760"/>
      <c r="BU135" s="760"/>
      <c r="BV135" s="760"/>
      <c r="BW135" s="760"/>
      <c r="BX135" s="760"/>
      <c r="BY135" s="760"/>
      <c r="BZ135" s="760"/>
      <c r="CA135" s="760"/>
    </row>
    <row r="136" spans="1:79" ht="35.25" customHeight="1">
      <c r="B136" s="1399" t="s">
        <v>869</v>
      </c>
      <c r="C136" s="1400"/>
      <c r="D136" s="1400"/>
      <c r="E136" s="1401"/>
      <c r="F136" s="878"/>
      <c r="G136" s="835"/>
      <c r="H136" s="835"/>
      <c r="I136" s="760"/>
      <c r="J136" s="760"/>
      <c r="K136" s="760"/>
      <c r="L136" s="760"/>
      <c r="M136" s="760"/>
      <c r="N136" s="815"/>
      <c r="O136" s="760"/>
      <c r="P136" s="760"/>
      <c r="Q136" s="760"/>
      <c r="R136" s="760"/>
      <c r="S136" s="760"/>
      <c r="T136" s="760"/>
      <c r="U136" s="760"/>
      <c r="V136" s="760"/>
      <c r="W136" s="760"/>
      <c r="X136" s="760"/>
      <c r="Y136" s="760"/>
      <c r="Z136" s="760"/>
      <c r="AA136" s="760"/>
      <c r="AB136" s="760"/>
      <c r="AC136" s="760"/>
      <c r="AD136" s="760"/>
      <c r="AE136" s="760"/>
      <c r="AF136" s="760"/>
      <c r="AG136" s="760"/>
      <c r="AH136" s="760"/>
      <c r="AI136" s="760"/>
      <c r="AJ136" s="760"/>
      <c r="AK136" s="760"/>
      <c r="AL136" s="760"/>
      <c r="AM136" s="760"/>
      <c r="AN136" s="760"/>
      <c r="AO136" s="760"/>
      <c r="AP136" s="760"/>
      <c r="AQ136" s="760"/>
      <c r="AR136" s="760"/>
      <c r="AS136" s="760"/>
      <c r="AT136" s="760"/>
      <c r="AU136" s="760"/>
      <c r="AV136" s="760"/>
      <c r="AW136" s="760"/>
      <c r="AX136" s="760"/>
      <c r="AY136" s="760"/>
      <c r="AZ136" s="760"/>
      <c r="BA136" s="760"/>
      <c r="BB136" s="760"/>
      <c r="BC136" s="760"/>
      <c r="BD136" s="760"/>
      <c r="BE136" s="760"/>
      <c r="BF136" s="760"/>
      <c r="BG136" s="760"/>
      <c r="BH136" s="760"/>
      <c r="BI136" s="760"/>
      <c r="BJ136" s="760"/>
      <c r="BK136" s="760"/>
      <c r="BL136" s="760"/>
      <c r="BM136" s="760"/>
      <c r="BN136" s="760"/>
      <c r="BO136" s="760"/>
      <c r="BP136" s="760"/>
      <c r="BQ136" s="760"/>
      <c r="BR136" s="760"/>
      <c r="BS136" s="760"/>
      <c r="BT136" s="760"/>
      <c r="BU136" s="760"/>
      <c r="BV136" s="760"/>
      <c r="BW136" s="760"/>
      <c r="BX136" s="760"/>
      <c r="BY136" s="760"/>
      <c r="BZ136" s="760"/>
      <c r="CA136" s="760"/>
    </row>
    <row r="137" spans="1:79" ht="16.5" customHeight="1" thickBot="1">
      <c r="B137" s="831" t="s">
        <v>811</v>
      </c>
      <c r="C137" s="836"/>
      <c r="F137" s="878"/>
      <c r="G137" s="835"/>
      <c r="H137" s="835"/>
      <c r="I137" s="760"/>
      <c r="J137" s="760"/>
      <c r="K137" s="760"/>
      <c r="L137" s="760"/>
      <c r="M137" s="760"/>
      <c r="N137" s="815"/>
      <c r="O137" s="760"/>
      <c r="P137" s="760"/>
      <c r="Q137" s="760"/>
      <c r="R137" s="760"/>
      <c r="S137" s="760"/>
      <c r="T137" s="760"/>
      <c r="U137" s="760"/>
      <c r="V137" s="760"/>
      <c r="W137" s="760"/>
      <c r="X137" s="760"/>
      <c r="Y137" s="760"/>
      <c r="Z137" s="760"/>
      <c r="AA137" s="760"/>
      <c r="AB137" s="760"/>
      <c r="AC137" s="760"/>
      <c r="AD137" s="760"/>
      <c r="AE137" s="760"/>
      <c r="AF137" s="760"/>
      <c r="AG137" s="760"/>
      <c r="AH137" s="760"/>
      <c r="AI137" s="760"/>
      <c r="AJ137" s="760"/>
      <c r="AK137" s="760"/>
      <c r="AL137" s="760"/>
      <c r="AM137" s="760"/>
      <c r="AN137" s="760"/>
      <c r="AO137" s="760"/>
      <c r="AP137" s="760"/>
      <c r="AQ137" s="760"/>
      <c r="AR137" s="760"/>
      <c r="AS137" s="760"/>
      <c r="AT137" s="760"/>
      <c r="AU137" s="760"/>
      <c r="AV137" s="760"/>
      <c r="AW137" s="760"/>
      <c r="AX137" s="760"/>
      <c r="AY137" s="760"/>
      <c r="AZ137" s="760"/>
      <c r="BA137" s="760"/>
      <c r="BB137" s="760"/>
      <c r="BC137" s="760"/>
      <c r="BD137" s="760"/>
      <c r="BE137" s="760"/>
      <c r="BF137" s="760"/>
      <c r="BG137" s="760"/>
      <c r="BH137" s="760"/>
      <c r="BI137" s="760"/>
      <c r="BJ137" s="760"/>
      <c r="BK137" s="760"/>
      <c r="BL137" s="760"/>
      <c r="BM137" s="760"/>
      <c r="BN137" s="760"/>
      <c r="BO137" s="760"/>
      <c r="BP137" s="760"/>
      <c r="BQ137" s="760"/>
      <c r="BR137" s="760"/>
      <c r="BS137" s="760"/>
      <c r="BT137" s="760"/>
      <c r="BU137" s="760"/>
      <c r="BV137" s="760"/>
      <c r="BW137" s="760"/>
      <c r="BX137" s="760"/>
      <c r="BY137" s="760"/>
      <c r="BZ137" s="760"/>
      <c r="CA137" s="760"/>
    </row>
    <row r="138" spans="1:79" ht="33.75" customHeight="1" thickBot="1">
      <c r="B138" s="879" t="s">
        <v>812</v>
      </c>
      <c r="C138" s="880" t="s">
        <v>813</v>
      </c>
      <c r="D138" s="881" t="s">
        <v>814</v>
      </c>
      <c r="E138" s="882" t="s">
        <v>815</v>
      </c>
      <c r="F138" s="1402" t="s">
        <v>816</v>
      </c>
      <c r="G138" s="926" t="e">
        <f>AVERAGE([2]A.Pontozás_1.értékelő!G134,[2]B.Pontozás_2.értékelő!G134)</f>
        <v>#DIV/0!</v>
      </c>
      <c r="H138" s="835"/>
      <c r="I138" s="760"/>
      <c r="J138" s="760"/>
      <c r="K138" s="760"/>
      <c r="L138" s="760"/>
      <c r="M138" s="760"/>
      <c r="N138" s="815"/>
      <c r="O138" s="760"/>
      <c r="P138" s="760"/>
      <c r="Q138" s="760"/>
      <c r="R138" s="760"/>
      <c r="S138" s="760"/>
      <c r="T138" s="760"/>
      <c r="U138" s="760"/>
      <c r="V138" s="760"/>
      <c r="W138" s="760"/>
      <c r="X138" s="760"/>
      <c r="Y138" s="760"/>
      <c r="Z138" s="760"/>
      <c r="AA138" s="760"/>
      <c r="AB138" s="760"/>
      <c r="AC138" s="760"/>
      <c r="AD138" s="760"/>
      <c r="AE138" s="760"/>
      <c r="AF138" s="760"/>
      <c r="AG138" s="760"/>
      <c r="AH138" s="760"/>
      <c r="AI138" s="760"/>
      <c r="AJ138" s="760"/>
      <c r="AK138" s="760"/>
      <c r="AL138" s="760"/>
      <c r="AM138" s="760"/>
      <c r="AN138" s="760"/>
      <c r="AO138" s="760"/>
      <c r="AP138" s="760"/>
      <c r="AQ138" s="760"/>
      <c r="AR138" s="760"/>
      <c r="AS138" s="760"/>
      <c r="AT138" s="760"/>
      <c r="AU138" s="760"/>
      <c r="AV138" s="760"/>
      <c r="AW138" s="760"/>
      <c r="AX138" s="760"/>
      <c r="AY138" s="760"/>
      <c r="AZ138" s="760"/>
      <c r="BA138" s="760"/>
      <c r="BB138" s="760"/>
      <c r="BC138" s="760"/>
      <c r="BD138" s="760"/>
      <c r="BE138" s="760"/>
      <c r="BF138" s="760"/>
      <c r="BG138" s="760"/>
      <c r="BH138" s="760"/>
      <c r="BI138" s="760"/>
      <c r="BJ138" s="760"/>
      <c r="BK138" s="760"/>
      <c r="BL138" s="760"/>
      <c r="BM138" s="760"/>
      <c r="BN138" s="760"/>
      <c r="BO138" s="760"/>
      <c r="BP138" s="760"/>
      <c r="BQ138" s="760"/>
      <c r="BR138" s="760"/>
      <c r="BS138" s="760"/>
      <c r="BT138" s="760"/>
      <c r="BU138" s="760"/>
      <c r="BV138" s="760"/>
      <c r="BW138" s="760"/>
      <c r="BX138" s="760"/>
      <c r="BY138" s="760"/>
      <c r="BZ138" s="760"/>
      <c r="CA138" s="760"/>
    </row>
    <row r="139" spans="1:79" ht="50.1" customHeight="1" thickTop="1" thickBot="1">
      <c r="B139" s="883" t="s">
        <v>870</v>
      </c>
      <c r="C139" s="884">
        <v>0</v>
      </c>
      <c r="D139" s="885">
        <v>2</v>
      </c>
      <c r="E139" s="886">
        <v>0</v>
      </c>
      <c r="F139" s="1403"/>
      <c r="G139" s="865"/>
      <c r="H139" s="865"/>
      <c r="I139" s="866"/>
      <c r="J139" s="760"/>
      <c r="K139" s="760"/>
      <c r="L139" s="760"/>
      <c r="M139" s="760"/>
      <c r="N139" s="815"/>
      <c r="O139" s="760"/>
      <c r="P139" s="760"/>
      <c r="Q139" s="760"/>
      <c r="R139" s="760"/>
      <c r="S139" s="760"/>
      <c r="T139" s="760"/>
      <c r="U139" s="760"/>
      <c r="V139" s="760"/>
      <c r="W139" s="760"/>
      <c r="X139" s="760"/>
      <c r="Y139" s="760"/>
      <c r="Z139" s="760"/>
      <c r="AA139" s="760"/>
      <c r="AB139" s="760"/>
      <c r="AC139" s="760"/>
      <c r="AD139" s="760"/>
      <c r="AE139" s="760"/>
      <c r="AF139" s="760"/>
      <c r="AG139" s="760"/>
      <c r="AH139" s="760"/>
      <c r="AI139" s="760"/>
      <c r="AJ139" s="760"/>
      <c r="AK139" s="760"/>
      <c r="AL139" s="760"/>
      <c r="AM139" s="760"/>
      <c r="AN139" s="760"/>
      <c r="AO139" s="760"/>
      <c r="AP139" s="760"/>
      <c r="AQ139" s="760"/>
      <c r="AR139" s="760"/>
      <c r="AS139" s="760"/>
      <c r="AT139" s="760"/>
      <c r="AU139" s="760"/>
      <c r="AV139" s="760"/>
      <c r="AW139" s="760"/>
      <c r="AX139" s="760"/>
      <c r="AY139" s="760"/>
      <c r="AZ139" s="760"/>
      <c r="BA139" s="760"/>
      <c r="BB139" s="760"/>
      <c r="BC139" s="760"/>
      <c r="BD139" s="760"/>
      <c r="BE139" s="760"/>
      <c r="BF139" s="760"/>
      <c r="BG139" s="760"/>
      <c r="BH139" s="760"/>
      <c r="BI139" s="760"/>
      <c r="BJ139" s="760"/>
      <c r="BK139" s="760"/>
      <c r="BL139" s="760"/>
      <c r="BM139" s="760"/>
      <c r="BN139" s="760"/>
      <c r="BO139" s="760"/>
      <c r="BP139" s="760"/>
      <c r="BQ139" s="760"/>
      <c r="BR139" s="760"/>
      <c r="BS139" s="760"/>
      <c r="BT139" s="760"/>
      <c r="BU139" s="760"/>
      <c r="BV139" s="760"/>
      <c r="BW139" s="760"/>
      <c r="BX139" s="760"/>
      <c r="BY139" s="760"/>
      <c r="BZ139" s="760"/>
      <c r="CA139" s="760"/>
    </row>
    <row r="140" spans="1:79" ht="39.950000000000003" customHeight="1" thickBot="1">
      <c r="B140" s="887" t="s">
        <v>871</v>
      </c>
      <c r="C140" s="888">
        <v>1</v>
      </c>
      <c r="D140" s="889">
        <v>2</v>
      </c>
      <c r="E140" s="888">
        <v>2</v>
      </c>
      <c r="F140" s="1403"/>
      <c r="G140" s="867"/>
      <c r="H140" s="867"/>
      <c r="I140" s="868"/>
      <c r="J140" s="760"/>
      <c r="K140" s="760"/>
      <c r="L140" s="760"/>
      <c r="M140" s="760"/>
      <c r="N140" s="815"/>
      <c r="O140" s="760"/>
      <c r="P140" s="760"/>
      <c r="Q140" s="760"/>
      <c r="R140" s="760"/>
      <c r="S140" s="760"/>
      <c r="T140" s="760"/>
      <c r="U140" s="760"/>
      <c r="V140" s="760"/>
      <c r="W140" s="760"/>
      <c r="X140" s="760"/>
      <c r="Y140" s="760"/>
      <c r="Z140" s="760"/>
      <c r="AA140" s="760"/>
      <c r="AB140" s="760"/>
      <c r="AC140" s="760"/>
      <c r="AD140" s="760"/>
      <c r="AE140" s="760"/>
      <c r="AF140" s="760"/>
      <c r="AG140" s="760"/>
      <c r="AH140" s="760"/>
      <c r="AI140" s="760"/>
      <c r="AJ140" s="760"/>
      <c r="AK140" s="760"/>
      <c r="AL140" s="760"/>
      <c r="AM140" s="760"/>
      <c r="AN140" s="760"/>
      <c r="AO140" s="760"/>
      <c r="AP140" s="760"/>
      <c r="AQ140" s="760"/>
      <c r="AR140" s="760"/>
      <c r="AS140" s="760"/>
      <c r="AT140" s="760"/>
      <c r="AU140" s="760"/>
      <c r="AV140" s="760"/>
      <c r="AW140" s="760"/>
      <c r="AX140" s="760"/>
      <c r="AY140" s="760"/>
      <c r="AZ140" s="760"/>
      <c r="BA140" s="760"/>
      <c r="BB140" s="760"/>
      <c r="BC140" s="760"/>
      <c r="BD140" s="760"/>
      <c r="BE140" s="760"/>
      <c r="BF140" s="760"/>
      <c r="BG140" s="760"/>
      <c r="BH140" s="760"/>
      <c r="BI140" s="760"/>
      <c r="BJ140" s="760"/>
      <c r="BK140" s="760"/>
      <c r="BL140" s="760"/>
      <c r="BM140" s="760"/>
      <c r="BN140" s="760"/>
      <c r="BO140" s="760"/>
      <c r="BP140" s="760"/>
      <c r="BQ140" s="760"/>
      <c r="BR140" s="760"/>
      <c r="BS140" s="760"/>
      <c r="BT140" s="760"/>
      <c r="BU140" s="760"/>
      <c r="BV140" s="760"/>
      <c r="BW140" s="760"/>
      <c r="BX140" s="760"/>
      <c r="BY140" s="760"/>
      <c r="BZ140" s="760"/>
      <c r="CA140" s="760"/>
    </row>
    <row r="141" spans="1:79" ht="44.45" customHeight="1" thickBot="1">
      <c r="B141" s="887" t="s">
        <v>872</v>
      </c>
      <c r="C141" s="890">
        <v>2</v>
      </c>
      <c r="D141" s="891">
        <v>2</v>
      </c>
      <c r="E141" s="890">
        <v>4</v>
      </c>
      <c r="F141" s="1404"/>
      <c r="G141" s="869"/>
      <c r="H141" s="869"/>
      <c r="I141" s="870"/>
      <c r="J141" s="760"/>
      <c r="K141" s="760"/>
      <c r="L141" s="760"/>
      <c r="M141" s="760"/>
      <c r="N141" s="815"/>
      <c r="O141" s="760"/>
      <c r="P141" s="760"/>
      <c r="Q141" s="760"/>
      <c r="R141" s="760"/>
      <c r="S141" s="760"/>
      <c r="T141" s="760"/>
      <c r="U141" s="760"/>
      <c r="V141" s="760"/>
      <c r="W141" s="760"/>
      <c r="X141" s="760"/>
      <c r="Y141" s="760"/>
      <c r="Z141" s="760"/>
      <c r="AA141" s="760"/>
      <c r="AB141" s="760"/>
      <c r="AC141" s="760"/>
      <c r="AD141" s="760"/>
      <c r="AE141" s="760"/>
      <c r="AF141" s="760"/>
      <c r="AG141" s="760"/>
      <c r="AH141" s="760"/>
      <c r="AI141" s="760"/>
      <c r="AJ141" s="760"/>
      <c r="AK141" s="760"/>
      <c r="AL141" s="760"/>
      <c r="AM141" s="760"/>
      <c r="AN141" s="760"/>
      <c r="AO141" s="760"/>
      <c r="AP141" s="760"/>
      <c r="AQ141" s="760"/>
      <c r="AR141" s="760"/>
      <c r="AS141" s="760"/>
      <c r="AT141" s="760"/>
      <c r="AU141" s="760"/>
      <c r="AV141" s="760"/>
      <c r="AW141" s="760"/>
      <c r="AX141" s="760"/>
      <c r="AY141" s="760"/>
      <c r="AZ141" s="760"/>
      <c r="BA141" s="760"/>
      <c r="BB141" s="760"/>
      <c r="BC141" s="760"/>
      <c r="BD141" s="760"/>
      <c r="BE141" s="760"/>
      <c r="BF141" s="760"/>
      <c r="BG141" s="760"/>
      <c r="BH141" s="760"/>
      <c r="BI141" s="760"/>
      <c r="BJ141" s="760"/>
      <c r="BK141" s="760"/>
      <c r="BL141" s="760"/>
      <c r="BM141" s="760"/>
      <c r="BN141" s="760"/>
      <c r="BO141" s="760"/>
      <c r="BP141" s="760"/>
      <c r="BQ141" s="760"/>
      <c r="BR141" s="760"/>
      <c r="BS141" s="760"/>
      <c r="BT141" s="760"/>
      <c r="BU141" s="760"/>
      <c r="BV141" s="760"/>
      <c r="BW141" s="760"/>
      <c r="BX141" s="760"/>
      <c r="BY141" s="760"/>
      <c r="BZ141" s="760"/>
      <c r="CA141" s="760"/>
    </row>
    <row r="142" spans="1:79" ht="9" customHeight="1">
      <c r="B142" s="862"/>
      <c r="C142" s="877"/>
      <c r="D142" s="877"/>
      <c r="E142" s="877"/>
      <c r="F142" s="878"/>
      <c r="G142" s="835"/>
      <c r="H142" s="835"/>
      <c r="I142" s="760"/>
      <c r="J142" s="760"/>
      <c r="K142" s="760"/>
      <c r="L142" s="760"/>
      <c r="M142" s="760"/>
      <c r="N142" s="815"/>
      <c r="O142" s="760"/>
      <c r="P142" s="760"/>
      <c r="Q142" s="760"/>
      <c r="R142" s="760"/>
      <c r="S142" s="760"/>
      <c r="T142" s="760"/>
      <c r="U142" s="760"/>
      <c r="V142" s="760"/>
      <c r="W142" s="760"/>
      <c r="X142" s="760"/>
      <c r="Y142" s="760"/>
      <c r="Z142" s="760"/>
      <c r="AA142" s="760"/>
      <c r="AB142" s="760"/>
      <c r="AC142" s="760"/>
      <c r="AD142" s="760"/>
      <c r="AE142" s="760"/>
      <c r="AF142" s="760"/>
      <c r="AG142" s="760"/>
      <c r="AH142" s="760"/>
      <c r="AI142" s="760"/>
      <c r="AJ142" s="760"/>
      <c r="AK142" s="760"/>
      <c r="AL142" s="760"/>
      <c r="AM142" s="760"/>
      <c r="AN142" s="760"/>
      <c r="AO142" s="760"/>
      <c r="AP142" s="760"/>
      <c r="AQ142" s="760"/>
      <c r="AR142" s="760"/>
      <c r="AS142" s="760"/>
      <c r="AT142" s="760"/>
      <c r="AU142" s="760"/>
      <c r="AV142" s="760"/>
      <c r="AW142" s="760"/>
      <c r="AX142" s="760"/>
      <c r="AY142" s="760"/>
      <c r="AZ142" s="760"/>
      <c r="BA142" s="760"/>
      <c r="BB142" s="760"/>
      <c r="BC142" s="760"/>
      <c r="BD142" s="760"/>
      <c r="BE142" s="760"/>
      <c r="BF142" s="760"/>
      <c r="BG142" s="760"/>
      <c r="BH142" s="760"/>
      <c r="BI142" s="760"/>
      <c r="BJ142" s="760"/>
      <c r="BK142" s="760"/>
      <c r="BL142" s="760"/>
      <c r="BM142" s="760"/>
      <c r="BN142" s="760"/>
      <c r="BO142" s="760"/>
      <c r="BP142" s="760"/>
      <c r="BQ142" s="760"/>
      <c r="BR142" s="760"/>
      <c r="BS142" s="760"/>
      <c r="BT142" s="760"/>
      <c r="BU142" s="760"/>
      <c r="BV142" s="760"/>
      <c r="BW142" s="760"/>
      <c r="BX142" s="760"/>
      <c r="BY142" s="760"/>
      <c r="BZ142" s="760"/>
      <c r="CA142" s="760"/>
    </row>
    <row r="143" spans="1:79" ht="11.1" customHeight="1">
      <c r="F143" s="878"/>
      <c r="I143" s="760"/>
      <c r="J143" s="760"/>
      <c r="K143" s="760"/>
      <c r="L143" s="760"/>
      <c r="M143" s="760"/>
      <c r="N143" s="815"/>
      <c r="O143" s="760"/>
      <c r="P143" s="760"/>
      <c r="Q143" s="760"/>
      <c r="R143" s="760"/>
      <c r="S143" s="760"/>
      <c r="T143" s="760"/>
      <c r="U143" s="760"/>
      <c r="V143" s="760"/>
      <c r="W143" s="760"/>
      <c r="X143" s="760"/>
      <c r="Y143" s="760"/>
      <c r="Z143" s="760"/>
      <c r="AA143" s="760"/>
      <c r="AB143" s="760"/>
      <c r="AC143" s="760"/>
      <c r="AD143" s="760"/>
      <c r="AE143" s="760"/>
      <c r="AF143" s="760"/>
      <c r="AG143" s="760"/>
      <c r="AH143" s="760"/>
      <c r="AI143" s="760"/>
      <c r="AJ143" s="760"/>
      <c r="AK143" s="760"/>
      <c r="AL143" s="760"/>
      <c r="AM143" s="760"/>
      <c r="AN143" s="760"/>
      <c r="AO143" s="760"/>
      <c r="AP143" s="760"/>
      <c r="AQ143" s="760"/>
      <c r="AR143" s="760"/>
      <c r="AS143" s="760"/>
      <c r="AT143" s="760"/>
      <c r="AU143" s="760"/>
      <c r="AV143" s="760"/>
      <c r="AW143" s="760"/>
      <c r="AX143" s="760"/>
      <c r="AY143" s="760"/>
      <c r="AZ143" s="760"/>
      <c r="BA143" s="760"/>
      <c r="BB143" s="760"/>
      <c r="BC143" s="760"/>
      <c r="BD143" s="760"/>
      <c r="BE143" s="760"/>
      <c r="BF143" s="760"/>
      <c r="BG143" s="760"/>
      <c r="BH143" s="760"/>
      <c r="BI143" s="760"/>
      <c r="BJ143" s="760"/>
      <c r="BK143" s="760"/>
      <c r="BL143" s="760"/>
      <c r="BM143" s="760"/>
      <c r="BN143" s="760"/>
      <c r="BO143" s="760"/>
      <c r="BP143" s="760"/>
      <c r="BQ143" s="760"/>
      <c r="BR143" s="760"/>
      <c r="BS143" s="760"/>
      <c r="BT143" s="760"/>
      <c r="BU143" s="760"/>
      <c r="BV143" s="760"/>
      <c r="BW143" s="760"/>
      <c r="BX143" s="760"/>
      <c r="BY143" s="760"/>
      <c r="BZ143" s="760"/>
      <c r="CA143" s="760"/>
    </row>
    <row r="144" spans="1:79" ht="12" customHeight="1" thickBot="1">
      <c r="F144" s="878"/>
      <c r="I144" s="727"/>
      <c r="J144" s="760"/>
      <c r="K144" s="760"/>
      <c r="L144" s="760"/>
      <c r="M144" s="760"/>
      <c r="N144" s="815"/>
      <c r="O144" s="760"/>
      <c r="P144" s="760"/>
      <c r="Q144" s="760"/>
      <c r="R144" s="760"/>
      <c r="S144" s="760"/>
      <c r="T144" s="760"/>
      <c r="U144" s="760"/>
      <c r="V144" s="760"/>
      <c r="W144" s="760"/>
      <c r="X144" s="760"/>
      <c r="Y144" s="760"/>
      <c r="Z144" s="760"/>
      <c r="AA144" s="760"/>
      <c r="AB144" s="760"/>
      <c r="AC144" s="760"/>
      <c r="AD144" s="760"/>
      <c r="AE144" s="760"/>
      <c r="AF144" s="760"/>
      <c r="AG144" s="760"/>
      <c r="AH144" s="760"/>
      <c r="AI144" s="760"/>
      <c r="AJ144" s="760"/>
      <c r="AK144" s="760"/>
      <c r="AL144" s="760"/>
      <c r="AM144" s="760"/>
      <c r="AN144" s="760"/>
      <c r="AO144" s="760"/>
      <c r="AP144" s="760"/>
      <c r="AQ144" s="760"/>
      <c r="AR144" s="760"/>
      <c r="AS144" s="760"/>
      <c r="AT144" s="760"/>
      <c r="AU144" s="760"/>
      <c r="AV144" s="760"/>
      <c r="AW144" s="760"/>
      <c r="AX144" s="760"/>
      <c r="AY144" s="760"/>
      <c r="AZ144" s="760"/>
      <c r="BA144" s="760"/>
      <c r="BB144" s="760"/>
      <c r="BC144" s="760"/>
      <c r="BD144" s="760"/>
      <c r="BE144" s="760"/>
      <c r="BF144" s="760"/>
      <c r="BG144" s="760"/>
      <c r="BH144" s="760"/>
      <c r="BI144" s="760"/>
      <c r="BJ144" s="760"/>
      <c r="BK144" s="760"/>
      <c r="BL144" s="760"/>
      <c r="BM144" s="760"/>
      <c r="BN144" s="760"/>
      <c r="BO144" s="760"/>
      <c r="BP144" s="760"/>
      <c r="BQ144" s="760"/>
      <c r="BR144" s="760"/>
      <c r="BS144" s="760"/>
      <c r="BT144" s="760"/>
      <c r="BU144" s="760"/>
      <c r="BV144" s="760"/>
      <c r="BW144" s="760"/>
      <c r="BX144" s="760"/>
      <c r="BY144" s="760"/>
      <c r="BZ144" s="760"/>
      <c r="CA144" s="760"/>
    </row>
    <row r="145" spans="1:79" s="823" customFormat="1" ht="23.25" customHeight="1" thickBot="1">
      <c r="A145" s="819"/>
      <c r="B145" s="1406"/>
      <c r="C145" s="1407"/>
      <c r="D145" s="1407"/>
      <c r="E145" s="1408"/>
      <c r="F145" s="820" t="s">
        <v>805</v>
      </c>
      <c r="G145" s="821"/>
      <c r="H145" s="820" t="s">
        <v>806</v>
      </c>
      <c r="I145" s="822"/>
      <c r="J145" s="760"/>
      <c r="K145" s="760"/>
      <c r="L145" s="760"/>
      <c r="M145" s="760"/>
      <c r="N145" s="815"/>
      <c r="O145" s="760"/>
      <c r="P145" s="760"/>
      <c r="Q145" s="760"/>
      <c r="R145" s="760"/>
      <c r="S145" s="760"/>
      <c r="T145" s="760"/>
      <c r="U145" s="760"/>
      <c r="V145" s="760"/>
      <c r="W145" s="760"/>
      <c r="X145" s="760"/>
      <c r="Y145" s="760"/>
      <c r="Z145" s="760"/>
      <c r="AA145" s="760"/>
      <c r="AB145" s="760"/>
      <c r="AC145" s="760"/>
      <c r="AD145" s="760"/>
      <c r="AE145" s="760"/>
      <c r="AF145" s="760"/>
      <c r="AG145" s="760"/>
      <c r="AH145" s="760"/>
      <c r="AI145" s="760"/>
      <c r="AJ145" s="760"/>
      <c r="AK145" s="760"/>
      <c r="AL145" s="760"/>
      <c r="AM145" s="760"/>
      <c r="AN145" s="760"/>
      <c r="AO145" s="760"/>
      <c r="AP145" s="760"/>
      <c r="AQ145" s="760"/>
      <c r="AR145" s="760"/>
      <c r="AS145" s="760"/>
      <c r="AT145" s="760"/>
      <c r="AU145" s="760"/>
      <c r="AV145" s="760"/>
      <c r="AW145" s="760"/>
      <c r="AX145" s="760"/>
      <c r="AY145" s="760"/>
      <c r="AZ145" s="760"/>
      <c r="BA145" s="760"/>
      <c r="BB145" s="760"/>
      <c r="BC145" s="760"/>
      <c r="BD145" s="760"/>
      <c r="BE145" s="760"/>
      <c r="BF145" s="760"/>
      <c r="BG145" s="760"/>
      <c r="BH145" s="760"/>
      <c r="BI145" s="760"/>
      <c r="BJ145" s="760"/>
      <c r="BK145" s="760"/>
      <c r="BL145" s="760"/>
      <c r="BM145" s="760"/>
      <c r="BN145" s="760"/>
      <c r="BO145" s="760"/>
      <c r="BP145" s="760"/>
      <c r="BQ145" s="760"/>
      <c r="BR145" s="760"/>
      <c r="BS145" s="760"/>
      <c r="BT145" s="760"/>
      <c r="BU145" s="760"/>
      <c r="BV145" s="760"/>
      <c r="BW145" s="760"/>
      <c r="BX145" s="760"/>
      <c r="BY145" s="760"/>
      <c r="BZ145" s="760"/>
      <c r="CA145" s="760"/>
    </row>
    <row r="146" spans="1:79" ht="39.950000000000003" customHeight="1" thickBot="1">
      <c r="B146" s="824" t="s">
        <v>873</v>
      </c>
      <c r="C146" s="825" t="s">
        <v>874</v>
      </c>
      <c r="D146" s="825"/>
      <c r="E146" s="826"/>
      <c r="F146" s="827">
        <v>6</v>
      </c>
      <c r="G146" s="828"/>
      <c r="H146" s="829">
        <v>18</v>
      </c>
      <c r="I146" s="830" t="e">
        <f>SUM(G151,G159,G167)</f>
        <v>#DIV/0!</v>
      </c>
      <c r="J146" s="760"/>
      <c r="K146" s="760"/>
      <c r="L146" s="760"/>
      <c r="M146" s="760"/>
      <c r="N146" s="815"/>
      <c r="O146" s="760"/>
      <c r="P146" s="760"/>
      <c r="Q146" s="760"/>
      <c r="R146" s="760"/>
      <c r="S146" s="760"/>
      <c r="T146" s="760"/>
      <c r="U146" s="760"/>
      <c r="V146" s="760"/>
      <c r="W146" s="760"/>
      <c r="X146" s="760"/>
      <c r="Y146" s="760"/>
      <c r="Z146" s="760"/>
      <c r="AA146" s="760"/>
      <c r="AB146" s="760"/>
      <c r="AC146" s="760"/>
      <c r="AD146" s="760"/>
      <c r="AE146" s="760"/>
      <c r="AF146" s="760"/>
      <c r="AG146" s="760"/>
      <c r="AH146" s="760"/>
      <c r="AI146" s="760"/>
      <c r="AJ146" s="760"/>
      <c r="AK146" s="760"/>
      <c r="AL146" s="760"/>
      <c r="AM146" s="760"/>
      <c r="AN146" s="760"/>
      <c r="AO146" s="760"/>
      <c r="AP146" s="760"/>
      <c r="AQ146" s="760"/>
      <c r="AR146" s="760"/>
      <c r="AS146" s="760"/>
      <c r="AT146" s="760"/>
      <c r="AU146" s="760"/>
      <c r="AV146" s="760"/>
      <c r="AW146" s="760"/>
      <c r="AX146" s="760"/>
      <c r="AY146" s="760"/>
      <c r="AZ146" s="760"/>
      <c r="BA146" s="760"/>
      <c r="BB146" s="760"/>
      <c r="BC146" s="760"/>
      <c r="BD146" s="760"/>
      <c r="BE146" s="760"/>
      <c r="BF146" s="760"/>
      <c r="BG146" s="760"/>
      <c r="BH146" s="760"/>
      <c r="BI146" s="760"/>
      <c r="BJ146" s="760"/>
      <c r="BK146" s="760"/>
      <c r="BL146" s="760"/>
      <c r="BM146" s="760"/>
      <c r="BN146" s="760"/>
      <c r="BO146" s="760"/>
      <c r="BP146" s="760"/>
      <c r="BQ146" s="760"/>
      <c r="BR146" s="760"/>
      <c r="BS146" s="760"/>
      <c r="BT146" s="760"/>
      <c r="BU146" s="760"/>
      <c r="BV146" s="760"/>
      <c r="BW146" s="760"/>
      <c r="BX146" s="760"/>
      <c r="BY146" s="760"/>
      <c r="BZ146" s="760"/>
      <c r="CA146" s="760"/>
    </row>
    <row r="147" spans="1:79" ht="6.75" customHeight="1">
      <c r="B147" s="831"/>
      <c r="C147" s="832"/>
      <c r="D147" s="832"/>
      <c r="E147" s="832"/>
      <c r="F147" s="878"/>
      <c r="G147" s="834"/>
      <c r="H147" s="834"/>
      <c r="I147" s="760"/>
      <c r="J147" s="760"/>
      <c r="K147" s="760"/>
      <c r="L147" s="760"/>
      <c r="M147" s="760"/>
      <c r="N147" s="815"/>
      <c r="O147" s="760"/>
      <c r="P147" s="760"/>
      <c r="Q147" s="760"/>
      <c r="R147" s="760"/>
      <c r="S147" s="760"/>
      <c r="T147" s="760"/>
      <c r="U147" s="760"/>
      <c r="V147" s="760"/>
      <c r="W147" s="760"/>
      <c r="X147" s="760"/>
      <c r="Y147" s="760"/>
      <c r="Z147" s="760"/>
      <c r="AA147" s="760"/>
      <c r="AB147" s="760"/>
      <c r="AC147" s="760"/>
      <c r="AD147" s="760"/>
      <c r="AE147" s="760"/>
      <c r="AF147" s="760"/>
      <c r="AG147" s="760"/>
      <c r="AH147" s="760"/>
      <c r="AI147" s="760"/>
      <c r="AJ147" s="760"/>
      <c r="AK147" s="760"/>
      <c r="AL147" s="760"/>
      <c r="AM147" s="760"/>
      <c r="AN147" s="760"/>
      <c r="AO147" s="760"/>
      <c r="AP147" s="760"/>
      <c r="AQ147" s="760"/>
      <c r="AR147" s="760"/>
      <c r="AS147" s="760"/>
      <c r="AT147" s="760"/>
      <c r="AU147" s="760"/>
      <c r="AV147" s="760"/>
      <c r="AW147" s="760"/>
      <c r="AX147" s="760"/>
      <c r="AY147" s="760"/>
      <c r="AZ147" s="760"/>
      <c r="BA147" s="760"/>
      <c r="BB147" s="760"/>
      <c r="BC147" s="760"/>
      <c r="BD147" s="760"/>
      <c r="BE147" s="760"/>
      <c r="BF147" s="760"/>
      <c r="BG147" s="760"/>
      <c r="BH147" s="760"/>
      <c r="BI147" s="760"/>
      <c r="BJ147" s="760"/>
      <c r="BK147" s="760"/>
      <c r="BL147" s="760"/>
      <c r="BM147" s="760"/>
      <c r="BN147" s="760"/>
      <c r="BO147" s="760"/>
      <c r="BP147" s="760"/>
      <c r="BQ147" s="760"/>
      <c r="BR147" s="760"/>
      <c r="BS147" s="760"/>
      <c r="BT147" s="760"/>
      <c r="BU147" s="760"/>
      <c r="BV147" s="760"/>
      <c r="BW147" s="760"/>
      <c r="BX147" s="760"/>
      <c r="BY147" s="760"/>
      <c r="BZ147" s="760"/>
      <c r="CA147" s="760"/>
    </row>
    <row r="148" spans="1:79" ht="18" customHeight="1">
      <c r="A148" s="724">
        <v>14</v>
      </c>
      <c r="B148" s="831" t="s">
        <v>875</v>
      </c>
      <c r="C148" s="832"/>
      <c r="D148" s="832"/>
      <c r="E148" s="832"/>
      <c r="F148" s="878"/>
      <c r="G148" s="835"/>
      <c r="H148" s="835"/>
      <c r="I148" s="760"/>
      <c r="J148" s="760"/>
      <c r="K148" s="760"/>
      <c r="L148" s="760"/>
      <c r="M148" s="760"/>
      <c r="N148" s="815"/>
      <c r="O148" s="760"/>
      <c r="P148" s="760"/>
      <c r="Q148" s="760"/>
      <c r="R148" s="760"/>
      <c r="S148" s="760"/>
      <c r="T148" s="760"/>
      <c r="U148" s="760"/>
      <c r="V148" s="760"/>
      <c r="W148" s="760"/>
      <c r="X148" s="760"/>
      <c r="Y148" s="760"/>
      <c r="Z148" s="760"/>
      <c r="AA148" s="760"/>
      <c r="AB148" s="760"/>
      <c r="AC148" s="760"/>
      <c r="AD148" s="760"/>
      <c r="AE148" s="760"/>
      <c r="AF148" s="760"/>
      <c r="AG148" s="760"/>
      <c r="AH148" s="760"/>
      <c r="AI148" s="760"/>
      <c r="AJ148" s="760"/>
      <c r="AK148" s="760"/>
      <c r="AL148" s="760"/>
      <c r="AM148" s="760"/>
      <c r="AN148" s="760"/>
      <c r="AO148" s="760"/>
      <c r="AP148" s="760"/>
      <c r="AQ148" s="760"/>
      <c r="AR148" s="760"/>
      <c r="AS148" s="760"/>
      <c r="AT148" s="760"/>
      <c r="AU148" s="760"/>
      <c r="AV148" s="760"/>
      <c r="AW148" s="760"/>
      <c r="AX148" s="760"/>
      <c r="AY148" s="760"/>
      <c r="AZ148" s="760"/>
      <c r="BA148" s="760"/>
      <c r="BB148" s="760"/>
      <c r="BC148" s="760"/>
      <c r="BD148" s="760"/>
      <c r="BE148" s="760"/>
      <c r="BF148" s="760"/>
      <c r="BG148" s="760"/>
      <c r="BH148" s="760"/>
      <c r="BI148" s="760"/>
      <c r="BJ148" s="760"/>
      <c r="BK148" s="760"/>
      <c r="BL148" s="760"/>
      <c r="BM148" s="760"/>
      <c r="BN148" s="760"/>
      <c r="BO148" s="760"/>
      <c r="BP148" s="760"/>
      <c r="BQ148" s="760"/>
      <c r="BR148" s="760"/>
      <c r="BS148" s="760"/>
      <c r="BT148" s="760"/>
      <c r="BU148" s="760"/>
      <c r="BV148" s="760"/>
      <c r="BW148" s="760"/>
      <c r="BX148" s="760"/>
      <c r="BY148" s="760"/>
      <c r="BZ148" s="760"/>
      <c r="CA148" s="760"/>
    </row>
    <row r="149" spans="1:79" ht="35.25" customHeight="1">
      <c r="B149" s="1399" t="s">
        <v>876</v>
      </c>
      <c r="C149" s="1400"/>
      <c r="D149" s="1400"/>
      <c r="E149" s="1401"/>
      <c r="F149" s="878"/>
      <c r="G149" s="835"/>
      <c r="H149" s="835"/>
      <c r="I149" s="760"/>
      <c r="J149" s="760"/>
      <c r="K149" s="760"/>
      <c r="L149" s="760"/>
      <c r="M149" s="760"/>
      <c r="N149" s="815"/>
      <c r="O149" s="760"/>
      <c r="P149" s="760"/>
      <c r="Q149" s="760"/>
      <c r="R149" s="760"/>
      <c r="S149" s="760"/>
      <c r="T149" s="760"/>
      <c r="U149" s="760"/>
      <c r="V149" s="760"/>
      <c r="W149" s="760"/>
      <c r="X149" s="760"/>
      <c r="Y149" s="760"/>
      <c r="Z149" s="760"/>
      <c r="AA149" s="760"/>
      <c r="AB149" s="760"/>
      <c r="AC149" s="760"/>
      <c r="AD149" s="760"/>
      <c r="AE149" s="760"/>
      <c r="AF149" s="760"/>
      <c r="AG149" s="760"/>
      <c r="AH149" s="760"/>
      <c r="AI149" s="760"/>
      <c r="AJ149" s="760"/>
      <c r="AK149" s="760"/>
      <c r="AL149" s="760"/>
      <c r="AM149" s="760"/>
      <c r="AN149" s="760"/>
      <c r="AO149" s="760"/>
      <c r="AP149" s="760"/>
      <c r="AQ149" s="760"/>
      <c r="AR149" s="760"/>
      <c r="AS149" s="760"/>
      <c r="AT149" s="760"/>
      <c r="AU149" s="760"/>
      <c r="AV149" s="760"/>
      <c r="AW149" s="760"/>
      <c r="AX149" s="760"/>
      <c r="AY149" s="760"/>
      <c r="AZ149" s="760"/>
      <c r="BA149" s="760"/>
      <c r="BB149" s="760"/>
      <c r="BC149" s="760"/>
      <c r="BD149" s="760"/>
      <c r="BE149" s="760"/>
      <c r="BF149" s="760"/>
      <c r="BG149" s="760"/>
      <c r="BH149" s="760"/>
      <c r="BI149" s="760"/>
      <c r="BJ149" s="760"/>
      <c r="BK149" s="760"/>
      <c r="BL149" s="760"/>
      <c r="BM149" s="760"/>
      <c r="BN149" s="760"/>
      <c r="BO149" s="760"/>
      <c r="BP149" s="760"/>
      <c r="BQ149" s="760"/>
      <c r="BR149" s="760"/>
      <c r="BS149" s="760"/>
      <c r="BT149" s="760"/>
      <c r="BU149" s="760"/>
      <c r="BV149" s="760"/>
      <c r="BW149" s="760"/>
      <c r="BX149" s="760"/>
      <c r="BY149" s="760"/>
      <c r="BZ149" s="760"/>
      <c r="CA149" s="760"/>
    </row>
    <row r="150" spans="1:79" ht="16.5" customHeight="1" thickBot="1">
      <c r="B150" s="831" t="s">
        <v>811</v>
      </c>
      <c r="C150" s="836"/>
      <c r="F150" s="878"/>
      <c r="G150" s="835"/>
      <c r="H150" s="835"/>
      <c r="I150" s="760"/>
      <c r="J150" s="760"/>
      <c r="K150" s="760"/>
      <c r="L150" s="760"/>
      <c r="M150" s="760"/>
      <c r="N150" s="815"/>
      <c r="O150" s="760"/>
      <c r="P150" s="760"/>
      <c r="Q150" s="760"/>
      <c r="R150" s="760"/>
      <c r="S150" s="760"/>
      <c r="T150" s="760"/>
      <c r="U150" s="760"/>
      <c r="V150" s="760"/>
      <c r="W150" s="760"/>
      <c r="X150" s="760"/>
      <c r="Y150" s="760"/>
      <c r="Z150" s="760"/>
      <c r="AA150" s="760"/>
      <c r="AB150" s="760"/>
      <c r="AC150" s="760"/>
      <c r="AD150" s="760"/>
      <c r="AE150" s="760"/>
      <c r="AF150" s="760"/>
      <c r="AG150" s="760"/>
      <c r="AH150" s="760"/>
      <c r="AI150" s="760"/>
      <c r="AJ150" s="760"/>
      <c r="AK150" s="760"/>
      <c r="AL150" s="760"/>
      <c r="AM150" s="760"/>
      <c r="AN150" s="760"/>
      <c r="AO150" s="760"/>
      <c r="AP150" s="760"/>
      <c r="AQ150" s="760"/>
      <c r="AR150" s="760"/>
      <c r="AS150" s="760"/>
      <c r="AT150" s="760"/>
      <c r="AU150" s="760"/>
      <c r="AV150" s="760"/>
      <c r="AW150" s="760"/>
      <c r="AX150" s="760"/>
      <c r="AY150" s="760"/>
      <c r="AZ150" s="760"/>
      <c r="BA150" s="760"/>
      <c r="BB150" s="760"/>
      <c r="BC150" s="760"/>
      <c r="BD150" s="760"/>
      <c r="BE150" s="760"/>
      <c r="BF150" s="760"/>
      <c r="BG150" s="760"/>
      <c r="BH150" s="760"/>
      <c r="BI150" s="760"/>
      <c r="BJ150" s="760"/>
      <c r="BK150" s="760"/>
      <c r="BL150" s="760"/>
      <c r="BM150" s="760"/>
      <c r="BN150" s="760"/>
      <c r="BO150" s="760"/>
      <c r="BP150" s="760"/>
      <c r="BQ150" s="760"/>
      <c r="BR150" s="760"/>
      <c r="BS150" s="760"/>
      <c r="BT150" s="760"/>
      <c r="BU150" s="760"/>
      <c r="BV150" s="760"/>
      <c r="BW150" s="760"/>
      <c r="BX150" s="760"/>
      <c r="BY150" s="760"/>
      <c r="BZ150" s="760"/>
      <c r="CA150" s="760"/>
    </row>
    <row r="151" spans="1:79" ht="33.75" customHeight="1" thickBot="1">
      <c r="B151" s="837" t="s">
        <v>812</v>
      </c>
      <c r="C151" s="838" t="s">
        <v>813</v>
      </c>
      <c r="D151" s="838" t="s">
        <v>814</v>
      </c>
      <c r="E151" s="839" t="s">
        <v>815</v>
      </c>
      <c r="F151" s="1402" t="s">
        <v>816</v>
      </c>
      <c r="G151" s="926" t="e">
        <f>AVERAGE([2]A.Pontozás_1.értékelő!G147,[2]B.Pontozás_2.értékelő!G147)</f>
        <v>#DIV/0!</v>
      </c>
      <c r="H151" s="835"/>
      <c r="I151" s="760"/>
      <c r="J151" s="760"/>
      <c r="K151" s="760"/>
      <c r="L151" s="760"/>
      <c r="M151" s="760"/>
      <c r="N151" s="815"/>
      <c r="O151" s="760"/>
      <c r="P151" s="760"/>
      <c r="Q151" s="760"/>
      <c r="R151" s="760"/>
      <c r="S151" s="760"/>
      <c r="T151" s="760"/>
      <c r="U151" s="760"/>
      <c r="V151" s="760"/>
      <c r="W151" s="760"/>
      <c r="X151" s="760"/>
      <c r="Y151" s="760"/>
      <c r="Z151" s="760"/>
      <c r="AA151" s="760"/>
      <c r="AB151" s="760"/>
      <c r="AC151" s="760"/>
      <c r="AD151" s="760"/>
      <c r="AE151" s="760"/>
      <c r="AF151" s="760"/>
      <c r="AG151" s="760"/>
      <c r="AH151" s="760"/>
      <c r="AI151" s="760"/>
      <c r="AJ151" s="760"/>
      <c r="AK151" s="760"/>
      <c r="AL151" s="760"/>
      <c r="AM151" s="760"/>
      <c r="AN151" s="760"/>
      <c r="AO151" s="760"/>
      <c r="AP151" s="760"/>
      <c r="AQ151" s="760"/>
      <c r="AR151" s="760"/>
      <c r="AS151" s="760"/>
      <c r="AT151" s="760"/>
      <c r="AU151" s="760"/>
      <c r="AV151" s="760"/>
      <c r="AW151" s="760"/>
      <c r="AX151" s="760"/>
      <c r="AY151" s="760"/>
      <c r="AZ151" s="760"/>
      <c r="BA151" s="760"/>
      <c r="BB151" s="760"/>
      <c r="BC151" s="760"/>
      <c r="BD151" s="760"/>
      <c r="BE151" s="760"/>
      <c r="BF151" s="760"/>
      <c r="BG151" s="760"/>
      <c r="BH151" s="760"/>
      <c r="BI151" s="760"/>
      <c r="BJ151" s="760"/>
      <c r="BK151" s="760"/>
      <c r="BL151" s="760"/>
      <c r="BM151" s="760"/>
      <c r="BN151" s="760"/>
      <c r="BO151" s="760"/>
      <c r="BP151" s="760"/>
      <c r="BQ151" s="760"/>
      <c r="BR151" s="760"/>
      <c r="BS151" s="760"/>
      <c r="BT151" s="760"/>
      <c r="BU151" s="760"/>
      <c r="BV151" s="760"/>
      <c r="BW151" s="760"/>
      <c r="BX151" s="760"/>
      <c r="BY151" s="760"/>
      <c r="BZ151" s="760"/>
      <c r="CA151" s="760"/>
    </row>
    <row r="152" spans="1:79" ht="26.45" customHeight="1">
      <c r="B152" s="844" t="s">
        <v>877</v>
      </c>
      <c r="C152" s="845">
        <v>1</v>
      </c>
      <c r="D152" s="846">
        <v>2</v>
      </c>
      <c r="E152" s="847">
        <v>2</v>
      </c>
      <c r="F152" s="1403"/>
      <c r="G152" s="865"/>
      <c r="H152" s="865"/>
      <c r="I152" s="866"/>
      <c r="J152" s="760"/>
      <c r="K152" s="760"/>
      <c r="L152" s="760"/>
      <c r="M152" s="760"/>
      <c r="N152" s="815"/>
      <c r="O152" s="760"/>
      <c r="P152" s="760"/>
      <c r="Q152" s="760"/>
      <c r="R152" s="760"/>
      <c r="S152" s="760"/>
      <c r="T152" s="760"/>
      <c r="U152" s="760"/>
      <c r="V152" s="760"/>
      <c r="W152" s="760"/>
      <c r="X152" s="760"/>
      <c r="Y152" s="760"/>
      <c r="Z152" s="760"/>
      <c r="AA152" s="760"/>
      <c r="AB152" s="760"/>
      <c r="AC152" s="760"/>
      <c r="AD152" s="760"/>
      <c r="AE152" s="760"/>
      <c r="AF152" s="760"/>
      <c r="AG152" s="760"/>
      <c r="AH152" s="760"/>
      <c r="AI152" s="760"/>
      <c r="AJ152" s="760"/>
      <c r="AK152" s="760"/>
      <c r="AL152" s="760"/>
      <c r="AM152" s="760"/>
      <c r="AN152" s="760"/>
      <c r="AO152" s="760"/>
      <c r="AP152" s="760"/>
      <c r="AQ152" s="760"/>
      <c r="AR152" s="760"/>
      <c r="AS152" s="760"/>
      <c r="AT152" s="760"/>
      <c r="AU152" s="760"/>
      <c r="AV152" s="760"/>
      <c r="AW152" s="760"/>
      <c r="AX152" s="760"/>
      <c r="AY152" s="760"/>
      <c r="AZ152" s="760"/>
      <c r="BA152" s="760"/>
      <c r="BB152" s="760"/>
      <c r="BC152" s="760"/>
      <c r="BD152" s="760"/>
      <c r="BE152" s="760"/>
      <c r="BF152" s="760"/>
      <c r="BG152" s="760"/>
      <c r="BH152" s="760"/>
      <c r="BI152" s="760"/>
      <c r="BJ152" s="760"/>
      <c r="BK152" s="760"/>
      <c r="BL152" s="760"/>
      <c r="BM152" s="760"/>
      <c r="BN152" s="760"/>
      <c r="BO152" s="760"/>
      <c r="BP152" s="760"/>
      <c r="BQ152" s="760"/>
      <c r="BR152" s="760"/>
      <c r="BS152" s="760"/>
      <c r="BT152" s="760"/>
      <c r="BU152" s="760"/>
      <c r="BV152" s="760"/>
      <c r="BW152" s="760"/>
      <c r="BX152" s="760"/>
      <c r="BY152" s="760"/>
      <c r="BZ152" s="760"/>
      <c r="CA152" s="760"/>
    </row>
    <row r="153" spans="1:79" ht="25.5" customHeight="1">
      <c r="B153" s="850" t="s">
        <v>878</v>
      </c>
      <c r="C153" s="851">
        <v>2</v>
      </c>
      <c r="D153" s="852">
        <v>2</v>
      </c>
      <c r="E153" s="853">
        <v>4</v>
      </c>
      <c r="F153" s="1403"/>
      <c r="G153" s="867"/>
      <c r="H153" s="867"/>
      <c r="I153" s="868"/>
      <c r="J153" s="760"/>
      <c r="K153" s="760"/>
      <c r="L153" s="760"/>
      <c r="M153" s="760"/>
      <c r="N153" s="815"/>
      <c r="O153" s="760"/>
      <c r="P153" s="760"/>
      <c r="Q153" s="760"/>
      <c r="R153" s="760"/>
      <c r="S153" s="760"/>
      <c r="T153" s="760"/>
      <c r="U153" s="760"/>
      <c r="V153" s="760"/>
      <c r="W153" s="760"/>
      <c r="X153" s="760"/>
      <c r="Y153" s="760"/>
      <c r="Z153" s="760"/>
      <c r="AA153" s="760"/>
      <c r="AB153" s="760"/>
      <c r="AC153" s="760"/>
      <c r="AD153" s="760"/>
      <c r="AE153" s="760"/>
      <c r="AF153" s="760"/>
      <c r="AG153" s="760"/>
      <c r="AH153" s="760"/>
      <c r="AI153" s="760"/>
      <c r="AJ153" s="760"/>
      <c r="AK153" s="760"/>
      <c r="AL153" s="760"/>
      <c r="AM153" s="760"/>
      <c r="AN153" s="760"/>
      <c r="AO153" s="760"/>
      <c r="AP153" s="760"/>
      <c r="AQ153" s="760"/>
      <c r="AR153" s="760"/>
      <c r="AS153" s="760"/>
      <c r="AT153" s="760"/>
      <c r="AU153" s="760"/>
      <c r="AV153" s="760"/>
      <c r="AW153" s="760"/>
      <c r="AX153" s="760"/>
      <c r="AY153" s="760"/>
      <c r="AZ153" s="760"/>
      <c r="BA153" s="760"/>
      <c r="BB153" s="760"/>
      <c r="BC153" s="760"/>
      <c r="BD153" s="760"/>
      <c r="BE153" s="760"/>
      <c r="BF153" s="760"/>
      <c r="BG153" s="760"/>
      <c r="BH153" s="760"/>
      <c r="BI153" s="760"/>
      <c r="BJ153" s="760"/>
      <c r="BK153" s="760"/>
      <c r="BL153" s="760"/>
      <c r="BM153" s="760"/>
      <c r="BN153" s="760"/>
      <c r="BO153" s="760"/>
      <c r="BP153" s="760"/>
      <c r="BQ153" s="760"/>
      <c r="BR153" s="760"/>
      <c r="BS153" s="760"/>
      <c r="BT153" s="760"/>
      <c r="BU153" s="760"/>
      <c r="BV153" s="760"/>
      <c r="BW153" s="760"/>
      <c r="BX153" s="760"/>
      <c r="BY153" s="760"/>
      <c r="BZ153" s="760"/>
      <c r="CA153" s="760"/>
    </row>
    <row r="154" spans="1:79" ht="41.45" customHeight="1" thickBot="1">
      <c r="B154" s="856" t="s">
        <v>879</v>
      </c>
      <c r="C154" s="857">
        <v>3</v>
      </c>
      <c r="D154" s="858">
        <v>2</v>
      </c>
      <c r="E154" s="859">
        <v>6</v>
      </c>
      <c r="F154" s="1404"/>
      <c r="G154" s="869"/>
      <c r="H154" s="869"/>
      <c r="I154" s="870"/>
      <c r="J154" s="760"/>
      <c r="K154" s="760"/>
      <c r="L154" s="760"/>
      <c r="M154" s="760"/>
      <c r="N154" s="815"/>
      <c r="O154" s="760"/>
      <c r="P154" s="760"/>
      <c r="Q154" s="760"/>
      <c r="R154" s="760"/>
      <c r="S154" s="760"/>
      <c r="T154" s="760"/>
      <c r="U154" s="760"/>
      <c r="V154" s="760"/>
      <c r="W154" s="760"/>
      <c r="X154" s="760"/>
      <c r="Y154" s="760"/>
      <c r="Z154" s="760"/>
      <c r="AA154" s="760"/>
      <c r="AB154" s="760"/>
      <c r="AC154" s="760"/>
      <c r="AD154" s="760"/>
      <c r="AE154" s="760"/>
      <c r="AF154" s="760"/>
      <c r="AG154" s="760"/>
      <c r="AH154" s="760"/>
      <c r="AI154" s="760"/>
      <c r="AJ154" s="760"/>
      <c r="AK154" s="760"/>
      <c r="AL154" s="760"/>
      <c r="AM154" s="760"/>
      <c r="AN154" s="760"/>
      <c r="AO154" s="760"/>
      <c r="AP154" s="760"/>
      <c r="AQ154" s="760"/>
      <c r="AR154" s="760"/>
      <c r="AS154" s="760"/>
      <c r="AT154" s="760"/>
      <c r="AU154" s="760"/>
      <c r="AV154" s="760"/>
      <c r="AW154" s="760"/>
      <c r="AX154" s="760"/>
      <c r="AY154" s="760"/>
      <c r="AZ154" s="760"/>
      <c r="BA154" s="760"/>
      <c r="BB154" s="760"/>
      <c r="BC154" s="760"/>
      <c r="BD154" s="760"/>
      <c r="BE154" s="760"/>
      <c r="BF154" s="760"/>
      <c r="BG154" s="760"/>
      <c r="BH154" s="760"/>
      <c r="BI154" s="760"/>
      <c r="BJ154" s="760"/>
      <c r="BK154" s="760"/>
      <c r="BL154" s="760"/>
      <c r="BM154" s="760"/>
      <c r="BN154" s="760"/>
      <c r="BO154" s="760"/>
      <c r="BP154" s="760"/>
      <c r="BQ154" s="760"/>
      <c r="BR154" s="760"/>
      <c r="BS154" s="760"/>
      <c r="BT154" s="760"/>
      <c r="BU154" s="760"/>
      <c r="BV154" s="760"/>
      <c r="BW154" s="760"/>
      <c r="BX154" s="760"/>
      <c r="BY154" s="760"/>
      <c r="BZ154" s="760"/>
      <c r="CA154" s="760"/>
    </row>
    <row r="155" spans="1:79" ht="9" customHeight="1">
      <c r="B155" s="862"/>
      <c r="C155" s="863"/>
      <c r="D155" s="863"/>
      <c r="E155" s="863"/>
      <c r="F155" s="878"/>
      <c r="G155" s="835"/>
      <c r="H155" s="835"/>
      <c r="I155" s="760"/>
      <c r="J155" s="760"/>
      <c r="K155" s="760"/>
      <c r="L155" s="760"/>
      <c r="M155" s="760"/>
      <c r="N155" s="815"/>
      <c r="O155" s="760"/>
      <c r="P155" s="760"/>
      <c r="Q155" s="760"/>
      <c r="R155" s="760"/>
      <c r="S155" s="760"/>
      <c r="T155" s="760"/>
      <c r="U155" s="760"/>
      <c r="V155" s="760"/>
      <c r="W155" s="760"/>
      <c r="X155" s="760"/>
      <c r="Y155" s="760"/>
      <c r="Z155" s="760"/>
      <c r="AA155" s="760"/>
      <c r="AB155" s="760"/>
      <c r="AC155" s="760"/>
      <c r="AD155" s="760"/>
      <c r="AE155" s="760"/>
      <c r="AF155" s="760"/>
      <c r="AG155" s="760"/>
      <c r="AH155" s="760"/>
      <c r="AI155" s="760"/>
      <c r="AJ155" s="760"/>
      <c r="AK155" s="760"/>
      <c r="AL155" s="760"/>
      <c r="AM155" s="760"/>
      <c r="AN155" s="760"/>
      <c r="AO155" s="760"/>
      <c r="AP155" s="760"/>
      <c r="AQ155" s="760"/>
      <c r="AR155" s="760"/>
      <c r="AS155" s="760"/>
      <c r="AT155" s="760"/>
      <c r="AU155" s="760"/>
      <c r="AV155" s="760"/>
      <c r="AW155" s="760"/>
      <c r="AX155" s="760"/>
      <c r="AY155" s="760"/>
      <c r="AZ155" s="760"/>
      <c r="BA155" s="760"/>
      <c r="BB155" s="760"/>
      <c r="BC155" s="760"/>
      <c r="BD155" s="760"/>
      <c r="BE155" s="760"/>
      <c r="BF155" s="760"/>
      <c r="BG155" s="760"/>
      <c r="BH155" s="760"/>
      <c r="BI155" s="760"/>
      <c r="BJ155" s="760"/>
      <c r="BK155" s="760"/>
      <c r="BL155" s="760"/>
      <c r="BM155" s="760"/>
      <c r="BN155" s="760"/>
      <c r="BO155" s="760"/>
      <c r="BP155" s="760"/>
      <c r="BQ155" s="760"/>
      <c r="BR155" s="760"/>
      <c r="BS155" s="760"/>
      <c r="BT155" s="760"/>
      <c r="BU155" s="760"/>
      <c r="BV155" s="760"/>
      <c r="BW155" s="760"/>
      <c r="BX155" s="760"/>
      <c r="BY155" s="760"/>
      <c r="BZ155" s="760"/>
      <c r="CA155" s="760"/>
    </row>
    <row r="156" spans="1:79" ht="18" customHeight="1">
      <c r="A156" s="724">
        <v>15</v>
      </c>
      <c r="B156" s="831" t="s">
        <v>880</v>
      </c>
      <c r="C156" s="832"/>
      <c r="D156" s="832"/>
      <c r="E156" s="832"/>
      <c r="F156" s="878"/>
      <c r="G156" s="835"/>
      <c r="H156" s="835"/>
      <c r="I156" s="760"/>
      <c r="J156" s="760"/>
      <c r="K156" s="760"/>
      <c r="L156" s="760"/>
      <c r="M156" s="760"/>
      <c r="N156" s="815"/>
      <c r="O156" s="760"/>
      <c r="P156" s="760"/>
      <c r="Q156" s="760"/>
      <c r="R156" s="760"/>
      <c r="S156" s="760"/>
      <c r="T156" s="760"/>
      <c r="U156" s="760"/>
      <c r="V156" s="760"/>
      <c r="W156" s="760"/>
      <c r="X156" s="760"/>
      <c r="Y156" s="760"/>
      <c r="Z156" s="760"/>
      <c r="AA156" s="760"/>
      <c r="AB156" s="760"/>
      <c r="AC156" s="760"/>
      <c r="AD156" s="760"/>
      <c r="AE156" s="760"/>
      <c r="AF156" s="760"/>
      <c r="AG156" s="760"/>
      <c r="AH156" s="760"/>
      <c r="AI156" s="760"/>
      <c r="AJ156" s="760"/>
      <c r="AK156" s="760"/>
      <c r="AL156" s="760"/>
      <c r="AM156" s="760"/>
      <c r="AN156" s="760"/>
      <c r="AO156" s="760"/>
      <c r="AP156" s="760"/>
      <c r="AQ156" s="760"/>
      <c r="AR156" s="760"/>
      <c r="AS156" s="760"/>
      <c r="AT156" s="760"/>
      <c r="AU156" s="760"/>
      <c r="AV156" s="760"/>
      <c r="AW156" s="760"/>
      <c r="AX156" s="760"/>
      <c r="AY156" s="760"/>
      <c r="AZ156" s="760"/>
      <c r="BA156" s="760"/>
      <c r="BB156" s="760"/>
      <c r="BC156" s="760"/>
      <c r="BD156" s="760"/>
      <c r="BE156" s="760"/>
      <c r="BF156" s="760"/>
      <c r="BG156" s="760"/>
      <c r="BH156" s="760"/>
      <c r="BI156" s="760"/>
      <c r="BJ156" s="760"/>
      <c r="BK156" s="760"/>
      <c r="BL156" s="760"/>
      <c r="BM156" s="760"/>
      <c r="BN156" s="760"/>
      <c r="BO156" s="760"/>
      <c r="BP156" s="760"/>
      <c r="BQ156" s="760"/>
      <c r="BR156" s="760"/>
      <c r="BS156" s="760"/>
      <c r="BT156" s="760"/>
      <c r="BU156" s="760"/>
      <c r="BV156" s="760"/>
      <c r="BW156" s="760"/>
      <c r="BX156" s="760"/>
      <c r="BY156" s="760"/>
      <c r="BZ156" s="760"/>
      <c r="CA156" s="760"/>
    </row>
    <row r="157" spans="1:79" ht="35.25" customHeight="1">
      <c r="B157" s="1399" t="s">
        <v>881</v>
      </c>
      <c r="C157" s="1400"/>
      <c r="D157" s="1400"/>
      <c r="E157" s="1401"/>
      <c r="F157" s="878"/>
      <c r="G157" s="835"/>
      <c r="H157" s="835"/>
      <c r="I157" s="760"/>
      <c r="J157" s="760"/>
      <c r="K157" s="760"/>
      <c r="L157" s="760"/>
      <c r="M157" s="760"/>
      <c r="N157" s="815"/>
      <c r="O157" s="760"/>
      <c r="P157" s="760"/>
      <c r="Q157" s="760"/>
      <c r="R157" s="760"/>
      <c r="S157" s="760"/>
      <c r="T157" s="760"/>
      <c r="U157" s="760"/>
      <c r="V157" s="760"/>
      <c r="W157" s="760"/>
      <c r="X157" s="760"/>
      <c r="Y157" s="760"/>
      <c r="Z157" s="760"/>
      <c r="AA157" s="760"/>
      <c r="AB157" s="760"/>
      <c r="AC157" s="760"/>
      <c r="AD157" s="760"/>
      <c r="AE157" s="760"/>
      <c r="AF157" s="760"/>
      <c r="AG157" s="760"/>
      <c r="AH157" s="760"/>
      <c r="AI157" s="760"/>
      <c r="AJ157" s="760"/>
      <c r="AK157" s="760"/>
      <c r="AL157" s="760"/>
      <c r="AM157" s="760"/>
      <c r="AN157" s="760"/>
      <c r="AO157" s="760"/>
      <c r="AP157" s="760"/>
      <c r="AQ157" s="760"/>
      <c r="AR157" s="760"/>
      <c r="AS157" s="760"/>
      <c r="AT157" s="760"/>
      <c r="AU157" s="760"/>
      <c r="AV157" s="760"/>
      <c r="AW157" s="760"/>
      <c r="AX157" s="760"/>
      <c r="AY157" s="760"/>
      <c r="AZ157" s="760"/>
      <c r="BA157" s="760"/>
      <c r="BB157" s="760"/>
      <c r="BC157" s="760"/>
      <c r="BD157" s="760"/>
      <c r="BE157" s="760"/>
      <c r="BF157" s="760"/>
      <c r="BG157" s="760"/>
      <c r="BH157" s="760"/>
      <c r="BI157" s="760"/>
      <c r="BJ157" s="760"/>
      <c r="BK157" s="760"/>
      <c r="BL157" s="760"/>
      <c r="BM157" s="760"/>
      <c r="BN157" s="760"/>
      <c r="BO157" s="760"/>
      <c r="BP157" s="760"/>
      <c r="BQ157" s="760"/>
      <c r="BR157" s="760"/>
      <c r="BS157" s="760"/>
      <c r="BT157" s="760"/>
      <c r="BU157" s="760"/>
      <c r="BV157" s="760"/>
      <c r="BW157" s="760"/>
      <c r="BX157" s="760"/>
      <c r="BY157" s="760"/>
      <c r="BZ157" s="760"/>
      <c r="CA157" s="760"/>
    </row>
    <row r="158" spans="1:79" ht="16.5" customHeight="1" thickBot="1">
      <c r="B158" s="831" t="s">
        <v>811</v>
      </c>
      <c r="C158" s="836"/>
      <c r="F158" s="878"/>
      <c r="G158" s="835"/>
      <c r="H158" s="835"/>
      <c r="I158" s="760"/>
      <c r="J158" s="760"/>
      <c r="K158" s="760"/>
      <c r="L158" s="760"/>
      <c r="M158" s="760"/>
      <c r="N158" s="815"/>
      <c r="O158" s="760"/>
      <c r="P158" s="760"/>
      <c r="Q158" s="760"/>
      <c r="R158" s="760"/>
      <c r="S158" s="760"/>
      <c r="T158" s="760"/>
      <c r="U158" s="760"/>
      <c r="V158" s="760"/>
      <c r="W158" s="760"/>
      <c r="X158" s="760"/>
      <c r="Y158" s="760"/>
      <c r="Z158" s="760"/>
      <c r="AA158" s="760"/>
      <c r="AB158" s="760"/>
      <c r="AC158" s="760"/>
      <c r="AD158" s="760"/>
      <c r="AE158" s="760"/>
      <c r="AF158" s="760"/>
      <c r="AG158" s="760"/>
      <c r="AH158" s="760"/>
      <c r="AI158" s="760"/>
      <c r="AJ158" s="760"/>
      <c r="AK158" s="760"/>
      <c r="AL158" s="760"/>
      <c r="AM158" s="760"/>
      <c r="AN158" s="760"/>
      <c r="AO158" s="760"/>
      <c r="AP158" s="760"/>
      <c r="AQ158" s="760"/>
      <c r="AR158" s="760"/>
      <c r="AS158" s="760"/>
      <c r="AT158" s="760"/>
      <c r="AU158" s="760"/>
      <c r="AV158" s="760"/>
      <c r="AW158" s="760"/>
      <c r="AX158" s="760"/>
      <c r="AY158" s="760"/>
      <c r="AZ158" s="760"/>
      <c r="BA158" s="760"/>
      <c r="BB158" s="760"/>
      <c r="BC158" s="760"/>
      <c r="BD158" s="760"/>
      <c r="BE158" s="760"/>
      <c r="BF158" s="760"/>
      <c r="BG158" s="760"/>
      <c r="BH158" s="760"/>
      <c r="BI158" s="760"/>
      <c r="BJ158" s="760"/>
      <c r="BK158" s="760"/>
      <c r="BL158" s="760"/>
      <c r="BM158" s="760"/>
      <c r="BN158" s="760"/>
      <c r="BO158" s="760"/>
      <c r="BP158" s="760"/>
      <c r="BQ158" s="760"/>
      <c r="BR158" s="760"/>
      <c r="BS158" s="760"/>
      <c r="BT158" s="760"/>
      <c r="BU158" s="760"/>
      <c r="BV158" s="760"/>
      <c r="BW158" s="760"/>
      <c r="BX158" s="760"/>
      <c r="BY158" s="760"/>
      <c r="BZ158" s="760"/>
      <c r="CA158" s="760"/>
    </row>
    <row r="159" spans="1:79" ht="33.75" customHeight="1" thickBot="1">
      <c r="B159" s="837" t="s">
        <v>812</v>
      </c>
      <c r="C159" s="838" t="s">
        <v>813</v>
      </c>
      <c r="D159" s="838" t="s">
        <v>814</v>
      </c>
      <c r="E159" s="839" t="s">
        <v>815</v>
      </c>
      <c r="F159" s="1402" t="s">
        <v>816</v>
      </c>
      <c r="G159" s="926" t="e">
        <f>AVERAGE([2]A.Pontozás_1.értékelő!G155,[2]B.Pontozás_2.értékelő!G155)</f>
        <v>#DIV/0!</v>
      </c>
      <c r="H159" s="835"/>
      <c r="I159" s="760"/>
      <c r="J159" s="760"/>
      <c r="K159" s="760"/>
      <c r="L159" s="760"/>
      <c r="M159" s="760"/>
      <c r="N159" s="815"/>
      <c r="O159" s="760"/>
      <c r="P159" s="760"/>
      <c r="Q159" s="760"/>
      <c r="R159" s="760"/>
      <c r="S159" s="760"/>
      <c r="T159" s="760"/>
      <c r="U159" s="760"/>
      <c r="V159" s="760"/>
      <c r="W159" s="760"/>
      <c r="X159" s="760"/>
      <c r="Y159" s="760"/>
      <c r="Z159" s="760"/>
      <c r="AA159" s="760"/>
      <c r="AB159" s="760"/>
      <c r="AC159" s="760"/>
      <c r="AD159" s="760"/>
      <c r="AE159" s="760"/>
      <c r="AF159" s="760"/>
      <c r="AG159" s="760"/>
      <c r="AH159" s="760"/>
      <c r="AI159" s="760"/>
      <c r="AJ159" s="760"/>
      <c r="AK159" s="760"/>
      <c r="AL159" s="760"/>
      <c r="AM159" s="760"/>
      <c r="AN159" s="760"/>
      <c r="AO159" s="760"/>
      <c r="AP159" s="760"/>
      <c r="AQ159" s="760"/>
      <c r="AR159" s="760"/>
      <c r="AS159" s="760"/>
      <c r="AT159" s="760"/>
      <c r="AU159" s="760"/>
      <c r="AV159" s="760"/>
      <c r="AW159" s="760"/>
      <c r="AX159" s="760"/>
      <c r="AY159" s="760"/>
      <c r="AZ159" s="760"/>
      <c r="BA159" s="760"/>
      <c r="BB159" s="760"/>
      <c r="BC159" s="760"/>
      <c r="BD159" s="760"/>
      <c r="BE159" s="760"/>
      <c r="BF159" s="760"/>
      <c r="BG159" s="760"/>
      <c r="BH159" s="760"/>
      <c r="BI159" s="760"/>
      <c r="BJ159" s="760"/>
      <c r="BK159" s="760"/>
      <c r="BL159" s="760"/>
      <c r="BM159" s="760"/>
      <c r="BN159" s="760"/>
      <c r="BO159" s="760"/>
      <c r="BP159" s="760"/>
      <c r="BQ159" s="760"/>
      <c r="BR159" s="760"/>
      <c r="BS159" s="760"/>
      <c r="BT159" s="760"/>
      <c r="BU159" s="760"/>
      <c r="BV159" s="760"/>
      <c r="BW159" s="760"/>
      <c r="BX159" s="760"/>
      <c r="BY159" s="760"/>
      <c r="BZ159" s="760"/>
      <c r="CA159" s="760"/>
    </row>
    <row r="160" spans="1:79" ht="68.099999999999994" customHeight="1">
      <c r="B160" s="844" t="s">
        <v>882</v>
      </c>
      <c r="C160" s="845">
        <v>1</v>
      </c>
      <c r="D160" s="846">
        <v>2</v>
      </c>
      <c r="E160" s="847">
        <v>2</v>
      </c>
      <c r="F160" s="1403"/>
      <c r="G160" s="865"/>
      <c r="H160" s="865"/>
      <c r="I160" s="866"/>
      <c r="J160" s="760"/>
      <c r="K160" s="760"/>
      <c r="L160" s="760"/>
      <c r="M160" s="760"/>
      <c r="N160" s="815"/>
      <c r="O160" s="760"/>
      <c r="P160" s="760"/>
      <c r="Q160" s="760"/>
      <c r="R160" s="760"/>
      <c r="S160" s="760"/>
      <c r="T160" s="760"/>
      <c r="U160" s="760"/>
      <c r="V160" s="760"/>
      <c r="W160" s="760"/>
      <c r="X160" s="760"/>
      <c r="Y160" s="760"/>
      <c r="Z160" s="760"/>
      <c r="AA160" s="760"/>
      <c r="AB160" s="760"/>
      <c r="AC160" s="760"/>
      <c r="AD160" s="760"/>
      <c r="AE160" s="760"/>
      <c r="AF160" s="760"/>
      <c r="AG160" s="760"/>
      <c r="AH160" s="760"/>
      <c r="AI160" s="760"/>
      <c r="AJ160" s="760"/>
      <c r="AK160" s="760"/>
      <c r="AL160" s="760"/>
      <c r="AM160" s="760"/>
      <c r="AN160" s="760"/>
      <c r="AO160" s="760"/>
      <c r="AP160" s="760"/>
      <c r="AQ160" s="760"/>
      <c r="AR160" s="760"/>
      <c r="AS160" s="760"/>
      <c r="AT160" s="760"/>
      <c r="AU160" s="760"/>
      <c r="AV160" s="760"/>
      <c r="AW160" s="760"/>
      <c r="AX160" s="760"/>
      <c r="AY160" s="760"/>
      <c r="AZ160" s="760"/>
      <c r="BA160" s="760"/>
      <c r="BB160" s="760"/>
      <c r="BC160" s="760"/>
      <c r="BD160" s="760"/>
      <c r="BE160" s="760"/>
      <c r="BF160" s="760"/>
      <c r="BG160" s="760"/>
      <c r="BH160" s="760"/>
      <c r="BI160" s="760"/>
      <c r="BJ160" s="760"/>
      <c r="BK160" s="760"/>
      <c r="BL160" s="760"/>
      <c r="BM160" s="760"/>
      <c r="BN160" s="760"/>
      <c r="BO160" s="760"/>
      <c r="BP160" s="760"/>
      <c r="BQ160" s="760"/>
      <c r="BR160" s="760"/>
      <c r="BS160" s="760"/>
      <c r="BT160" s="760"/>
      <c r="BU160" s="760"/>
      <c r="BV160" s="760"/>
      <c r="BW160" s="760"/>
      <c r="BX160" s="760"/>
      <c r="BY160" s="760"/>
      <c r="BZ160" s="760"/>
      <c r="CA160" s="760"/>
    </row>
    <row r="161" spans="1:79" ht="69" customHeight="1">
      <c r="B161" s="850" t="s">
        <v>883</v>
      </c>
      <c r="C161" s="851">
        <v>2</v>
      </c>
      <c r="D161" s="852">
        <v>2</v>
      </c>
      <c r="E161" s="853">
        <v>4</v>
      </c>
      <c r="F161" s="1403"/>
      <c r="G161" s="867"/>
      <c r="H161" s="867"/>
      <c r="I161" s="868"/>
      <c r="J161" s="760"/>
      <c r="K161" s="760"/>
      <c r="L161" s="760"/>
      <c r="M161" s="760"/>
      <c r="N161" s="815"/>
      <c r="O161" s="760"/>
      <c r="P161" s="760"/>
      <c r="Q161" s="760"/>
      <c r="R161" s="760"/>
      <c r="S161" s="760"/>
      <c r="T161" s="760"/>
      <c r="U161" s="760"/>
      <c r="V161" s="760"/>
      <c r="W161" s="760"/>
      <c r="X161" s="760"/>
      <c r="Y161" s="760"/>
      <c r="Z161" s="760"/>
      <c r="AA161" s="760"/>
      <c r="AB161" s="760"/>
      <c r="AC161" s="760"/>
      <c r="AD161" s="760"/>
      <c r="AE161" s="760"/>
      <c r="AF161" s="760"/>
      <c r="AG161" s="760"/>
      <c r="AH161" s="760"/>
      <c r="AI161" s="760"/>
      <c r="AJ161" s="760"/>
      <c r="AK161" s="760"/>
      <c r="AL161" s="760"/>
      <c r="AM161" s="760"/>
      <c r="AN161" s="760"/>
      <c r="AO161" s="760"/>
      <c r="AP161" s="760"/>
      <c r="AQ161" s="760"/>
      <c r="AR161" s="760"/>
      <c r="AS161" s="760"/>
      <c r="AT161" s="760"/>
      <c r="AU161" s="760"/>
      <c r="AV161" s="760"/>
      <c r="AW161" s="760"/>
      <c r="AX161" s="760"/>
      <c r="AY161" s="760"/>
      <c r="AZ161" s="760"/>
      <c r="BA161" s="760"/>
      <c r="BB161" s="760"/>
      <c r="BC161" s="760"/>
      <c r="BD161" s="760"/>
      <c r="BE161" s="760"/>
      <c r="BF161" s="760"/>
      <c r="BG161" s="760"/>
      <c r="BH161" s="760"/>
      <c r="BI161" s="760"/>
      <c r="BJ161" s="760"/>
      <c r="BK161" s="760"/>
      <c r="BL161" s="760"/>
      <c r="BM161" s="760"/>
      <c r="BN161" s="760"/>
      <c r="BO161" s="760"/>
      <c r="BP161" s="760"/>
      <c r="BQ161" s="760"/>
      <c r="BR161" s="760"/>
      <c r="BS161" s="760"/>
      <c r="BT161" s="760"/>
      <c r="BU161" s="760"/>
      <c r="BV161" s="760"/>
      <c r="BW161" s="760"/>
      <c r="BX161" s="760"/>
      <c r="BY161" s="760"/>
      <c r="BZ161" s="760"/>
      <c r="CA161" s="760"/>
    </row>
    <row r="162" spans="1:79" ht="71.45" customHeight="1" thickBot="1">
      <c r="B162" s="856" t="s">
        <v>884</v>
      </c>
      <c r="C162" s="857">
        <v>3</v>
      </c>
      <c r="D162" s="858">
        <v>2</v>
      </c>
      <c r="E162" s="859">
        <v>6</v>
      </c>
      <c r="F162" s="1404"/>
      <c r="G162" s="869"/>
      <c r="H162" s="869"/>
      <c r="I162" s="870"/>
      <c r="J162" s="760"/>
      <c r="K162" s="760"/>
      <c r="L162" s="760"/>
      <c r="M162" s="760"/>
      <c r="N162" s="815"/>
      <c r="O162" s="760"/>
      <c r="P162" s="760"/>
      <c r="Q162" s="760"/>
      <c r="R162" s="760"/>
      <c r="S162" s="760"/>
      <c r="T162" s="760"/>
      <c r="U162" s="760"/>
      <c r="V162" s="760"/>
      <c r="W162" s="760"/>
      <c r="X162" s="760"/>
      <c r="Y162" s="760"/>
      <c r="Z162" s="760"/>
      <c r="AA162" s="760"/>
      <c r="AB162" s="760"/>
      <c r="AC162" s="760"/>
      <c r="AD162" s="760"/>
      <c r="AE162" s="760"/>
      <c r="AF162" s="760"/>
      <c r="AG162" s="760"/>
      <c r="AH162" s="760"/>
      <c r="AI162" s="760"/>
      <c r="AJ162" s="760"/>
      <c r="AK162" s="760"/>
      <c r="AL162" s="760"/>
      <c r="AM162" s="760"/>
      <c r="AN162" s="760"/>
      <c r="AO162" s="760"/>
      <c r="AP162" s="760"/>
      <c r="AQ162" s="760"/>
      <c r="AR162" s="760"/>
      <c r="AS162" s="760"/>
      <c r="AT162" s="760"/>
      <c r="AU162" s="760"/>
      <c r="AV162" s="760"/>
      <c r="AW162" s="760"/>
      <c r="AX162" s="760"/>
      <c r="AY162" s="760"/>
      <c r="AZ162" s="760"/>
      <c r="BA162" s="760"/>
      <c r="BB162" s="760"/>
      <c r="BC162" s="760"/>
      <c r="BD162" s="760"/>
      <c r="BE162" s="760"/>
      <c r="BF162" s="760"/>
      <c r="BG162" s="760"/>
      <c r="BH162" s="760"/>
      <c r="BI162" s="760"/>
      <c r="BJ162" s="760"/>
      <c r="BK162" s="760"/>
      <c r="BL162" s="760"/>
      <c r="BM162" s="760"/>
      <c r="BN162" s="760"/>
      <c r="BO162" s="760"/>
      <c r="BP162" s="760"/>
      <c r="BQ162" s="760"/>
      <c r="BR162" s="760"/>
      <c r="BS162" s="760"/>
      <c r="BT162" s="760"/>
      <c r="BU162" s="760"/>
      <c r="BV162" s="760"/>
      <c r="BW162" s="760"/>
      <c r="BX162" s="760"/>
      <c r="BY162" s="760"/>
      <c r="BZ162" s="760"/>
      <c r="CA162" s="760"/>
    </row>
    <row r="163" spans="1:79" ht="9" customHeight="1">
      <c r="B163" s="862"/>
      <c r="C163" s="863"/>
      <c r="D163" s="863"/>
      <c r="E163" s="863"/>
      <c r="F163" s="878"/>
      <c r="G163" s="835"/>
      <c r="H163" s="835"/>
      <c r="I163" s="760"/>
      <c r="J163" s="760"/>
      <c r="K163" s="760"/>
      <c r="L163" s="760"/>
      <c r="M163" s="760"/>
      <c r="N163" s="815"/>
      <c r="O163" s="760"/>
      <c r="P163" s="760"/>
      <c r="Q163" s="760"/>
      <c r="R163" s="760"/>
      <c r="S163" s="760"/>
      <c r="T163" s="760"/>
      <c r="U163" s="760"/>
      <c r="V163" s="760"/>
      <c r="W163" s="760"/>
      <c r="X163" s="760"/>
      <c r="Y163" s="760"/>
      <c r="Z163" s="760"/>
      <c r="AA163" s="760"/>
      <c r="AB163" s="760"/>
      <c r="AC163" s="760"/>
      <c r="AD163" s="760"/>
      <c r="AE163" s="760"/>
      <c r="AF163" s="760"/>
      <c r="AG163" s="760"/>
      <c r="AH163" s="760"/>
      <c r="AI163" s="760"/>
      <c r="AJ163" s="760"/>
      <c r="AK163" s="760"/>
      <c r="AL163" s="760"/>
      <c r="AM163" s="760"/>
      <c r="AN163" s="760"/>
      <c r="AO163" s="760"/>
      <c r="AP163" s="760"/>
      <c r="AQ163" s="760"/>
      <c r="AR163" s="760"/>
      <c r="AS163" s="760"/>
      <c r="AT163" s="760"/>
      <c r="AU163" s="760"/>
      <c r="AV163" s="760"/>
      <c r="AW163" s="760"/>
      <c r="AX163" s="760"/>
      <c r="AY163" s="760"/>
      <c r="AZ163" s="760"/>
      <c r="BA163" s="760"/>
      <c r="BB163" s="760"/>
      <c r="BC163" s="760"/>
      <c r="BD163" s="760"/>
      <c r="BE163" s="760"/>
      <c r="BF163" s="760"/>
      <c r="BG163" s="760"/>
      <c r="BH163" s="760"/>
      <c r="BI163" s="760"/>
      <c r="BJ163" s="760"/>
      <c r="BK163" s="760"/>
      <c r="BL163" s="760"/>
      <c r="BM163" s="760"/>
      <c r="BN163" s="760"/>
      <c r="BO163" s="760"/>
      <c r="BP163" s="760"/>
      <c r="BQ163" s="760"/>
      <c r="BR163" s="760"/>
      <c r="BS163" s="760"/>
      <c r="BT163" s="760"/>
      <c r="BU163" s="760"/>
      <c r="BV163" s="760"/>
      <c r="BW163" s="760"/>
      <c r="BX163" s="760"/>
      <c r="BY163" s="760"/>
      <c r="BZ163" s="760"/>
      <c r="CA163" s="760"/>
    </row>
    <row r="164" spans="1:79" ht="18" customHeight="1">
      <c r="A164" s="724">
        <v>16</v>
      </c>
      <c r="B164" s="831" t="s">
        <v>885</v>
      </c>
      <c r="C164" s="832"/>
      <c r="D164" s="832"/>
      <c r="E164" s="832"/>
      <c r="F164" s="878"/>
      <c r="G164" s="835"/>
      <c r="H164" s="835"/>
      <c r="I164" s="760"/>
      <c r="J164" s="760"/>
      <c r="K164" s="760"/>
      <c r="L164" s="760"/>
      <c r="M164" s="760"/>
      <c r="N164" s="815"/>
      <c r="O164" s="760"/>
      <c r="P164" s="760"/>
      <c r="Q164" s="760"/>
      <c r="R164" s="760"/>
      <c r="S164" s="760"/>
      <c r="T164" s="760"/>
      <c r="U164" s="760"/>
      <c r="V164" s="760"/>
      <c r="W164" s="760"/>
      <c r="X164" s="760"/>
      <c r="Y164" s="760"/>
      <c r="Z164" s="760"/>
      <c r="AA164" s="760"/>
      <c r="AB164" s="760"/>
      <c r="AC164" s="760"/>
      <c r="AD164" s="760"/>
      <c r="AE164" s="760"/>
      <c r="AF164" s="760"/>
      <c r="AG164" s="760"/>
      <c r="AH164" s="760"/>
      <c r="AI164" s="760"/>
      <c r="AJ164" s="760"/>
      <c r="AK164" s="760"/>
      <c r="AL164" s="760"/>
      <c r="AM164" s="760"/>
      <c r="AN164" s="760"/>
      <c r="AO164" s="760"/>
      <c r="AP164" s="760"/>
      <c r="AQ164" s="760"/>
      <c r="AR164" s="760"/>
      <c r="AS164" s="760"/>
      <c r="AT164" s="760"/>
      <c r="AU164" s="760"/>
      <c r="AV164" s="760"/>
      <c r="AW164" s="760"/>
      <c r="AX164" s="760"/>
      <c r="AY164" s="760"/>
      <c r="AZ164" s="760"/>
      <c r="BA164" s="760"/>
      <c r="BB164" s="760"/>
      <c r="BC164" s="760"/>
      <c r="BD164" s="760"/>
      <c r="BE164" s="760"/>
      <c r="BF164" s="760"/>
      <c r="BG164" s="760"/>
      <c r="BH164" s="760"/>
      <c r="BI164" s="760"/>
      <c r="BJ164" s="760"/>
      <c r="BK164" s="760"/>
      <c r="BL164" s="760"/>
      <c r="BM164" s="760"/>
      <c r="BN164" s="760"/>
      <c r="BO164" s="760"/>
      <c r="BP164" s="760"/>
      <c r="BQ164" s="760"/>
      <c r="BR164" s="760"/>
      <c r="BS164" s="760"/>
      <c r="BT164" s="760"/>
      <c r="BU164" s="760"/>
      <c r="BV164" s="760"/>
      <c r="BW164" s="760"/>
      <c r="BX164" s="760"/>
      <c r="BY164" s="760"/>
      <c r="BZ164" s="760"/>
      <c r="CA164" s="760"/>
    </row>
    <row r="165" spans="1:79" ht="35.25" customHeight="1">
      <c r="B165" s="1399" t="s">
        <v>886</v>
      </c>
      <c r="C165" s="1400"/>
      <c r="D165" s="1400"/>
      <c r="E165" s="1401"/>
      <c r="F165" s="878"/>
      <c r="G165" s="835"/>
      <c r="H165" s="835"/>
      <c r="I165" s="760"/>
      <c r="J165" s="760"/>
      <c r="K165" s="760"/>
      <c r="L165" s="760"/>
      <c r="M165" s="760"/>
      <c r="N165" s="815"/>
      <c r="O165" s="760"/>
      <c r="P165" s="760"/>
      <c r="Q165" s="760"/>
      <c r="R165" s="760"/>
      <c r="S165" s="760"/>
      <c r="T165" s="760"/>
      <c r="U165" s="760"/>
      <c r="V165" s="760"/>
      <c r="W165" s="760"/>
      <c r="X165" s="760"/>
      <c r="Y165" s="760"/>
      <c r="Z165" s="760"/>
      <c r="AA165" s="760"/>
      <c r="AB165" s="760"/>
      <c r="AC165" s="760"/>
      <c r="AD165" s="760"/>
      <c r="AE165" s="760"/>
      <c r="AF165" s="760"/>
      <c r="AG165" s="760"/>
      <c r="AH165" s="760"/>
      <c r="AI165" s="760"/>
      <c r="AJ165" s="760"/>
      <c r="AK165" s="760"/>
      <c r="AL165" s="760"/>
      <c r="AM165" s="760"/>
      <c r="AN165" s="760"/>
      <c r="AO165" s="760"/>
      <c r="AP165" s="760"/>
      <c r="AQ165" s="760"/>
      <c r="AR165" s="760"/>
      <c r="AS165" s="760"/>
      <c r="AT165" s="760"/>
      <c r="AU165" s="760"/>
      <c r="AV165" s="760"/>
      <c r="AW165" s="760"/>
      <c r="AX165" s="760"/>
      <c r="AY165" s="760"/>
      <c r="AZ165" s="760"/>
      <c r="BA165" s="760"/>
      <c r="BB165" s="760"/>
      <c r="BC165" s="760"/>
      <c r="BD165" s="760"/>
      <c r="BE165" s="760"/>
      <c r="BF165" s="760"/>
      <c r="BG165" s="760"/>
      <c r="BH165" s="760"/>
      <c r="BI165" s="760"/>
      <c r="BJ165" s="760"/>
      <c r="BK165" s="760"/>
      <c r="BL165" s="760"/>
      <c r="BM165" s="760"/>
      <c r="BN165" s="760"/>
      <c r="BO165" s="760"/>
      <c r="BP165" s="760"/>
      <c r="BQ165" s="760"/>
      <c r="BR165" s="760"/>
      <c r="BS165" s="760"/>
      <c r="BT165" s="760"/>
      <c r="BU165" s="760"/>
      <c r="BV165" s="760"/>
      <c r="BW165" s="760"/>
      <c r="BX165" s="760"/>
      <c r="BY165" s="760"/>
      <c r="BZ165" s="760"/>
      <c r="CA165" s="760"/>
    </row>
    <row r="166" spans="1:79" ht="16.5" customHeight="1" thickBot="1">
      <c r="B166" s="831" t="s">
        <v>811</v>
      </c>
      <c r="C166" s="836"/>
      <c r="F166" s="878"/>
      <c r="G166" s="835"/>
      <c r="H166" s="835"/>
      <c r="I166" s="760"/>
      <c r="J166" s="760"/>
      <c r="K166" s="760"/>
      <c r="L166" s="760"/>
      <c r="M166" s="760"/>
      <c r="N166" s="815"/>
      <c r="O166" s="760"/>
      <c r="P166" s="760"/>
      <c r="Q166" s="760"/>
      <c r="R166" s="760"/>
      <c r="S166" s="760"/>
      <c r="T166" s="760"/>
      <c r="U166" s="760"/>
      <c r="V166" s="760"/>
      <c r="W166" s="760"/>
      <c r="X166" s="760"/>
      <c r="Y166" s="760"/>
      <c r="Z166" s="760"/>
      <c r="AA166" s="760"/>
      <c r="AB166" s="760"/>
      <c r="AC166" s="760"/>
      <c r="AD166" s="760"/>
      <c r="AE166" s="760"/>
      <c r="AF166" s="760"/>
      <c r="AG166" s="760"/>
      <c r="AH166" s="760"/>
      <c r="AI166" s="760"/>
      <c r="AJ166" s="760"/>
      <c r="AK166" s="760"/>
      <c r="AL166" s="760"/>
      <c r="AM166" s="760"/>
      <c r="AN166" s="760"/>
      <c r="AO166" s="760"/>
      <c r="AP166" s="760"/>
      <c r="AQ166" s="760"/>
      <c r="AR166" s="760"/>
      <c r="AS166" s="760"/>
      <c r="AT166" s="760"/>
      <c r="AU166" s="760"/>
      <c r="AV166" s="760"/>
      <c r="AW166" s="760"/>
      <c r="AX166" s="760"/>
      <c r="AY166" s="760"/>
      <c r="AZ166" s="760"/>
      <c r="BA166" s="760"/>
      <c r="BB166" s="760"/>
      <c r="BC166" s="760"/>
      <c r="BD166" s="760"/>
      <c r="BE166" s="760"/>
      <c r="BF166" s="760"/>
      <c r="BG166" s="760"/>
      <c r="BH166" s="760"/>
      <c r="BI166" s="760"/>
      <c r="BJ166" s="760"/>
      <c r="BK166" s="760"/>
      <c r="BL166" s="760"/>
      <c r="BM166" s="760"/>
      <c r="BN166" s="760"/>
      <c r="BO166" s="760"/>
      <c r="BP166" s="760"/>
      <c r="BQ166" s="760"/>
      <c r="BR166" s="760"/>
      <c r="BS166" s="760"/>
      <c r="BT166" s="760"/>
      <c r="BU166" s="760"/>
      <c r="BV166" s="760"/>
      <c r="BW166" s="760"/>
      <c r="BX166" s="760"/>
      <c r="BY166" s="760"/>
      <c r="BZ166" s="760"/>
      <c r="CA166" s="760"/>
    </row>
    <row r="167" spans="1:79" ht="33.75" customHeight="1" thickBot="1">
      <c r="B167" s="837" t="s">
        <v>812</v>
      </c>
      <c r="C167" s="838" t="s">
        <v>813</v>
      </c>
      <c r="D167" s="838" t="s">
        <v>814</v>
      </c>
      <c r="E167" s="839" t="s">
        <v>815</v>
      </c>
      <c r="F167" s="1402" t="s">
        <v>816</v>
      </c>
      <c r="G167" s="926" t="e">
        <f>AVERAGE([2]A.Pontozás_1.értékelő!G163,[2]B.Pontozás_2.értékelő!G163)</f>
        <v>#DIV/0!</v>
      </c>
      <c r="H167" s="835"/>
      <c r="I167" s="760"/>
      <c r="J167" s="760"/>
      <c r="K167" s="760"/>
      <c r="L167" s="760"/>
      <c r="M167" s="760"/>
      <c r="N167" s="815"/>
      <c r="O167" s="760"/>
      <c r="P167" s="760"/>
      <c r="Q167" s="760"/>
      <c r="R167" s="760"/>
      <c r="S167" s="760"/>
      <c r="T167" s="760"/>
      <c r="U167" s="760"/>
      <c r="V167" s="760"/>
      <c r="W167" s="760"/>
      <c r="X167" s="760"/>
      <c r="Y167" s="760"/>
      <c r="Z167" s="760"/>
      <c r="AA167" s="760"/>
      <c r="AB167" s="760"/>
      <c r="AC167" s="760"/>
      <c r="AD167" s="760"/>
      <c r="AE167" s="760"/>
      <c r="AF167" s="760"/>
      <c r="AG167" s="760"/>
      <c r="AH167" s="760"/>
      <c r="AI167" s="760"/>
      <c r="AJ167" s="760"/>
      <c r="AK167" s="760"/>
      <c r="AL167" s="760"/>
      <c r="AM167" s="760"/>
      <c r="AN167" s="760"/>
      <c r="AO167" s="760"/>
      <c r="AP167" s="760"/>
      <c r="AQ167" s="760"/>
      <c r="AR167" s="760"/>
      <c r="AS167" s="760"/>
      <c r="AT167" s="760"/>
      <c r="AU167" s="760"/>
      <c r="AV167" s="760"/>
      <c r="AW167" s="760"/>
      <c r="AX167" s="760"/>
      <c r="AY167" s="760"/>
      <c r="AZ167" s="760"/>
      <c r="BA167" s="760"/>
      <c r="BB167" s="760"/>
      <c r="BC167" s="760"/>
      <c r="BD167" s="760"/>
      <c r="BE167" s="760"/>
      <c r="BF167" s="760"/>
      <c r="BG167" s="760"/>
      <c r="BH167" s="760"/>
      <c r="BI167" s="760"/>
      <c r="BJ167" s="760"/>
      <c r="BK167" s="760"/>
      <c r="BL167" s="760"/>
      <c r="BM167" s="760"/>
      <c r="BN167" s="760"/>
      <c r="BO167" s="760"/>
      <c r="BP167" s="760"/>
      <c r="BQ167" s="760"/>
      <c r="BR167" s="760"/>
      <c r="BS167" s="760"/>
      <c r="BT167" s="760"/>
      <c r="BU167" s="760"/>
      <c r="BV167" s="760"/>
      <c r="BW167" s="760"/>
      <c r="BX167" s="760"/>
      <c r="BY167" s="760"/>
      <c r="BZ167" s="760"/>
      <c r="CA167" s="760"/>
    </row>
    <row r="168" spans="1:79" ht="27.95" customHeight="1">
      <c r="B168" s="844" t="s">
        <v>887</v>
      </c>
      <c r="C168" s="845">
        <v>1</v>
      </c>
      <c r="D168" s="846">
        <v>2</v>
      </c>
      <c r="E168" s="847">
        <v>2</v>
      </c>
      <c r="F168" s="1403"/>
      <c r="G168" s="865"/>
      <c r="H168" s="865"/>
      <c r="I168" s="866"/>
      <c r="J168" s="760"/>
      <c r="K168" s="760"/>
      <c r="L168" s="760"/>
      <c r="M168" s="760"/>
      <c r="N168" s="815"/>
      <c r="O168" s="760"/>
      <c r="P168" s="760"/>
      <c r="Q168" s="760"/>
      <c r="R168" s="760"/>
      <c r="S168" s="760"/>
      <c r="T168" s="760"/>
      <c r="U168" s="760"/>
      <c r="V168" s="760"/>
      <c r="W168" s="760"/>
      <c r="X168" s="760"/>
      <c r="Y168" s="760"/>
      <c r="Z168" s="760"/>
      <c r="AA168" s="760"/>
      <c r="AB168" s="760"/>
      <c r="AC168" s="760"/>
      <c r="AD168" s="760"/>
      <c r="AE168" s="760"/>
      <c r="AF168" s="760"/>
      <c r="AG168" s="760"/>
      <c r="AH168" s="760"/>
      <c r="AI168" s="760"/>
      <c r="AJ168" s="760"/>
      <c r="AK168" s="760"/>
      <c r="AL168" s="760"/>
      <c r="AM168" s="760"/>
      <c r="AN168" s="760"/>
      <c r="AO168" s="760"/>
      <c r="AP168" s="760"/>
      <c r="AQ168" s="760"/>
      <c r="AR168" s="760"/>
      <c r="AS168" s="760"/>
      <c r="AT168" s="760"/>
      <c r="AU168" s="760"/>
      <c r="AV168" s="760"/>
      <c r="AW168" s="760"/>
      <c r="AX168" s="760"/>
      <c r="AY168" s="760"/>
      <c r="AZ168" s="760"/>
      <c r="BA168" s="760"/>
      <c r="BB168" s="760"/>
      <c r="BC168" s="760"/>
      <c r="BD168" s="760"/>
      <c r="BE168" s="760"/>
      <c r="BF168" s="760"/>
      <c r="BG168" s="760"/>
      <c r="BH168" s="760"/>
      <c r="BI168" s="760"/>
      <c r="BJ168" s="760"/>
      <c r="BK168" s="760"/>
      <c r="BL168" s="760"/>
      <c r="BM168" s="760"/>
      <c r="BN168" s="760"/>
      <c r="BO168" s="760"/>
      <c r="BP168" s="760"/>
      <c r="BQ168" s="760"/>
      <c r="BR168" s="760"/>
      <c r="BS168" s="760"/>
      <c r="BT168" s="760"/>
      <c r="BU168" s="760"/>
      <c r="BV168" s="760"/>
      <c r="BW168" s="760"/>
      <c r="BX168" s="760"/>
      <c r="BY168" s="760"/>
      <c r="BZ168" s="760"/>
      <c r="CA168" s="760"/>
    </row>
    <row r="169" spans="1:79" ht="27" customHeight="1">
      <c r="B169" s="850" t="s">
        <v>888</v>
      </c>
      <c r="C169" s="851">
        <v>2</v>
      </c>
      <c r="D169" s="852">
        <v>2</v>
      </c>
      <c r="E169" s="853">
        <v>4</v>
      </c>
      <c r="F169" s="1403"/>
      <c r="G169" s="867"/>
      <c r="H169" s="867"/>
      <c r="I169" s="868"/>
      <c r="J169" s="760"/>
      <c r="K169" s="760"/>
      <c r="L169" s="760"/>
      <c r="M169" s="760"/>
      <c r="N169" s="815"/>
      <c r="O169" s="760"/>
      <c r="P169" s="760"/>
      <c r="Q169" s="760"/>
      <c r="R169" s="760"/>
      <c r="S169" s="760"/>
      <c r="T169" s="760"/>
      <c r="U169" s="760"/>
      <c r="V169" s="760"/>
      <c r="W169" s="760"/>
      <c r="X169" s="760"/>
      <c r="Y169" s="760"/>
      <c r="Z169" s="760"/>
      <c r="AA169" s="760"/>
      <c r="AB169" s="760"/>
      <c r="AC169" s="760"/>
      <c r="AD169" s="760"/>
      <c r="AE169" s="760"/>
      <c r="AF169" s="760"/>
      <c r="AG169" s="760"/>
      <c r="AH169" s="760"/>
      <c r="AI169" s="760"/>
      <c r="AJ169" s="760"/>
      <c r="AK169" s="760"/>
      <c r="AL169" s="760"/>
      <c r="AM169" s="760"/>
      <c r="AN169" s="760"/>
      <c r="AO169" s="760"/>
      <c r="AP169" s="760"/>
      <c r="AQ169" s="760"/>
      <c r="AR169" s="760"/>
      <c r="AS169" s="760"/>
      <c r="AT169" s="760"/>
      <c r="AU169" s="760"/>
      <c r="AV169" s="760"/>
      <c r="AW169" s="760"/>
      <c r="AX169" s="760"/>
      <c r="AY169" s="760"/>
      <c r="AZ169" s="760"/>
      <c r="BA169" s="760"/>
      <c r="BB169" s="760"/>
      <c r="BC169" s="760"/>
      <c r="BD169" s="760"/>
      <c r="BE169" s="760"/>
      <c r="BF169" s="760"/>
      <c r="BG169" s="760"/>
      <c r="BH169" s="760"/>
      <c r="BI169" s="760"/>
      <c r="BJ169" s="760"/>
      <c r="BK169" s="760"/>
      <c r="BL169" s="760"/>
      <c r="BM169" s="760"/>
      <c r="BN169" s="760"/>
      <c r="BO169" s="760"/>
      <c r="BP169" s="760"/>
      <c r="BQ169" s="760"/>
      <c r="BR169" s="760"/>
      <c r="BS169" s="760"/>
      <c r="BT169" s="760"/>
      <c r="BU169" s="760"/>
      <c r="BV169" s="760"/>
      <c r="BW169" s="760"/>
      <c r="BX169" s="760"/>
      <c r="BY169" s="760"/>
      <c r="BZ169" s="760"/>
      <c r="CA169" s="760"/>
    </row>
    <row r="170" spans="1:79" ht="41.1" customHeight="1" thickBot="1">
      <c r="B170" s="856" t="s">
        <v>889</v>
      </c>
      <c r="C170" s="857">
        <v>3</v>
      </c>
      <c r="D170" s="858">
        <v>2</v>
      </c>
      <c r="E170" s="859">
        <v>6</v>
      </c>
      <c r="F170" s="1404"/>
      <c r="G170" s="869"/>
      <c r="H170" s="869"/>
      <c r="I170" s="870"/>
      <c r="J170" s="760"/>
      <c r="K170" s="760"/>
      <c r="L170" s="760"/>
      <c r="M170" s="760"/>
      <c r="N170" s="815"/>
      <c r="O170" s="760"/>
      <c r="P170" s="760"/>
      <c r="Q170" s="760"/>
      <c r="R170" s="760"/>
      <c r="S170" s="760"/>
      <c r="T170" s="760"/>
      <c r="U170" s="760"/>
      <c r="V170" s="760"/>
      <c r="W170" s="760"/>
      <c r="X170" s="760"/>
      <c r="Y170" s="760"/>
      <c r="Z170" s="760"/>
      <c r="AA170" s="760"/>
      <c r="AB170" s="760"/>
      <c r="AC170" s="760"/>
      <c r="AD170" s="760"/>
      <c r="AE170" s="760"/>
      <c r="AF170" s="760"/>
      <c r="AG170" s="760"/>
      <c r="AH170" s="760"/>
      <c r="AI170" s="760"/>
      <c r="AJ170" s="760"/>
      <c r="AK170" s="760"/>
      <c r="AL170" s="760"/>
      <c r="AM170" s="760"/>
      <c r="AN170" s="760"/>
      <c r="AO170" s="760"/>
      <c r="AP170" s="760"/>
      <c r="AQ170" s="760"/>
      <c r="AR170" s="760"/>
      <c r="AS170" s="760"/>
      <c r="AT170" s="760"/>
      <c r="AU170" s="760"/>
      <c r="AV170" s="760"/>
      <c r="AW170" s="760"/>
      <c r="AX170" s="760"/>
      <c r="AY170" s="760"/>
      <c r="AZ170" s="760"/>
      <c r="BA170" s="760"/>
      <c r="BB170" s="760"/>
      <c r="BC170" s="760"/>
      <c r="BD170" s="760"/>
      <c r="BE170" s="760"/>
      <c r="BF170" s="760"/>
      <c r="BG170" s="760"/>
      <c r="BH170" s="760"/>
      <c r="BI170" s="760"/>
      <c r="BJ170" s="760"/>
      <c r="BK170" s="760"/>
      <c r="BL170" s="760"/>
      <c r="BM170" s="760"/>
      <c r="BN170" s="760"/>
      <c r="BO170" s="760"/>
      <c r="BP170" s="760"/>
      <c r="BQ170" s="760"/>
      <c r="BR170" s="760"/>
      <c r="BS170" s="760"/>
      <c r="BT170" s="760"/>
      <c r="BU170" s="760"/>
      <c r="BV170" s="760"/>
      <c r="BW170" s="760"/>
      <c r="BX170" s="760"/>
      <c r="BY170" s="760"/>
      <c r="BZ170" s="760"/>
      <c r="CA170" s="760"/>
    </row>
    <row r="171" spans="1:79" ht="9" customHeight="1">
      <c r="B171" s="862"/>
      <c r="C171" s="863"/>
      <c r="D171" s="863"/>
      <c r="E171" s="863"/>
      <c r="F171" s="878"/>
      <c r="G171" s="835"/>
      <c r="H171" s="835"/>
      <c r="I171" s="760"/>
      <c r="J171" s="760"/>
      <c r="K171" s="760"/>
      <c r="L171" s="760"/>
      <c r="M171" s="760"/>
      <c r="N171" s="815"/>
      <c r="O171" s="760"/>
      <c r="P171" s="760"/>
      <c r="Q171" s="760"/>
      <c r="R171" s="760"/>
      <c r="S171" s="760"/>
      <c r="T171" s="760"/>
      <c r="U171" s="760"/>
      <c r="V171" s="760"/>
      <c r="W171" s="760"/>
      <c r="X171" s="760"/>
      <c r="Y171" s="760"/>
      <c r="Z171" s="760"/>
      <c r="AA171" s="760"/>
      <c r="AB171" s="760"/>
      <c r="AC171" s="760"/>
      <c r="AD171" s="760"/>
      <c r="AE171" s="760"/>
      <c r="AF171" s="760"/>
      <c r="AG171" s="760"/>
      <c r="AH171" s="760"/>
      <c r="AI171" s="760"/>
      <c r="AJ171" s="760"/>
      <c r="AK171" s="760"/>
      <c r="AL171" s="760"/>
      <c r="AM171" s="760"/>
      <c r="AN171" s="760"/>
      <c r="AO171" s="760"/>
      <c r="AP171" s="760"/>
      <c r="AQ171" s="760"/>
      <c r="AR171" s="760"/>
      <c r="AS171" s="760"/>
      <c r="AT171" s="760"/>
      <c r="AU171" s="760"/>
      <c r="AV171" s="760"/>
      <c r="AW171" s="760"/>
      <c r="AX171" s="760"/>
      <c r="AY171" s="760"/>
      <c r="AZ171" s="760"/>
      <c r="BA171" s="760"/>
      <c r="BB171" s="760"/>
      <c r="BC171" s="760"/>
      <c r="BD171" s="760"/>
      <c r="BE171" s="760"/>
      <c r="BF171" s="760"/>
      <c r="BG171" s="760"/>
      <c r="BH171" s="760"/>
      <c r="BI171" s="760"/>
      <c r="BJ171" s="760"/>
      <c r="BK171" s="760"/>
      <c r="BL171" s="760"/>
      <c r="BM171" s="760"/>
      <c r="BN171" s="760"/>
      <c r="BO171" s="760"/>
      <c r="BP171" s="760"/>
      <c r="BQ171" s="760"/>
      <c r="BR171" s="760"/>
      <c r="BS171" s="760"/>
      <c r="BT171" s="760"/>
      <c r="BU171" s="760"/>
      <c r="BV171" s="760"/>
      <c r="BW171" s="760"/>
      <c r="BX171" s="760"/>
      <c r="BY171" s="760"/>
      <c r="BZ171" s="760"/>
      <c r="CA171" s="760"/>
    </row>
    <row r="172" spans="1:79">
      <c r="F172" s="878"/>
      <c r="I172" s="760"/>
      <c r="J172" s="760"/>
      <c r="K172" s="760"/>
      <c r="L172" s="760"/>
      <c r="M172" s="760"/>
      <c r="N172" s="815"/>
      <c r="O172" s="760"/>
      <c r="P172" s="760"/>
      <c r="Q172" s="760"/>
      <c r="R172" s="760"/>
      <c r="S172" s="760"/>
      <c r="T172" s="760"/>
      <c r="U172" s="760"/>
      <c r="V172" s="760"/>
      <c r="W172" s="760"/>
      <c r="X172" s="760"/>
      <c r="Y172" s="760"/>
      <c r="Z172" s="760"/>
      <c r="AA172" s="760"/>
      <c r="AB172" s="760"/>
      <c r="AC172" s="760"/>
      <c r="AD172" s="760"/>
      <c r="AE172" s="760"/>
      <c r="AF172" s="760"/>
      <c r="AG172" s="760"/>
      <c r="AH172" s="760"/>
      <c r="AI172" s="760"/>
      <c r="AJ172" s="760"/>
      <c r="AK172" s="760"/>
      <c r="AL172" s="760"/>
      <c r="AM172" s="760"/>
      <c r="AN172" s="760"/>
      <c r="AO172" s="760"/>
      <c r="AP172" s="760"/>
      <c r="AQ172" s="760"/>
      <c r="AR172" s="760"/>
      <c r="AS172" s="760"/>
      <c r="AT172" s="760"/>
      <c r="AU172" s="760"/>
      <c r="AV172" s="760"/>
      <c r="AW172" s="760"/>
      <c r="AX172" s="760"/>
      <c r="AY172" s="760"/>
      <c r="AZ172" s="760"/>
      <c r="BA172" s="760"/>
      <c r="BB172" s="760"/>
      <c r="BC172" s="760"/>
      <c r="BD172" s="760"/>
      <c r="BE172" s="760"/>
      <c r="BF172" s="760"/>
      <c r="BG172" s="760"/>
      <c r="BH172" s="760"/>
      <c r="BI172" s="760"/>
      <c r="BJ172" s="760"/>
      <c r="BK172" s="760"/>
      <c r="BL172" s="760"/>
      <c r="BM172" s="760"/>
      <c r="BN172" s="760"/>
      <c r="BO172" s="760"/>
      <c r="BP172" s="760"/>
      <c r="BQ172" s="760"/>
      <c r="BR172" s="760"/>
      <c r="BS172" s="760"/>
      <c r="BT172" s="760"/>
      <c r="BU172" s="760"/>
      <c r="BV172" s="760"/>
      <c r="BW172" s="760"/>
      <c r="BX172" s="760"/>
      <c r="BY172" s="760"/>
      <c r="BZ172" s="760"/>
      <c r="CA172" s="760"/>
    </row>
    <row r="173" spans="1:79">
      <c r="C173" s="892"/>
      <c r="D173" s="892"/>
      <c r="E173" s="892"/>
      <c r="F173" s="878"/>
      <c r="G173" s="728"/>
      <c r="I173" s="760"/>
      <c r="J173" s="760"/>
      <c r="K173" s="760"/>
      <c r="L173" s="760"/>
      <c r="M173" s="760"/>
      <c r="N173" s="815"/>
      <c r="O173" s="760"/>
      <c r="P173" s="760"/>
      <c r="Q173" s="760"/>
      <c r="R173" s="760"/>
      <c r="S173" s="760"/>
      <c r="T173" s="760"/>
      <c r="U173" s="760"/>
      <c r="V173" s="760"/>
      <c r="W173" s="760"/>
      <c r="X173" s="760"/>
      <c r="Y173" s="760"/>
      <c r="Z173" s="760"/>
      <c r="AA173" s="760"/>
      <c r="AB173" s="760"/>
      <c r="AC173" s="760"/>
      <c r="AD173" s="760"/>
      <c r="AE173" s="760"/>
      <c r="AF173" s="760"/>
      <c r="AG173" s="760"/>
      <c r="AH173" s="760"/>
      <c r="AI173" s="760"/>
      <c r="AJ173" s="760"/>
      <c r="AK173" s="760"/>
      <c r="AL173" s="760"/>
      <c r="AM173" s="760"/>
      <c r="AN173" s="760"/>
      <c r="AO173" s="760"/>
      <c r="AP173" s="760"/>
      <c r="AQ173" s="760"/>
      <c r="AR173" s="760"/>
      <c r="AS173" s="760"/>
      <c r="AT173" s="760"/>
      <c r="AU173" s="760"/>
      <c r="AV173" s="760"/>
      <c r="AW173" s="760"/>
      <c r="AX173" s="760"/>
      <c r="AY173" s="760"/>
      <c r="AZ173" s="760"/>
      <c r="BA173" s="760"/>
      <c r="BB173" s="760"/>
      <c r="BC173" s="760"/>
      <c r="BD173" s="760"/>
      <c r="BE173" s="760"/>
      <c r="BF173" s="760"/>
      <c r="BG173" s="760"/>
      <c r="BH173" s="760"/>
      <c r="BI173" s="760"/>
      <c r="BJ173" s="760"/>
      <c r="BK173" s="760"/>
      <c r="BL173" s="760"/>
      <c r="BM173" s="760"/>
      <c r="BN173" s="760"/>
      <c r="BO173" s="760"/>
      <c r="BP173" s="760"/>
      <c r="BQ173" s="760"/>
      <c r="BR173" s="760"/>
      <c r="BS173" s="760"/>
      <c r="BT173" s="760"/>
      <c r="BU173" s="760"/>
      <c r="BV173" s="760"/>
      <c r="BW173" s="760"/>
      <c r="BX173" s="760"/>
      <c r="BY173" s="760"/>
      <c r="BZ173" s="760"/>
      <c r="CA173" s="760"/>
    </row>
    <row r="174" spans="1:79" ht="6.75" customHeight="1" thickBot="1">
      <c r="F174" s="878"/>
      <c r="I174" s="727"/>
      <c r="J174" s="760"/>
      <c r="K174" s="760"/>
      <c r="L174" s="760"/>
      <c r="M174" s="760"/>
      <c r="N174" s="815"/>
      <c r="O174" s="760"/>
      <c r="P174" s="760"/>
      <c r="Q174" s="760"/>
      <c r="R174" s="760"/>
      <c r="S174" s="760"/>
      <c r="T174" s="760"/>
      <c r="U174" s="760"/>
      <c r="V174" s="760"/>
      <c r="W174" s="760"/>
      <c r="X174" s="760"/>
      <c r="Y174" s="760"/>
      <c r="Z174" s="760"/>
      <c r="AA174" s="760"/>
      <c r="AB174" s="760"/>
      <c r="AC174" s="760"/>
      <c r="AD174" s="760"/>
      <c r="AE174" s="760"/>
      <c r="AF174" s="760"/>
      <c r="AG174" s="760"/>
      <c r="AH174" s="760"/>
      <c r="AI174" s="760"/>
      <c r="AJ174" s="760"/>
      <c r="AK174" s="760"/>
      <c r="AL174" s="760"/>
      <c r="AM174" s="760"/>
      <c r="AN174" s="760"/>
      <c r="AO174" s="760"/>
      <c r="AP174" s="760"/>
      <c r="AQ174" s="760"/>
      <c r="AR174" s="760"/>
      <c r="AS174" s="760"/>
      <c r="AT174" s="760"/>
      <c r="AU174" s="760"/>
      <c r="AV174" s="760"/>
      <c r="AW174" s="760"/>
      <c r="AX174" s="760"/>
      <c r="AY174" s="760"/>
      <c r="AZ174" s="760"/>
      <c r="BA174" s="760"/>
      <c r="BB174" s="760"/>
      <c r="BC174" s="760"/>
      <c r="BD174" s="760"/>
      <c r="BE174" s="760"/>
      <c r="BF174" s="760"/>
      <c r="BG174" s="760"/>
      <c r="BH174" s="760"/>
      <c r="BI174" s="760"/>
      <c r="BJ174" s="760"/>
      <c r="BK174" s="760"/>
      <c r="BL174" s="760"/>
      <c r="BM174" s="760"/>
      <c r="BN174" s="760"/>
      <c r="BO174" s="760"/>
      <c r="BP174" s="760"/>
      <c r="BQ174" s="760"/>
      <c r="BR174" s="760"/>
      <c r="BS174" s="760"/>
      <c r="BT174" s="760"/>
      <c r="BU174" s="760"/>
      <c r="BV174" s="760"/>
      <c r="BW174" s="760"/>
      <c r="BX174" s="760"/>
      <c r="BY174" s="760"/>
      <c r="BZ174" s="760"/>
      <c r="CA174" s="760"/>
    </row>
    <row r="175" spans="1:79" s="823" customFormat="1" ht="23.25" customHeight="1" thickBot="1">
      <c r="A175" s="819"/>
      <c r="B175" s="1406"/>
      <c r="C175" s="1407"/>
      <c r="D175" s="1407"/>
      <c r="E175" s="1408"/>
      <c r="F175" s="820" t="s">
        <v>805</v>
      </c>
      <c r="G175" s="821"/>
      <c r="H175" s="820" t="s">
        <v>806</v>
      </c>
      <c r="I175" s="822"/>
      <c r="J175" s="760"/>
      <c r="K175" s="760"/>
      <c r="L175" s="760"/>
      <c r="M175" s="760"/>
      <c r="N175" s="815"/>
      <c r="O175" s="760"/>
      <c r="P175" s="760"/>
      <c r="Q175" s="760"/>
      <c r="R175" s="760"/>
      <c r="S175" s="760"/>
      <c r="T175" s="760"/>
      <c r="U175" s="760"/>
      <c r="V175" s="760"/>
      <c r="W175" s="760"/>
      <c r="X175" s="760"/>
      <c r="Y175" s="760"/>
      <c r="Z175" s="760"/>
      <c r="AA175" s="760"/>
      <c r="AB175" s="760"/>
      <c r="AC175" s="760"/>
      <c r="AD175" s="760"/>
      <c r="AE175" s="760"/>
      <c r="AF175" s="760"/>
      <c r="AG175" s="760"/>
      <c r="AH175" s="760"/>
      <c r="AI175" s="760"/>
      <c r="AJ175" s="760"/>
      <c r="AK175" s="760"/>
      <c r="AL175" s="760"/>
      <c r="AM175" s="760"/>
      <c r="AN175" s="760"/>
      <c r="AO175" s="760"/>
      <c r="AP175" s="760"/>
      <c r="AQ175" s="760"/>
      <c r="AR175" s="760"/>
      <c r="AS175" s="760"/>
      <c r="AT175" s="760"/>
      <c r="AU175" s="760"/>
      <c r="AV175" s="760"/>
      <c r="AW175" s="760"/>
      <c r="AX175" s="760"/>
      <c r="AY175" s="760"/>
      <c r="AZ175" s="760"/>
      <c r="BA175" s="760"/>
      <c r="BB175" s="760"/>
      <c r="BC175" s="760"/>
      <c r="BD175" s="760"/>
      <c r="BE175" s="760"/>
      <c r="BF175" s="760"/>
      <c r="BG175" s="760"/>
      <c r="BH175" s="760"/>
      <c r="BI175" s="760"/>
      <c r="BJ175" s="760"/>
      <c r="BK175" s="760"/>
      <c r="BL175" s="760"/>
      <c r="BM175" s="760"/>
      <c r="BN175" s="760"/>
      <c r="BO175" s="760"/>
      <c r="BP175" s="760"/>
      <c r="BQ175" s="760"/>
      <c r="BR175" s="760"/>
      <c r="BS175" s="760"/>
      <c r="BT175" s="760"/>
      <c r="BU175" s="760"/>
      <c r="BV175" s="760"/>
      <c r="BW175" s="760"/>
      <c r="BX175" s="760"/>
      <c r="BY175" s="760"/>
      <c r="BZ175" s="760"/>
      <c r="CA175" s="760"/>
    </row>
    <row r="176" spans="1:79" ht="42" customHeight="1" thickBot="1">
      <c r="B176" s="824" t="s">
        <v>890</v>
      </c>
      <c r="C176" s="825" t="s">
        <v>891</v>
      </c>
      <c r="D176" s="825"/>
      <c r="E176" s="826"/>
      <c r="F176" s="827">
        <v>0</v>
      </c>
      <c r="G176" s="828"/>
      <c r="H176" s="829">
        <v>25</v>
      </c>
      <c r="I176" s="830" t="e">
        <f>SUM(G181,G189,G197,G205,G215,G224)</f>
        <v>#DIV/0!</v>
      </c>
      <c r="J176" s="760"/>
      <c r="K176" s="760"/>
      <c r="L176" s="760"/>
      <c r="M176" s="760"/>
      <c r="N176" s="815"/>
      <c r="O176" s="760"/>
      <c r="P176" s="760"/>
      <c r="Q176" s="760"/>
      <c r="R176" s="760"/>
      <c r="S176" s="760"/>
      <c r="T176" s="760"/>
      <c r="U176" s="760"/>
      <c r="V176" s="760"/>
      <c r="W176" s="760"/>
      <c r="X176" s="760"/>
      <c r="Y176" s="760"/>
      <c r="Z176" s="760"/>
      <c r="AA176" s="760"/>
      <c r="AB176" s="760"/>
      <c r="AC176" s="760"/>
      <c r="AD176" s="760"/>
      <c r="AE176" s="760"/>
      <c r="AF176" s="760"/>
      <c r="AG176" s="760"/>
      <c r="AH176" s="760"/>
      <c r="AI176" s="760"/>
      <c r="AJ176" s="760"/>
      <c r="AK176" s="760"/>
      <c r="AL176" s="760"/>
      <c r="AM176" s="760"/>
      <c r="AN176" s="760"/>
      <c r="AO176" s="760"/>
      <c r="AP176" s="760"/>
      <c r="AQ176" s="760"/>
      <c r="AR176" s="760"/>
      <c r="AS176" s="760"/>
      <c r="AT176" s="760"/>
      <c r="AU176" s="760"/>
      <c r="AV176" s="760"/>
      <c r="AW176" s="760"/>
      <c r="AX176" s="760"/>
      <c r="AY176" s="760"/>
      <c r="AZ176" s="760"/>
      <c r="BA176" s="760"/>
      <c r="BB176" s="760"/>
      <c r="BC176" s="760"/>
      <c r="BD176" s="760"/>
      <c r="BE176" s="760"/>
      <c r="BF176" s="760"/>
      <c r="BG176" s="760"/>
      <c r="BH176" s="760"/>
      <c r="BI176" s="760"/>
      <c r="BJ176" s="760"/>
      <c r="BK176" s="760"/>
      <c r="BL176" s="760"/>
      <c r="BM176" s="760"/>
      <c r="BN176" s="760"/>
      <c r="BO176" s="760"/>
      <c r="BP176" s="760"/>
      <c r="BQ176" s="760"/>
      <c r="BR176" s="760"/>
      <c r="BS176" s="760"/>
      <c r="BT176" s="760"/>
      <c r="BU176" s="760"/>
      <c r="BV176" s="760"/>
      <c r="BW176" s="760"/>
      <c r="BX176" s="760"/>
      <c r="BY176" s="760"/>
      <c r="BZ176" s="760"/>
      <c r="CA176" s="760"/>
    </row>
    <row r="177" spans="1:79" ht="6.75" customHeight="1">
      <c r="B177" s="831"/>
      <c r="C177" s="832"/>
      <c r="D177" s="832"/>
      <c r="E177" s="832"/>
      <c r="F177" s="878"/>
      <c r="G177" s="834"/>
      <c r="H177" s="834"/>
      <c r="I177" s="760"/>
      <c r="J177" s="760"/>
      <c r="K177" s="760"/>
      <c r="L177" s="760"/>
      <c r="M177" s="760"/>
      <c r="N177" s="815"/>
      <c r="O177" s="760"/>
      <c r="P177" s="760"/>
      <c r="Q177" s="760"/>
      <c r="R177" s="760"/>
      <c r="S177" s="760"/>
      <c r="T177" s="760"/>
      <c r="U177" s="760"/>
      <c r="V177" s="760"/>
      <c r="W177" s="760"/>
      <c r="X177" s="760"/>
      <c r="Y177" s="760"/>
      <c r="Z177" s="760"/>
      <c r="AA177" s="760"/>
      <c r="AB177" s="760"/>
      <c r="AC177" s="760"/>
      <c r="AD177" s="760"/>
      <c r="AE177" s="760"/>
      <c r="AF177" s="760"/>
      <c r="AG177" s="760"/>
      <c r="AH177" s="760"/>
      <c r="AI177" s="760"/>
      <c r="AJ177" s="760"/>
      <c r="AK177" s="760"/>
      <c r="AL177" s="760"/>
      <c r="AM177" s="760"/>
      <c r="AN177" s="760"/>
      <c r="AO177" s="760"/>
      <c r="AP177" s="760"/>
      <c r="AQ177" s="760"/>
      <c r="AR177" s="760"/>
      <c r="AS177" s="760"/>
      <c r="AT177" s="760"/>
      <c r="AU177" s="760"/>
      <c r="AV177" s="760"/>
      <c r="AW177" s="760"/>
      <c r="AX177" s="760"/>
      <c r="AY177" s="760"/>
      <c r="AZ177" s="760"/>
      <c r="BA177" s="760"/>
      <c r="BB177" s="760"/>
      <c r="BC177" s="760"/>
      <c r="BD177" s="760"/>
      <c r="BE177" s="760"/>
      <c r="BF177" s="760"/>
      <c r="BG177" s="760"/>
      <c r="BH177" s="760"/>
      <c r="BI177" s="760"/>
      <c r="BJ177" s="760"/>
      <c r="BK177" s="760"/>
      <c r="BL177" s="760"/>
      <c r="BM177" s="760"/>
      <c r="BN177" s="760"/>
      <c r="BO177" s="760"/>
      <c r="BP177" s="760"/>
      <c r="BQ177" s="760"/>
      <c r="BR177" s="760"/>
      <c r="BS177" s="760"/>
      <c r="BT177" s="760"/>
      <c r="BU177" s="760"/>
      <c r="BV177" s="760"/>
      <c r="BW177" s="760"/>
      <c r="BX177" s="760"/>
      <c r="BY177" s="760"/>
      <c r="BZ177" s="760"/>
      <c r="CA177" s="760"/>
    </row>
    <row r="178" spans="1:79" ht="18" customHeight="1">
      <c r="A178" s="724">
        <v>17</v>
      </c>
      <c r="B178" s="831" t="s">
        <v>892</v>
      </c>
      <c r="C178" s="832"/>
      <c r="D178" s="832"/>
      <c r="E178" s="832"/>
      <c r="F178" s="878"/>
      <c r="G178" s="835"/>
      <c r="H178" s="835"/>
      <c r="I178" s="760"/>
      <c r="J178" s="760"/>
      <c r="K178" s="760"/>
      <c r="L178" s="760"/>
      <c r="M178" s="760"/>
      <c r="N178" s="815"/>
      <c r="O178" s="760"/>
      <c r="P178" s="760"/>
      <c r="Q178" s="760"/>
      <c r="R178" s="760"/>
      <c r="S178" s="760"/>
      <c r="T178" s="760"/>
      <c r="U178" s="760"/>
      <c r="V178" s="760"/>
      <c r="W178" s="760"/>
      <c r="X178" s="760"/>
      <c r="Y178" s="760"/>
      <c r="Z178" s="760"/>
      <c r="AA178" s="760"/>
      <c r="AB178" s="760"/>
      <c r="AC178" s="760"/>
      <c r="AD178" s="760"/>
      <c r="AE178" s="760"/>
      <c r="AF178" s="760"/>
      <c r="AG178" s="760"/>
      <c r="AH178" s="760"/>
      <c r="AI178" s="760"/>
      <c r="AJ178" s="760"/>
      <c r="AK178" s="760"/>
      <c r="AL178" s="760"/>
      <c r="AM178" s="760"/>
      <c r="AN178" s="760"/>
      <c r="AO178" s="760"/>
      <c r="AP178" s="760"/>
      <c r="AQ178" s="760"/>
      <c r="AR178" s="760"/>
      <c r="AS178" s="760"/>
      <c r="AT178" s="760"/>
      <c r="AU178" s="760"/>
      <c r="AV178" s="760"/>
      <c r="AW178" s="760"/>
      <c r="AX178" s="760"/>
      <c r="AY178" s="760"/>
      <c r="AZ178" s="760"/>
      <c r="BA178" s="760"/>
      <c r="BB178" s="760"/>
      <c r="BC178" s="760"/>
      <c r="BD178" s="760"/>
      <c r="BE178" s="760"/>
      <c r="BF178" s="760"/>
      <c r="BG178" s="760"/>
      <c r="BH178" s="760"/>
      <c r="BI178" s="760"/>
      <c r="BJ178" s="760"/>
      <c r="BK178" s="760"/>
      <c r="BL178" s="760"/>
      <c r="BM178" s="760"/>
      <c r="BN178" s="760"/>
      <c r="BO178" s="760"/>
      <c r="BP178" s="760"/>
      <c r="BQ178" s="760"/>
      <c r="BR178" s="760"/>
      <c r="BS178" s="760"/>
      <c r="BT178" s="760"/>
      <c r="BU178" s="760"/>
      <c r="BV178" s="760"/>
      <c r="BW178" s="760"/>
      <c r="BX178" s="760"/>
      <c r="BY178" s="760"/>
      <c r="BZ178" s="760"/>
      <c r="CA178" s="760"/>
    </row>
    <row r="179" spans="1:79" ht="35.25" customHeight="1">
      <c r="B179" s="1399" t="s">
        <v>893</v>
      </c>
      <c r="C179" s="1400"/>
      <c r="D179" s="1400"/>
      <c r="E179" s="1401"/>
      <c r="F179" s="878"/>
      <c r="G179" s="835"/>
      <c r="H179" s="835"/>
      <c r="I179" s="760"/>
      <c r="J179" s="760"/>
      <c r="K179" s="760"/>
      <c r="L179" s="760"/>
      <c r="M179" s="760"/>
      <c r="N179" s="815"/>
      <c r="O179" s="760"/>
      <c r="P179" s="760"/>
      <c r="Q179" s="760"/>
      <c r="R179" s="760"/>
      <c r="S179" s="760"/>
      <c r="T179" s="760"/>
      <c r="U179" s="760"/>
      <c r="V179" s="760"/>
      <c r="W179" s="760"/>
      <c r="X179" s="760"/>
      <c r="Y179" s="760"/>
      <c r="Z179" s="760"/>
      <c r="AA179" s="760"/>
      <c r="AB179" s="760"/>
      <c r="AC179" s="760"/>
      <c r="AD179" s="760"/>
      <c r="AE179" s="760"/>
      <c r="AF179" s="760"/>
      <c r="AG179" s="760"/>
      <c r="AH179" s="760"/>
      <c r="AI179" s="760"/>
      <c r="AJ179" s="760"/>
      <c r="AK179" s="760"/>
      <c r="AL179" s="760"/>
      <c r="AM179" s="760"/>
      <c r="AN179" s="760"/>
      <c r="AO179" s="760"/>
      <c r="AP179" s="760"/>
      <c r="AQ179" s="760"/>
      <c r="AR179" s="760"/>
      <c r="AS179" s="760"/>
      <c r="AT179" s="760"/>
      <c r="AU179" s="760"/>
      <c r="AV179" s="760"/>
      <c r="AW179" s="760"/>
      <c r="AX179" s="760"/>
      <c r="AY179" s="760"/>
      <c r="AZ179" s="760"/>
      <c r="BA179" s="760"/>
      <c r="BB179" s="760"/>
      <c r="BC179" s="760"/>
      <c r="BD179" s="760"/>
      <c r="BE179" s="760"/>
      <c r="BF179" s="760"/>
      <c r="BG179" s="760"/>
      <c r="BH179" s="760"/>
      <c r="BI179" s="760"/>
      <c r="BJ179" s="760"/>
      <c r="BK179" s="760"/>
      <c r="BL179" s="760"/>
      <c r="BM179" s="760"/>
      <c r="BN179" s="760"/>
      <c r="BO179" s="760"/>
      <c r="BP179" s="760"/>
      <c r="BQ179" s="760"/>
      <c r="BR179" s="760"/>
      <c r="BS179" s="760"/>
      <c r="BT179" s="760"/>
      <c r="BU179" s="760"/>
      <c r="BV179" s="760"/>
      <c r="BW179" s="760"/>
      <c r="BX179" s="760"/>
      <c r="BY179" s="760"/>
      <c r="BZ179" s="760"/>
      <c r="CA179" s="760"/>
    </row>
    <row r="180" spans="1:79" ht="16.5" customHeight="1" thickBot="1">
      <c r="B180" s="831" t="s">
        <v>811</v>
      </c>
      <c r="C180" s="836"/>
      <c r="F180" s="878"/>
      <c r="G180" s="835"/>
      <c r="H180" s="835"/>
      <c r="I180" s="760"/>
      <c r="J180" s="760"/>
      <c r="K180" s="760"/>
      <c r="L180" s="760"/>
      <c r="M180" s="760"/>
      <c r="N180" s="815"/>
      <c r="O180" s="760"/>
      <c r="P180" s="760"/>
      <c r="Q180" s="760"/>
      <c r="R180" s="760"/>
      <c r="S180" s="760"/>
      <c r="T180" s="760"/>
      <c r="U180" s="760"/>
      <c r="V180" s="760"/>
      <c r="W180" s="760"/>
      <c r="X180" s="760"/>
      <c r="Y180" s="760"/>
      <c r="Z180" s="760"/>
      <c r="AA180" s="760"/>
      <c r="AB180" s="760"/>
      <c r="AC180" s="760"/>
      <c r="AD180" s="760"/>
      <c r="AE180" s="760"/>
      <c r="AF180" s="760"/>
      <c r="AG180" s="760"/>
      <c r="AH180" s="760"/>
      <c r="AI180" s="760"/>
      <c r="AJ180" s="760"/>
      <c r="AK180" s="760"/>
      <c r="AL180" s="760"/>
      <c r="AM180" s="760"/>
      <c r="AN180" s="760"/>
      <c r="AO180" s="760"/>
      <c r="AP180" s="760"/>
      <c r="AQ180" s="760"/>
      <c r="AR180" s="760"/>
      <c r="AS180" s="760"/>
      <c r="AT180" s="760"/>
      <c r="AU180" s="760"/>
      <c r="AV180" s="760"/>
      <c r="AW180" s="760"/>
      <c r="AX180" s="760"/>
      <c r="AY180" s="760"/>
      <c r="AZ180" s="760"/>
      <c r="BA180" s="760"/>
      <c r="BB180" s="760"/>
      <c r="BC180" s="760"/>
      <c r="BD180" s="760"/>
      <c r="BE180" s="760"/>
      <c r="BF180" s="760"/>
      <c r="BG180" s="760"/>
      <c r="BH180" s="760"/>
      <c r="BI180" s="760"/>
      <c r="BJ180" s="760"/>
      <c r="BK180" s="760"/>
      <c r="BL180" s="760"/>
      <c r="BM180" s="760"/>
      <c r="BN180" s="760"/>
      <c r="BO180" s="760"/>
      <c r="BP180" s="760"/>
      <c r="BQ180" s="760"/>
      <c r="BR180" s="760"/>
      <c r="BS180" s="760"/>
      <c r="BT180" s="760"/>
      <c r="BU180" s="760"/>
      <c r="BV180" s="760"/>
      <c r="BW180" s="760"/>
      <c r="BX180" s="760"/>
      <c r="BY180" s="760"/>
      <c r="BZ180" s="760"/>
      <c r="CA180" s="760"/>
    </row>
    <row r="181" spans="1:79" ht="33.75" customHeight="1" thickBot="1">
      <c r="B181" s="837" t="s">
        <v>812</v>
      </c>
      <c r="C181" s="838" t="s">
        <v>813</v>
      </c>
      <c r="D181" s="838" t="s">
        <v>814</v>
      </c>
      <c r="E181" s="839" t="s">
        <v>815</v>
      </c>
      <c r="F181" s="1402" t="s">
        <v>816</v>
      </c>
      <c r="G181" s="926" t="e">
        <f>AVERAGE([2]A.Pontozás_1.értékelő!G177,[2]B.Pontozás_2.értékelő!G177)</f>
        <v>#DIV/0!</v>
      </c>
      <c r="H181" s="835"/>
      <c r="I181" s="760"/>
      <c r="J181" s="760"/>
      <c r="K181" s="760"/>
      <c r="L181" s="760"/>
      <c r="M181" s="760"/>
      <c r="N181" s="815"/>
      <c r="O181" s="760"/>
      <c r="P181" s="760"/>
      <c r="Q181" s="760"/>
      <c r="R181" s="760"/>
      <c r="S181" s="760"/>
      <c r="T181" s="760"/>
      <c r="U181" s="760"/>
      <c r="V181" s="760"/>
      <c r="W181" s="760"/>
      <c r="X181" s="760"/>
      <c r="Y181" s="760"/>
      <c r="Z181" s="760"/>
      <c r="AA181" s="760"/>
      <c r="AB181" s="760"/>
      <c r="AC181" s="760"/>
      <c r="AD181" s="760"/>
      <c r="AE181" s="760"/>
      <c r="AF181" s="760"/>
      <c r="AG181" s="760"/>
      <c r="AH181" s="760"/>
      <c r="AI181" s="760"/>
      <c r="AJ181" s="760"/>
      <c r="AK181" s="760"/>
      <c r="AL181" s="760"/>
      <c r="AM181" s="760"/>
      <c r="AN181" s="760"/>
      <c r="AO181" s="760"/>
      <c r="AP181" s="760"/>
      <c r="AQ181" s="760"/>
      <c r="AR181" s="760"/>
      <c r="AS181" s="760"/>
      <c r="AT181" s="760"/>
      <c r="AU181" s="760"/>
      <c r="AV181" s="760"/>
      <c r="AW181" s="760"/>
      <c r="AX181" s="760"/>
      <c r="AY181" s="760"/>
      <c r="AZ181" s="760"/>
      <c r="BA181" s="760"/>
      <c r="BB181" s="760"/>
      <c r="BC181" s="760"/>
      <c r="BD181" s="760"/>
      <c r="BE181" s="760"/>
      <c r="BF181" s="760"/>
      <c r="BG181" s="760"/>
      <c r="BH181" s="760"/>
      <c r="BI181" s="760"/>
      <c r="BJ181" s="760"/>
      <c r="BK181" s="760"/>
      <c r="BL181" s="760"/>
      <c r="BM181" s="760"/>
      <c r="BN181" s="760"/>
      <c r="BO181" s="760"/>
      <c r="BP181" s="760"/>
      <c r="BQ181" s="760"/>
      <c r="BR181" s="760"/>
      <c r="BS181" s="760"/>
      <c r="BT181" s="760"/>
      <c r="BU181" s="760"/>
      <c r="BV181" s="760"/>
      <c r="BW181" s="760"/>
      <c r="BX181" s="760"/>
      <c r="BY181" s="760"/>
      <c r="BZ181" s="760"/>
      <c r="CA181" s="760"/>
    </row>
    <row r="182" spans="1:79" ht="21" customHeight="1">
      <c r="B182" s="844" t="s">
        <v>818</v>
      </c>
      <c r="C182" s="845">
        <v>0</v>
      </c>
      <c r="D182" s="846">
        <v>2</v>
      </c>
      <c r="E182" s="847">
        <v>0</v>
      </c>
      <c r="F182" s="1403"/>
      <c r="G182" s="865"/>
      <c r="H182" s="865"/>
      <c r="I182" s="866"/>
      <c r="J182" s="760"/>
      <c r="K182" s="760"/>
      <c r="L182" s="760"/>
      <c r="M182" s="760"/>
      <c r="N182" s="815"/>
      <c r="O182" s="760"/>
      <c r="P182" s="760"/>
      <c r="Q182" s="760"/>
      <c r="R182" s="760"/>
      <c r="S182" s="760"/>
      <c r="T182" s="760"/>
      <c r="U182" s="760"/>
      <c r="V182" s="760"/>
      <c r="W182" s="760"/>
      <c r="X182" s="760"/>
      <c r="Y182" s="760"/>
      <c r="Z182" s="760"/>
      <c r="AA182" s="760"/>
      <c r="AB182" s="760"/>
      <c r="AC182" s="760"/>
      <c r="AD182" s="760"/>
      <c r="AE182" s="760"/>
      <c r="AF182" s="760"/>
      <c r="AG182" s="760"/>
      <c r="AH182" s="760"/>
      <c r="AI182" s="760"/>
      <c r="AJ182" s="760"/>
      <c r="AK182" s="760"/>
      <c r="AL182" s="760"/>
      <c r="AM182" s="760"/>
      <c r="AN182" s="760"/>
      <c r="AO182" s="760"/>
      <c r="AP182" s="760"/>
      <c r="AQ182" s="760"/>
      <c r="AR182" s="760"/>
      <c r="AS182" s="760"/>
      <c r="AT182" s="760"/>
      <c r="AU182" s="760"/>
      <c r="AV182" s="760"/>
      <c r="AW182" s="760"/>
      <c r="AX182" s="760"/>
      <c r="AY182" s="760"/>
      <c r="AZ182" s="760"/>
      <c r="BA182" s="760"/>
      <c r="BB182" s="760"/>
      <c r="BC182" s="760"/>
      <c r="BD182" s="760"/>
      <c r="BE182" s="760"/>
      <c r="BF182" s="760"/>
      <c r="BG182" s="760"/>
      <c r="BH182" s="760"/>
      <c r="BI182" s="760"/>
      <c r="BJ182" s="760"/>
      <c r="BK182" s="760"/>
      <c r="BL182" s="760"/>
      <c r="BM182" s="760"/>
      <c r="BN182" s="760"/>
      <c r="BO182" s="760"/>
      <c r="BP182" s="760"/>
      <c r="BQ182" s="760"/>
      <c r="BR182" s="760"/>
      <c r="BS182" s="760"/>
      <c r="BT182" s="760"/>
      <c r="BU182" s="760"/>
      <c r="BV182" s="760"/>
      <c r="BW182" s="760"/>
      <c r="BX182" s="760"/>
      <c r="BY182" s="760"/>
      <c r="BZ182" s="760"/>
      <c r="CA182" s="760"/>
    </row>
    <row r="183" spans="1:79" ht="20.25" customHeight="1">
      <c r="B183" s="850" t="s">
        <v>820</v>
      </c>
      <c r="C183" s="851">
        <v>1</v>
      </c>
      <c r="D183" s="852">
        <v>2</v>
      </c>
      <c r="E183" s="853">
        <v>2</v>
      </c>
      <c r="F183" s="1403"/>
      <c r="G183" s="867"/>
      <c r="H183" s="867"/>
      <c r="I183" s="868"/>
      <c r="J183" s="760"/>
      <c r="K183" s="760"/>
      <c r="L183" s="760"/>
      <c r="M183" s="760"/>
      <c r="N183" s="815"/>
      <c r="O183" s="760"/>
      <c r="P183" s="760"/>
      <c r="Q183" s="760"/>
      <c r="R183" s="760"/>
      <c r="S183" s="760"/>
      <c r="T183" s="760"/>
      <c r="U183" s="760"/>
      <c r="V183" s="760"/>
      <c r="W183" s="760"/>
      <c r="X183" s="760"/>
      <c r="Y183" s="760"/>
      <c r="Z183" s="760"/>
      <c r="AA183" s="760"/>
      <c r="AB183" s="760"/>
      <c r="AC183" s="760"/>
      <c r="AD183" s="760"/>
      <c r="AE183" s="760"/>
      <c r="AF183" s="760"/>
      <c r="AG183" s="760"/>
      <c r="AH183" s="760"/>
      <c r="AI183" s="760"/>
      <c r="AJ183" s="760"/>
      <c r="AK183" s="760"/>
      <c r="AL183" s="760"/>
      <c r="AM183" s="760"/>
      <c r="AN183" s="760"/>
      <c r="AO183" s="760"/>
      <c r="AP183" s="760"/>
      <c r="AQ183" s="760"/>
      <c r="AR183" s="760"/>
      <c r="AS183" s="760"/>
      <c r="AT183" s="760"/>
      <c r="AU183" s="760"/>
      <c r="AV183" s="760"/>
      <c r="AW183" s="760"/>
      <c r="AX183" s="760"/>
      <c r="AY183" s="760"/>
      <c r="AZ183" s="760"/>
      <c r="BA183" s="760"/>
      <c r="BB183" s="760"/>
      <c r="BC183" s="760"/>
      <c r="BD183" s="760"/>
      <c r="BE183" s="760"/>
      <c r="BF183" s="760"/>
      <c r="BG183" s="760"/>
      <c r="BH183" s="760"/>
      <c r="BI183" s="760"/>
      <c r="BJ183" s="760"/>
      <c r="BK183" s="760"/>
      <c r="BL183" s="760"/>
      <c r="BM183" s="760"/>
      <c r="BN183" s="760"/>
      <c r="BO183" s="760"/>
      <c r="BP183" s="760"/>
      <c r="BQ183" s="760"/>
      <c r="BR183" s="760"/>
      <c r="BS183" s="760"/>
      <c r="BT183" s="760"/>
      <c r="BU183" s="760"/>
      <c r="BV183" s="760"/>
      <c r="BW183" s="760"/>
      <c r="BX183" s="760"/>
      <c r="BY183" s="760"/>
      <c r="BZ183" s="760"/>
      <c r="CA183" s="760"/>
    </row>
    <row r="184" spans="1:79" ht="20.25" customHeight="1" thickBot="1">
      <c r="B184" s="856" t="s">
        <v>822</v>
      </c>
      <c r="C184" s="857">
        <v>2</v>
      </c>
      <c r="D184" s="858">
        <v>2</v>
      </c>
      <c r="E184" s="859">
        <v>4</v>
      </c>
      <c r="F184" s="1404"/>
      <c r="G184" s="869"/>
      <c r="H184" s="869"/>
      <c r="I184" s="870"/>
      <c r="J184" s="760"/>
      <c r="K184" s="760"/>
      <c r="L184" s="760"/>
      <c r="M184" s="760"/>
      <c r="N184" s="815"/>
      <c r="O184" s="760"/>
      <c r="P184" s="760"/>
      <c r="Q184" s="760"/>
      <c r="R184" s="760"/>
      <c r="S184" s="760"/>
      <c r="T184" s="760"/>
      <c r="U184" s="760"/>
      <c r="V184" s="760"/>
      <c r="W184" s="760"/>
      <c r="X184" s="760"/>
      <c r="Y184" s="760"/>
      <c r="Z184" s="760"/>
      <c r="AA184" s="760"/>
      <c r="AB184" s="760"/>
      <c r="AC184" s="760"/>
      <c r="AD184" s="760"/>
      <c r="AE184" s="760"/>
      <c r="AF184" s="760"/>
      <c r="AG184" s="760"/>
      <c r="AH184" s="760"/>
      <c r="AI184" s="760"/>
      <c r="AJ184" s="760"/>
      <c r="AK184" s="760"/>
      <c r="AL184" s="760"/>
      <c r="AM184" s="760"/>
      <c r="AN184" s="760"/>
      <c r="AO184" s="760"/>
      <c r="AP184" s="760"/>
      <c r="AQ184" s="760"/>
      <c r="AR184" s="760"/>
      <c r="AS184" s="760"/>
      <c r="AT184" s="760"/>
      <c r="AU184" s="760"/>
      <c r="AV184" s="760"/>
      <c r="AW184" s="760"/>
      <c r="AX184" s="760"/>
      <c r="AY184" s="760"/>
      <c r="AZ184" s="760"/>
      <c r="BA184" s="760"/>
      <c r="BB184" s="760"/>
      <c r="BC184" s="760"/>
      <c r="BD184" s="760"/>
      <c r="BE184" s="760"/>
      <c r="BF184" s="760"/>
      <c r="BG184" s="760"/>
      <c r="BH184" s="760"/>
      <c r="BI184" s="760"/>
      <c r="BJ184" s="760"/>
      <c r="BK184" s="760"/>
      <c r="BL184" s="760"/>
      <c r="BM184" s="760"/>
      <c r="BN184" s="760"/>
      <c r="BO184" s="760"/>
      <c r="BP184" s="760"/>
      <c r="BQ184" s="760"/>
      <c r="BR184" s="760"/>
      <c r="BS184" s="760"/>
      <c r="BT184" s="760"/>
      <c r="BU184" s="760"/>
      <c r="BV184" s="760"/>
      <c r="BW184" s="760"/>
      <c r="BX184" s="760"/>
      <c r="BY184" s="760"/>
      <c r="BZ184" s="760"/>
      <c r="CA184" s="760"/>
    </row>
    <row r="185" spans="1:79" ht="9" customHeight="1">
      <c r="B185" s="862"/>
      <c r="C185" s="863"/>
      <c r="D185" s="863"/>
      <c r="E185" s="863"/>
      <c r="F185" s="878"/>
      <c r="G185" s="835"/>
      <c r="H185" s="835"/>
      <c r="I185" s="760"/>
      <c r="J185" s="760"/>
      <c r="K185" s="760"/>
      <c r="L185" s="760"/>
      <c r="M185" s="760"/>
      <c r="N185" s="815"/>
      <c r="O185" s="760"/>
      <c r="P185" s="760"/>
      <c r="Q185" s="760"/>
      <c r="R185" s="760"/>
      <c r="S185" s="760"/>
      <c r="T185" s="760"/>
      <c r="U185" s="760"/>
      <c r="V185" s="760"/>
      <c r="W185" s="760"/>
      <c r="X185" s="760"/>
      <c r="Y185" s="760"/>
      <c r="Z185" s="760"/>
      <c r="AA185" s="760"/>
      <c r="AB185" s="760"/>
      <c r="AC185" s="760"/>
      <c r="AD185" s="760"/>
      <c r="AE185" s="760"/>
      <c r="AF185" s="760"/>
      <c r="AG185" s="760"/>
      <c r="AH185" s="760"/>
      <c r="AI185" s="760"/>
      <c r="AJ185" s="760"/>
      <c r="AK185" s="760"/>
      <c r="AL185" s="760"/>
      <c r="AM185" s="760"/>
      <c r="AN185" s="760"/>
      <c r="AO185" s="760"/>
      <c r="AP185" s="760"/>
      <c r="AQ185" s="760"/>
      <c r="AR185" s="760"/>
      <c r="AS185" s="760"/>
      <c r="AT185" s="760"/>
      <c r="AU185" s="760"/>
      <c r="AV185" s="760"/>
      <c r="AW185" s="760"/>
      <c r="AX185" s="760"/>
      <c r="AY185" s="760"/>
      <c r="AZ185" s="760"/>
      <c r="BA185" s="760"/>
      <c r="BB185" s="760"/>
      <c r="BC185" s="760"/>
      <c r="BD185" s="760"/>
      <c r="BE185" s="760"/>
      <c r="BF185" s="760"/>
      <c r="BG185" s="760"/>
      <c r="BH185" s="760"/>
      <c r="BI185" s="760"/>
      <c r="BJ185" s="760"/>
      <c r="BK185" s="760"/>
      <c r="BL185" s="760"/>
      <c r="BM185" s="760"/>
      <c r="BN185" s="760"/>
      <c r="BO185" s="760"/>
      <c r="BP185" s="760"/>
      <c r="BQ185" s="760"/>
      <c r="BR185" s="760"/>
      <c r="BS185" s="760"/>
      <c r="BT185" s="760"/>
      <c r="BU185" s="760"/>
      <c r="BV185" s="760"/>
      <c r="BW185" s="760"/>
      <c r="BX185" s="760"/>
      <c r="BY185" s="760"/>
      <c r="BZ185" s="760"/>
      <c r="CA185" s="760"/>
    </row>
    <row r="186" spans="1:79" ht="18" customHeight="1">
      <c r="A186" s="724">
        <v>18</v>
      </c>
      <c r="B186" s="831" t="s">
        <v>894</v>
      </c>
      <c r="C186" s="832"/>
      <c r="D186" s="832"/>
      <c r="E186" s="832"/>
      <c r="F186" s="878"/>
      <c r="G186" s="835"/>
      <c r="H186" s="835"/>
      <c r="I186" s="760"/>
      <c r="J186" s="760"/>
      <c r="K186" s="760"/>
      <c r="L186" s="760"/>
      <c r="M186" s="760"/>
      <c r="N186" s="815"/>
      <c r="O186" s="760"/>
      <c r="P186" s="760"/>
      <c r="Q186" s="760"/>
      <c r="R186" s="760"/>
      <c r="S186" s="760"/>
      <c r="T186" s="760"/>
      <c r="U186" s="760"/>
      <c r="V186" s="760"/>
      <c r="W186" s="760"/>
      <c r="X186" s="760"/>
      <c r="Y186" s="760"/>
      <c r="Z186" s="760"/>
      <c r="AA186" s="760"/>
      <c r="AB186" s="760"/>
      <c r="AC186" s="760"/>
      <c r="AD186" s="760"/>
      <c r="AE186" s="760"/>
      <c r="AF186" s="760"/>
      <c r="AG186" s="760"/>
      <c r="AH186" s="760"/>
      <c r="AI186" s="760"/>
      <c r="AJ186" s="760"/>
      <c r="AK186" s="760"/>
      <c r="AL186" s="760"/>
      <c r="AM186" s="760"/>
      <c r="AN186" s="760"/>
      <c r="AO186" s="760"/>
      <c r="AP186" s="760"/>
      <c r="AQ186" s="760"/>
      <c r="AR186" s="760"/>
      <c r="AS186" s="760"/>
      <c r="AT186" s="760"/>
      <c r="AU186" s="760"/>
      <c r="AV186" s="760"/>
      <c r="AW186" s="760"/>
      <c r="AX186" s="760"/>
      <c r="AY186" s="760"/>
      <c r="AZ186" s="760"/>
      <c r="BA186" s="760"/>
      <c r="BB186" s="760"/>
      <c r="BC186" s="760"/>
      <c r="BD186" s="760"/>
      <c r="BE186" s="760"/>
      <c r="BF186" s="760"/>
      <c r="BG186" s="760"/>
      <c r="BH186" s="760"/>
      <c r="BI186" s="760"/>
      <c r="BJ186" s="760"/>
      <c r="BK186" s="760"/>
      <c r="BL186" s="760"/>
      <c r="BM186" s="760"/>
      <c r="BN186" s="760"/>
      <c r="BO186" s="760"/>
      <c r="BP186" s="760"/>
      <c r="BQ186" s="760"/>
      <c r="BR186" s="760"/>
      <c r="BS186" s="760"/>
      <c r="BT186" s="760"/>
      <c r="BU186" s="760"/>
      <c r="BV186" s="760"/>
      <c r="BW186" s="760"/>
      <c r="BX186" s="760"/>
      <c r="BY186" s="760"/>
      <c r="BZ186" s="760"/>
      <c r="CA186" s="760"/>
    </row>
    <row r="187" spans="1:79" ht="35.25" customHeight="1">
      <c r="B187" s="1399" t="s">
        <v>895</v>
      </c>
      <c r="C187" s="1400"/>
      <c r="D187" s="1400"/>
      <c r="E187" s="1401"/>
      <c r="F187" s="878"/>
      <c r="G187" s="835"/>
      <c r="H187" s="835"/>
      <c r="I187" s="760"/>
      <c r="J187" s="760"/>
      <c r="K187" s="760"/>
      <c r="L187" s="760"/>
      <c r="M187" s="760"/>
      <c r="N187" s="815"/>
      <c r="O187" s="760"/>
      <c r="P187" s="760"/>
      <c r="Q187" s="760"/>
      <c r="R187" s="760"/>
      <c r="S187" s="760"/>
      <c r="T187" s="760"/>
      <c r="U187" s="760"/>
      <c r="V187" s="760"/>
      <c r="W187" s="760"/>
      <c r="X187" s="760"/>
      <c r="Y187" s="760"/>
      <c r="Z187" s="760"/>
      <c r="AA187" s="760"/>
      <c r="AB187" s="760"/>
      <c r="AC187" s="760"/>
      <c r="AD187" s="760"/>
      <c r="AE187" s="760"/>
      <c r="AF187" s="760"/>
      <c r="AG187" s="760"/>
      <c r="AH187" s="760"/>
      <c r="AI187" s="760"/>
      <c r="AJ187" s="760"/>
      <c r="AK187" s="760"/>
      <c r="AL187" s="760"/>
      <c r="AM187" s="760"/>
      <c r="AN187" s="760"/>
      <c r="AO187" s="760"/>
      <c r="AP187" s="760"/>
      <c r="AQ187" s="760"/>
      <c r="AR187" s="760"/>
      <c r="AS187" s="760"/>
      <c r="AT187" s="760"/>
      <c r="AU187" s="760"/>
      <c r="AV187" s="760"/>
      <c r="AW187" s="760"/>
      <c r="AX187" s="760"/>
      <c r="AY187" s="760"/>
      <c r="AZ187" s="760"/>
      <c r="BA187" s="760"/>
      <c r="BB187" s="760"/>
      <c r="BC187" s="760"/>
      <c r="BD187" s="760"/>
      <c r="BE187" s="760"/>
      <c r="BF187" s="760"/>
      <c r="BG187" s="760"/>
      <c r="BH187" s="760"/>
      <c r="BI187" s="760"/>
      <c r="BJ187" s="760"/>
      <c r="BK187" s="760"/>
      <c r="BL187" s="760"/>
      <c r="BM187" s="760"/>
      <c r="BN187" s="760"/>
      <c r="BO187" s="760"/>
      <c r="BP187" s="760"/>
      <c r="BQ187" s="760"/>
      <c r="BR187" s="760"/>
      <c r="BS187" s="760"/>
      <c r="BT187" s="760"/>
      <c r="BU187" s="760"/>
      <c r="BV187" s="760"/>
      <c r="BW187" s="760"/>
      <c r="BX187" s="760"/>
      <c r="BY187" s="760"/>
      <c r="BZ187" s="760"/>
      <c r="CA187" s="760"/>
    </row>
    <row r="188" spans="1:79" ht="16.5" customHeight="1" thickBot="1">
      <c r="B188" s="831" t="s">
        <v>811</v>
      </c>
      <c r="C188" s="836"/>
      <c r="F188" s="878"/>
      <c r="G188" s="835"/>
      <c r="H188" s="835"/>
      <c r="I188" s="760"/>
      <c r="J188" s="760"/>
      <c r="K188" s="760"/>
      <c r="L188" s="760"/>
      <c r="M188" s="760"/>
      <c r="N188" s="815"/>
      <c r="O188" s="760"/>
      <c r="P188" s="760"/>
      <c r="Q188" s="760"/>
      <c r="R188" s="760"/>
      <c r="S188" s="760"/>
      <c r="T188" s="760"/>
      <c r="U188" s="760"/>
      <c r="V188" s="760"/>
      <c r="W188" s="760"/>
      <c r="X188" s="760"/>
      <c r="Y188" s="760"/>
      <c r="Z188" s="760"/>
      <c r="AA188" s="760"/>
      <c r="AB188" s="760"/>
      <c r="AC188" s="760"/>
      <c r="AD188" s="760"/>
      <c r="AE188" s="760"/>
      <c r="AF188" s="760"/>
      <c r="AG188" s="760"/>
      <c r="AH188" s="760"/>
      <c r="AI188" s="760"/>
      <c r="AJ188" s="760"/>
      <c r="AK188" s="760"/>
      <c r="AL188" s="760"/>
      <c r="AM188" s="760"/>
      <c r="AN188" s="760"/>
      <c r="AO188" s="760"/>
      <c r="AP188" s="760"/>
      <c r="AQ188" s="760"/>
      <c r="AR188" s="760"/>
      <c r="AS188" s="760"/>
      <c r="AT188" s="760"/>
      <c r="AU188" s="760"/>
      <c r="AV188" s="760"/>
      <c r="AW188" s="760"/>
      <c r="AX188" s="760"/>
      <c r="AY188" s="760"/>
      <c r="AZ188" s="760"/>
      <c r="BA188" s="760"/>
      <c r="BB188" s="760"/>
      <c r="BC188" s="760"/>
      <c r="BD188" s="760"/>
      <c r="BE188" s="760"/>
      <c r="BF188" s="760"/>
      <c r="BG188" s="760"/>
      <c r="BH188" s="760"/>
      <c r="BI188" s="760"/>
      <c r="BJ188" s="760"/>
      <c r="BK188" s="760"/>
      <c r="BL188" s="760"/>
      <c r="BM188" s="760"/>
      <c r="BN188" s="760"/>
      <c r="BO188" s="760"/>
      <c r="BP188" s="760"/>
      <c r="BQ188" s="760"/>
      <c r="BR188" s="760"/>
      <c r="BS188" s="760"/>
      <c r="BT188" s="760"/>
      <c r="BU188" s="760"/>
      <c r="BV188" s="760"/>
      <c r="BW188" s="760"/>
      <c r="BX188" s="760"/>
      <c r="BY188" s="760"/>
      <c r="BZ188" s="760"/>
      <c r="CA188" s="760"/>
    </row>
    <row r="189" spans="1:79" ht="33.75" customHeight="1" thickBot="1">
      <c r="B189" s="837" t="s">
        <v>812</v>
      </c>
      <c r="C189" s="838" t="s">
        <v>813</v>
      </c>
      <c r="D189" s="838" t="s">
        <v>814</v>
      </c>
      <c r="E189" s="839" t="s">
        <v>815</v>
      </c>
      <c r="F189" s="1402" t="s">
        <v>816</v>
      </c>
      <c r="G189" s="926" t="e">
        <f>AVERAGE([2]A.Pontozás_1.értékelő!G185,[2]B.Pontozás_2.értékelő!G185)</f>
        <v>#DIV/0!</v>
      </c>
      <c r="H189" s="835"/>
      <c r="I189" s="760"/>
      <c r="J189" s="760"/>
      <c r="K189" s="760"/>
      <c r="L189" s="760"/>
      <c r="M189" s="760"/>
      <c r="N189" s="815"/>
      <c r="O189" s="760"/>
      <c r="P189" s="760"/>
      <c r="Q189" s="760"/>
      <c r="R189" s="760"/>
      <c r="S189" s="760"/>
      <c r="T189" s="760"/>
      <c r="U189" s="760"/>
      <c r="V189" s="760"/>
      <c r="W189" s="760"/>
      <c r="X189" s="760"/>
      <c r="Y189" s="760"/>
      <c r="Z189" s="760"/>
      <c r="AA189" s="760"/>
      <c r="AB189" s="760"/>
      <c r="AC189" s="760"/>
      <c r="AD189" s="760"/>
      <c r="AE189" s="760"/>
      <c r="AF189" s="760"/>
      <c r="AG189" s="760"/>
      <c r="AH189" s="760"/>
      <c r="AI189" s="760"/>
      <c r="AJ189" s="760"/>
      <c r="AK189" s="760"/>
      <c r="AL189" s="760"/>
      <c r="AM189" s="760"/>
      <c r="AN189" s="760"/>
      <c r="AO189" s="760"/>
      <c r="AP189" s="760"/>
      <c r="AQ189" s="760"/>
      <c r="AR189" s="760"/>
      <c r="AS189" s="760"/>
      <c r="AT189" s="760"/>
      <c r="AU189" s="760"/>
      <c r="AV189" s="760"/>
      <c r="AW189" s="760"/>
      <c r="AX189" s="760"/>
      <c r="AY189" s="760"/>
      <c r="AZ189" s="760"/>
      <c r="BA189" s="760"/>
      <c r="BB189" s="760"/>
      <c r="BC189" s="760"/>
      <c r="BD189" s="760"/>
      <c r="BE189" s="760"/>
      <c r="BF189" s="760"/>
      <c r="BG189" s="760"/>
      <c r="BH189" s="760"/>
      <c r="BI189" s="760"/>
      <c r="BJ189" s="760"/>
      <c r="BK189" s="760"/>
      <c r="BL189" s="760"/>
      <c r="BM189" s="760"/>
      <c r="BN189" s="760"/>
      <c r="BO189" s="760"/>
      <c r="BP189" s="760"/>
      <c r="BQ189" s="760"/>
      <c r="BR189" s="760"/>
      <c r="BS189" s="760"/>
      <c r="BT189" s="760"/>
      <c r="BU189" s="760"/>
      <c r="BV189" s="760"/>
      <c r="BW189" s="760"/>
      <c r="BX189" s="760"/>
      <c r="BY189" s="760"/>
      <c r="BZ189" s="760"/>
      <c r="CA189" s="760"/>
    </row>
    <row r="190" spans="1:79" ht="21" customHeight="1">
      <c r="B190" s="844" t="s">
        <v>818</v>
      </c>
      <c r="C190" s="845">
        <v>0</v>
      </c>
      <c r="D190" s="846">
        <v>3</v>
      </c>
      <c r="E190" s="847">
        <v>0</v>
      </c>
      <c r="F190" s="1403"/>
      <c r="G190" s="865"/>
      <c r="H190" s="865"/>
      <c r="I190" s="866"/>
      <c r="J190" s="760"/>
      <c r="K190" s="760"/>
      <c r="L190" s="760"/>
      <c r="M190" s="760"/>
      <c r="N190" s="815"/>
      <c r="O190" s="760"/>
      <c r="P190" s="760"/>
      <c r="Q190" s="760"/>
      <c r="R190" s="760"/>
      <c r="S190" s="760"/>
      <c r="T190" s="760"/>
      <c r="U190" s="760"/>
      <c r="V190" s="760"/>
      <c r="W190" s="760"/>
      <c r="X190" s="760"/>
      <c r="Y190" s="760"/>
      <c r="Z190" s="760"/>
      <c r="AA190" s="760"/>
      <c r="AB190" s="760"/>
      <c r="AC190" s="760"/>
      <c r="AD190" s="760"/>
      <c r="AE190" s="760"/>
      <c r="AF190" s="760"/>
      <c r="AG190" s="760"/>
      <c r="AH190" s="760"/>
      <c r="AI190" s="760"/>
      <c r="AJ190" s="760"/>
      <c r="AK190" s="760"/>
      <c r="AL190" s="760"/>
      <c r="AM190" s="760"/>
      <c r="AN190" s="760"/>
      <c r="AO190" s="760"/>
      <c r="AP190" s="760"/>
      <c r="AQ190" s="760"/>
      <c r="AR190" s="760"/>
      <c r="AS190" s="760"/>
      <c r="AT190" s="760"/>
      <c r="AU190" s="760"/>
      <c r="AV190" s="760"/>
      <c r="AW190" s="760"/>
      <c r="AX190" s="760"/>
      <c r="AY190" s="760"/>
      <c r="AZ190" s="760"/>
      <c r="BA190" s="760"/>
      <c r="BB190" s="760"/>
      <c r="BC190" s="760"/>
      <c r="BD190" s="760"/>
      <c r="BE190" s="760"/>
      <c r="BF190" s="760"/>
      <c r="BG190" s="760"/>
      <c r="BH190" s="760"/>
      <c r="BI190" s="760"/>
      <c r="BJ190" s="760"/>
      <c r="BK190" s="760"/>
      <c r="BL190" s="760"/>
      <c r="BM190" s="760"/>
      <c r="BN190" s="760"/>
      <c r="BO190" s="760"/>
      <c r="BP190" s="760"/>
      <c r="BQ190" s="760"/>
      <c r="BR190" s="760"/>
      <c r="BS190" s="760"/>
      <c r="BT190" s="760"/>
      <c r="BU190" s="760"/>
      <c r="BV190" s="760"/>
      <c r="BW190" s="760"/>
      <c r="BX190" s="760"/>
      <c r="BY190" s="760"/>
      <c r="BZ190" s="760"/>
      <c r="CA190" s="760"/>
    </row>
    <row r="191" spans="1:79" ht="20.25" customHeight="1">
      <c r="B191" s="850" t="s">
        <v>820</v>
      </c>
      <c r="C191" s="851">
        <v>1</v>
      </c>
      <c r="D191" s="852">
        <v>3</v>
      </c>
      <c r="E191" s="853">
        <v>3</v>
      </c>
      <c r="F191" s="1403"/>
      <c r="G191" s="867"/>
      <c r="H191" s="867"/>
      <c r="I191" s="868"/>
      <c r="J191" s="760"/>
      <c r="K191" s="760"/>
      <c r="L191" s="760"/>
      <c r="M191" s="760"/>
      <c r="N191" s="815"/>
      <c r="O191" s="760"/>
      <c r="P191" s="760"/>
      <c r="Q191" s="760"/>
      <c r="R191" s="760"/>
      <c r="S191" s="760"/>
      <c r="T191" s="760"/>
      <c r="U191" s="760"/>
      <c r="V191" s="760"/>
      <c r="W191" s="760"/>
      <c r="X191" s="760"/>
      <c r="Y191" s="760"/>
      <c r="Z191" s="760"/>
      <c r="AA191" s="760"/>
      <c r="AB191" s="760"/>
      <c r="AC191" s="760"/>
      <c r="AD191" s="760"/>
      <c r="AE191" s="760"/>
      <c r="AF191" s="760"/>
      <c r="AG191" s="760"/>
      <c r="AH191" s="760"/>
      <c r="AI191" s="760"/>
      <c r="AJ191" s="760"/>
      <c r="AK191" s="760"/>
      <c r="AL191" s="760"/>
      <c r="AM191" s="760"/>
      <c r="AN191" s="760"/>
      <c r="AO191" s="760"/>
      <c r="AP191" s="760"/>
      <c r="AQ191" s="760"/>
      <c r="AR191" s="760"/>
      <c r="AS191" s="760"/>
      <c r="AT191" s="760"/>
      <c r="AU191" s="760"/>
      <c r="AV191" s="760"/>
      <c r="AW191" s="760"/>
      <c r="AX191" s="760"/>
      <c r="AY191" s="760"/>
      <c r="AZ191" s="760"/>
      <c r="BA191" s="760"/>
      <c r="BB191" s="760"/>
      <c r="BC191" s="760"/>
      <c r="BD191" s="760"/>
      <c r="BE191" s="760"/>
      <c r="BF191" s="760"/>
      <c r="BG191" s="760"/>
      <c r="BH191" s="760"/>
      <c r="BI191" s="760"/>
      <c r="BJ191" s="760"/>
      <c r="BK191" s="760"/>
      <c r="BL191" s="760"/>
      <c r="BM191" s="760"/>
      <c r="BN191" s="760"/>
      <c r="BO191" s="760"/>
      <c r="BP191" s="760"/>
      <c r="BQ191" s="760"/>
      <c r="BR191" s="760"/>
      <c r="BS191" s="760"/>
      <c r="BT191" s="760"/>
      <c r="BU191" s="760"/>
      <c r="BV191" s="760"/>
      <c r="BW191" s="760"/>
      <c r="BX191" s="760"/>
      <c r="BY191" s="760"/>
      <c r="BZ191" s="760"/>
      <c r="CA191" s="760"/>
    </row>
    <row r="192" spans="1:79" ht="20.25" customHeight="1" thickBot="1">
      <c r="B192" s="856" t="s">
        <v>822</v>
      </c>
      <c r="C192" s="857">
        <v>2</v>
      </c>
      <c r="D192" s="858">
        <v>3</v>
      </c>
      <c r="E192" s="859">
        <v>6</v>
      </c>
      <c r="F192" s="1404"/>
      <c r="G192" s="869"/>
      <c r="H192" s="869"/>
      <c r="I192" s="870"/>
      <c r="J192" s="760"/>
      <c r="K192" s="760"/>
      <c r="L192" s="760"/>
      <c r="M192" s="760"/>
      <c r="N192" s="815"/>
      <c r="O192" s="760"/>
      <c r="P192" s="760"/>
      <c r="Q192" s="760"/>
      <c r="R192" s="760"/>
      <c r="S192" s="760"/>
      <c r="T192" s="760"/>
      <c r="U192" s="760"/>
      <c r="V192" s="760"/>
      <c r="W192" s="760"/>
      <c r="X192" s="760"/>
      <c r="Y192" s="760"/>
      <c r="Z192" s="760"/>
      <c r="AA192" s="760"/>
      <c r="AB192" s="760"/>
      <c r="AC192" s="760"/>
      <c r="AD192" s="760"/>
      <c r="AE192" s="760"/>
      <c r="AF192" s="760"/>
      <c r="AG192" s="760"/>
      <c r="AH192" s="760"/>
      <c r="AI192" s="760"/>
      <c r="AJ192" s="760"/>
      <c r="AK192" s="760"/>
      <c r="AL192" s="760"/>
      <c r="AM192" s="760"/>
      <c r="AN192" s="760"/>
      <c r="AO192" s="760"/>
      <c r="AP192" s="760"/>
      <c r="AQ192" s="760"/>
      <c r="AR192" s="760"/>
      <c r="AS192" s="760"/>
      <c r="AT192" s="760"/>
      <c r="AU192" s="760"/>
      <c r="AV192" s="760"/>
      <c r="AW192" s="760"/>
      <c r="AX192" s="760"/>
      <c r="AY192" s="760"/>
      <c r="AZ192" s="760"/>
      <c r="BA192" s="760"/>
      <c r="BB192" s="760"/>
      <c r="BC192" s="760"/>
      <c r="BD192" s="760"/>
      <c r="BE192" s="760"/>
      <c r="BF192" s="760"/>
      <c r="BG192" s="760"/>
      <c r="BH192" s="760"/>
      <c r="BI192" s="760"/>
      <c r="BJ192" s="760"/>
      <c r="BK192" s="760"/>
      <c r="BL192" s="760"/>
      <c r="BM192" s="760"/>
      <c r="BN192" s="760"/>
      <c r="BO192" s="760"/>
      <c r="BP192" s="760"/>
      <c r="BQ192" s="760"/>
      <c r="BR192" s="760"/>
      <c r="BS192" s="760"/>
      <c r="BT192" s="760"/>
      <c r="BU192" s="760"/>
      <c r="BV192" s="760"/>
      <c r="BW192" s="760"/>
      <c r="BX192" s="760"/>
      <c r="BY192" s="760"/>
      <c r="BZ192" s="760"/>
      <c r="CA192" s="760"/>
    </row>
    <row r="193" spans="1:79" ht="9" customHeight="1">
      <c r="B193" s="862"/>
      <c r="C193" s="863"/>
      <c r="D193" s="863"/>
      <c r="E193" s="863"/>
      <c r="F193" s="878"/>
      <c r="G193" s="835"/>
      <c r="H193" s="835"/>
      <c r="I193" s="760"/>
      <c r="J193" s="760"/>
      <c r="K193" s="760"/>
      <c r="L193" s="760"/>
      <c r="M193" s="760"/>
      <c r="N193" s="815"/>
      <c r="O193" s="760"/>
      <c r="P193" s="760"/>
      <c r="Q193" s="760"/>
      <c r="R193" s="760"/>
      <c r="S193" s="760"/>
      <c r="T193" s="760"/>
      <c r="U193" s="760"/>
      <c r="V193" s="760"/>
      <c r="W193" s="760"/>
      <c r="X193" s="760"/>
      <c r="Y193" s="760"/>
      <c r="Z193" s="760"/>
      <c r="AA193" s="760"/>
      <c r="AB193" s="760"/>
      <c r="AC193" s="760"/>
      <c r="AD193" s="760"/>
      <c r="AE193" s="760"/>
      <c r="AF193" s="760"/>
      <c r="AG193" s="760"/>
      <c r="AH193" s="760"/>
      <c r="AI193" s="760"/>
      <c r="AJ193" s="760"/>
      <c r="AK193" s="760"/>
      <c r="AL193" s="760"/>
      <c r="AM193" s="760"/>
      <c r="AN193" s="760"/>
      <c r="AO193" s="760"/>
      <c r="AP193" s="760"/>
      <c r="AQ193" s="760"/>
      <c r="AR193" s="760"/>
      <c r="AS193" s="760"/>
      <c r="AT193" s="760"/>
      <c r="AU193" s="760"/>
      <c r="AV193" s="760"/>
      <c r="AW193" s="760"/>
      <c r="AX193" s="760"/>
      <c r="AY193" s="760"/>
      <c r="AZ193" s="760"/>
      <c r="BA193" s="760"/>
      <c r="BB193" s="760"/>
      <c r="BC193" s="760"/>
      <c r="BD193" s="760"/>
      <c r="BE193" s="760"/>
      <c r="BF193" s="760"/>
      <c r="BG193" s="760"/>
      <c r="BH193" s="760"/>
      <c r="BI193" s="760"/>
      <c r="BJ193" s="760"/>
      <c r="BK193" s="760"/>
      <c r="BL193" s="760"/>
      <c r="BM193" s="760"/>
      <c r="BN193" s="760"/>
      <c r="BO193" s="760"/>
      <c r="BP193" s="760"/>
      <c r="BQ193" s="760"/>
      <c r="BR193" s="760"/>
      <c r="BS193" s="760"/>
      <c r="BT193" s="760"/>
      <c r="BU193" s="760"/>
      <c r="BV193" s="760"/>
      <c r="BW193" s="760"/>
      <c r="BX193" s="760"/>
      <c r="BY193" s="760"/>
      <c r="BZ193" s="760"/>
      <c r="CA193" s="760"/>
    </row>
    <row r="194" spans="1:79" ht="18" customHeight="1">
      <c r="A194" s="724">
        <v>19</v>
      </c>
      <c r="B194" s="831" t="s">
        <v>896</v>
      </c>
      <c r="C194" s="832"/>
      <c r="D194" s="832"/>
      <c r="E194" s="832"/>
      <c r="F194" s="878"/>
      <c r="G194" s="835"/>
      <c r="H194" s="835"/>
      <c r="I194" s="760"/>
      <c r="J194" s="760"/>
      <c r="K194" s="760"/>
      <c r="L194" s="760"/>
      <c r="M194" s="760"/>
      <c r="N194" s="815"/>
      <c r="O194" s="760"/>
      <c r="P194" s="760"/>
      <c r="Q194" s="760"/>
      <c r="R194" s="760"/>
      <c r="S194" s="760"/>
      <c r="T194" s="760"/>
      <c r="U194" s="760"/>
      <c r="V194" s="760"/>
      <c r="W194" s="760"/>
      <c r="X194" s="760"/>
      <c r="Y194" s="760"/>
      <c r="Z194" s="760"/>
      <c r="AA194" s="760"/>
      <c r="AB194" s="760"/>
      <c r="AC194" s="760"/>
      <c r="AD194" s="760"/>
      <c r="AE194" s="760"/>
      <c r="AF194" s="760"/>
      <c r="AG194" s="760"/>
      <c r="AH194" s="760"/>
      <c r="AI194" s="760"/>
      <c r="AJ194" s="760"/>
      <c r="AK194" s="760"/>
      <c r="AL194" s="760"/>
      <c r="AM194" s="760"/>
      <c r="AN194" s="760"/>
      <c r="AO194" s="760"/>
      <c r="AP194" s="760"/>
      <c r="AQ194" s="760"/>
      <c r="AR194" s="760"/>
      <c r="AS194" s="760"/>
      <c r="AT194" s="760"/>
      <c r="AU194" s="760"/>
      <c r="AV194" s="760"/>
      <c r="AW194" s="760"/>
      <c r="AX194" s="760"/>
      <c r="AY194" s="760"/>
      <c r="AZ194" s="760"/>
      <c r="BA194" s="760"/>
      <c r="BB194" s="760"/>
      <c r="BC194" s="760"/>
      <c r="BD194" s="760"/>
      <c r="BE194" s="760"/>
      <c r="BF194" s="760"/>
      <c r="BG194" s="760"/>
      <c r="BH194" s="760"/>
      <c r="BI194" s="760"/>
      <c r="BJ194" s="760"/>
      <c r="BK194" s="760"/>
      <c r="BL194" s="760"/>
      <c r="BM194" s="760"/>
      <c r="BN194" s="760"/>
      <c r="BO194" s="760"/>
      <c r="BP194" s="760"/>
      <c r="BQ194" s="760"/>
      <c r="BR194" s="760"/>
      <c r="BS194" s="760"/>
      <c r="BT194" s="760"/>
      <c r="BU194" s="760"/>
      <c r="BV194" s="760"/>
      <c r="BW194" s="760"/>
      <c r="BX194" s="760"/>
      <c r="BY194" s="760"/>
      <c r="BZ194" s="760"/>
      <c r="CA194" s="760"/>
    </row>
    <row r="195" spans="1:79" ht="35.25" customHeight="1">
      <c r="B195" s="1399" t="s">
        <v>897</v>
      </c>
      <c r="C195" s="1400"/>
      <c r="D195" s="1400"/>
      <c r="E195" s="1401"/>
      <c r="F195" s="878"/>
      <c r="G195" s="835"/>
      <c r="H195" s="835"/>
      <c r="I195" s="760"/>
      <c r="J195" s="760"/>
      <c r="K195" s="760"/>
      <c r="L195" s="760"/>
      <c r="M195" s="760"/>
      <c r="N195" s="815"/>
      <c r="O195" s="760"/>
      <c r="P195" s="760"/>
      <c r="Q195" s="760"/>
      <c r="R195" s="760"/>
      <c r="S195" s="760"/>
      <c r="T195" s="760"/>
      <c r="U195" s="760"/>
      <c r="V195" s="760"/>
      <c r="W195" s="760"/>
      <c r="X195" s="760"/>
      <c r="Y195" s="760"/>
      <c r="Z195" s="760"/>
      <c r="AA195" s="760"/>
      <c r="AB195" s="760"/>
      <c r="AC195" s="760"/>
      <c r="AD195" s="760"/>
      <c r="AE195" s="760"/>
      <c r="AF195" s="760"/>
      <c r="AG195" s="760"/>
      <c r="AH195" s="760"/>
      <c r="AI195" s="760"/>
      <c r="AJ195" s="760"/>
      <c r="AK195" s="760"/>
      <c r="AL195" s="760"/>
      <c r="AM195" s="760"/>
      <c r="AN195" s="760"/>
      <c r="AO195" s="760"/>
      <c r="AP195" s="760"/>
      <c r="AQ195" s="760"/>
      <c r="AR195" s="760"/>
      <c r="AS195" s="760"/>
      <c r="AT195" s="760"/>
      <c r="AU195" s="760"/>
      <c r="AV195" s="760"/>
      <c r="AW195" s="760"/>
      <c r="AX195" s="760"/>
      <c r="AY195" s="760"/>
      <c r="AZ195" s="760"/>
      <c r="BA195" s="760"/>
      <c r="BB195" s="760"/>
      <c r="BC195" s="760"/>
      <c r="BD195" s="760"/>
      <c r="BE195" s="760"/>
      <c r="BF195" s="760"/>
      <c r="BG195" s="760"/>
      <c r="BH195" s="760"/>
      <c r="BI195" s="760"/>
      <c r="BJ195" s="760"/>
      <c r="BK195" s="760"/>
      <c r="BL195" s="760"/>
      <c r="BM195" s="760"/>
      <c r="BN195" s="760"/>
      <c r="BO195" s="760"/>
      <c r="BP195" s="760"/>
      <c r="BQ195" s="760"/>
      <c r="BR195" s="760"/>
      <c r="BS195" s="760"/>
      <c r="BT195" s="760"/>
      <c r="BU195" s="760"/>
      <c r="BV195" s="760"/>
      <c r="BW195" s="760"/>
      <c r="BX195" s="760"/>
      <c r="BY195" s="760"/>
      <c r="BZ195" s="760"/>
      <c r="CA195" s="760"/>
    </row>
    <row r="196" spans="1:79" ht="16.5" customHeight="1" thickBot="1">
      <c r="B196" s="831" t="s">
        <v>811</v>
      </c>
      <c r="C196" s="836"/>
      <c r="F196" s="878"/>
      <c r="G196" s="835"/>
      <c r="H196" s="835"/>
      <c r="I196" s="760"/>
      <c r="J196" s="760"/>
      <c r="K196" s="760"/>
      <c r="L196" s="760"/>
      <c r="M196" s="760"/>
      <c r="N196" s="815"/>
      <c r="O196" s="760"/>
      <c r="P196" s="760"/>
      <c r="Q196" s="760"/>
      <c r="R196" s="760"/>
      <c r="S196" s="760"/>
      <c r="T196" s="760"/>
      <c r="U196" s="760"/>
      <c r="V196" s="760"/>
      <c r="W196" s="760"/>
      <c r="X196" s="760"/>
      <c r="Y196" s="760"/>
      <c r="Z196" s="760"/>
      <c r="AA196" s="760"/>
      <c r="AB196" s="760"/>
      <c r="AC196" s="760"/>
      <c r="AD196" s="760"/>
      <c r="AE196" s="760"/>
      <c r="AF196" s="760"/>
      <c r="AG196" s="760"/>
      <c r="AH196" s="760"/>
      <c r="AI196" s="760"/>
      <c r="AJ196" s="760"/>
      <c r="AK196" s="760"/>
      <c r="AL196" s="760"/>
      <c r="AM196" s="760"/>
      <c r="AN196" s="760"/>
      <c r="AO196" s="760"/>
      <c r="AP196" s="760"/>
      <c r="AQ196" s="760"/>
      <c r="AR196" s="760"/>
      <c r="AS196" s="760"/>
      <c r="AT196" s="760"/>
      <c r="AU196" s="760"/>
      <c r="AV196" s="760"/>
      <c r="AW196" s="760"/>
      <c r="AX196" s="760"/>
      <c r="AY196" s="760"/>
      <c r="AZ196" s="760"/>
      <c r="BA196" s="760"/>
      <c r="BB196" s="760"/>
      <c r="BC196" s="760"/>
      <c r="BD196" s="760"/>
      <c r="BE196" s="760"/>
      <c r="BF196" s="760"/>
      <c r="BG196" s="760"/>
      <c r="BH196" s="760"/>
      <c r="BI196" s="760"/>
      <c r="BJ196" s="760"/>
      <c r="BK196" s="760"/>
      <c r="BL196" s="760"/>
      <c r="BM196" s="760"/>
      <c r="BN196" s="760"/>
      <c r="BO196" s="760"/>
      <c r="BP196" s="760"/>
      <c r="BQ196" s="760"/>
      <c r="BR196" s="760"/>
      <c r="BS196" s="760"/>
      <c r="BT196" s="760"/>
      <c r="BU196" s="760"/>
      <c r="BV196" s="760"/>
      <c r="BW196" s="760"/>
      <c r="BX196" s="760"/>
      <c r="BY196" s="760"/>
      <c r="BZ196" s="760"/>
      <c r="CA196" s="760"/>
    </row>
    <row r="197" spans="1:79" ht="33.75" customHeight="1" thickBot="1">
      <c r="B197" s="837" t="s">
        <v>812</v>
      </c>
      <c r="C197" s="838" t="s">
        <v>813</v>
      </c>
      <c r="D197" s="838" t="s">
        <v>814</v>
      </c>
      <c r="E197" s="839" t="s">
        <v>815</v>
      </c>
      <c r="F197" s="1402" t="s">
        <v>816</v>
      </c>
      <c r="G197" s="926" t="e">
        <f>AVERAGE([2]A.Pontozás_1.értékelő!G193,[2]B.Pontozás_2.értékelő!G193)</f>
        <v>#DIV/0!</v>
      </c>
      <c r="H197" s="835"/>
      <c r="I197" s="760"/>
      <c r="J197" s="760"/>
      <c r="K197" s="760"/>
      <c r="L197" s="760"/>
      <c r="M197" s="760"/>
      <c r="N197" s="815"/>
      <c r="O197" s="760"/>
      <c r="P197" s="760"/>
      <c r="Q197" s="760"/>
      <c r="R197" s="760"/>
      <c r="S197" s="760"/>
      <c r="T197" s="760"/>
      <c r="U197" s="760"/>
      <c r="V197" s="760"/>
      <c r="W197" s="760"/>
      <c r="X197" s="760"/>
      <c r="Y197" s="760"/>
      <c r="Z197" s="760"/>
      <c r="AA197" s="760"/>
      <c r="AB197" s="760"/>
      <c r="AC197" s="760"/>
      <c r="AD197" s="760"/>
      <c r="AE197" s="760"/>
      <c r="AF197" s="760"/>
      <c r="AG197" s="760"/>
      <c r="AH197" s="760"/>
      <c r="AI197" s="760"/>
      <c r="AJ197" s="760"/>
      <c r="AK197" s="760"/>
      <c r="AL197" s="760"/>
      <c r="AM197" s="760"/>
      <c r="AN197" s="760"/>
      <c r="AO197" s="760"/>
      <c r="AP197" s="760"/>
      <c r="AQ197" s="760"/>
      <c r="AR197" s="760"/>
      <c r="AS197" s="760"/>
      <c r="AT197" s="760"/>
      <c r="AU197" s="760"/>
      <c r="AV197" s="760"/>
      <c r="AW197" s="760"/>
      <c r="AX197" s="760"/>
      <c r="AY197" s="760"/>
      <c r="AZ197" s="760"/>
      <c r="BA197" s="760"/>
      <c r="BB197" s="760"/>
      <c r="BC197" s="760"/>
      <c r="BD197" s="760"/>
      <c r="BE197" s="760"/>
      <c r="BF197" s="760"/>
      <c r="BG197" s="760"/>
      <c r="BH197" s="760"/>
      <c r="BI197" s="760"/>
      <c r="BJ197" s="760"/>
      <c r="BK197" s="760"/>
      <c r="BL197" s="760"/>
      <c r="BM197" s="760"/>
      <c r="BN197" s="760"/>
      <c r="BO197" s="760"/>
      <c r="BP197" s="760"/>
      <c r="BQ197" s="760"/>
      <c r="BR197" s="760"/>
      <c r="BS197" s="760"/>
      <c r="BT197" s="760"/>
      <c r="BU197" s="760"/>
      <c r="BV197" s="760"/>
      <c r="BW197" s="760"/>
      <c r="BX197" s="760"/>
      <c r="BY197" s="760"/>
      <c r="BZ197" s="760"/>
      <c r="CA197" s="760"/>
    </row>
    <row r="198" spans="1:79" ht="21" customHeight="1">
      <c r="B198" s="844" t="s">
        <v>898</v>
      </c>
      <c r="C198" s="845">
        <v>0</v>
      </c>
      <c r="D198" s="846">
        <v>2</v>
      </c>
      <c r="E198" s="847">
        <v>0</v>
      </c>
      <c r="F198" s="1403"/>
      <c r="G198" s="865"/>
      <c r="H198" s="865"/>
      <c r="I198" s="866"/>
      <c r="J198" s="760"/>
      <c r="K198" s="760"/>
      <c r="L198" s="760"/>
      <c r="M198" s="760"/>
      <c r="N198" s="815"/>
      <c r="O198" s="760"/>
      <c r="P198" s="760"/>
      <c r="Q198" s="760"/>
      <c r="R198" s="760"/>
      <c r="S198" s="760"/>
      <c r="T198" s="760"/>
      <c r="U198" s="760"/>
      <c r="V198" s="760"/>
      <c r="W198" s="760"/>
      <c r="X198" s="760"/>
      <c r="Y198" s="760"/>
      <c r="Z198" s="760"/>
      <c r="AA198" s="760"/>
      <c r="AB198" s="760"/>
      <c r="AC198" s="760"/>
      <c r="AD198" s="760"/>
      <c r="AE198" s="760"/>
      <c r="AF198" s="760"/>
      <c r="AG198" s="760"/>
      <c r="AH198" s="760"/>
      <c r="AI198" s="760"/>
      <c r="AJ198" s="760"/>
      <c r="AK198" s="760"/>
      <c r="AL198" s="760"/>
      <c r="AM198" s="760"/>
      <c r="AN198" s="760"/>
      <c r="AO198" s="760"/>
      <c r="AP198" s="760"/>
      <c r="AQ198" s="760"/>
      <c r="AR198" s="760"/>
      <c r="AS198" s="760"/>
      <c r="AT198" s="760"/>
      <c r="AU198" s="760"/>
      <c r="AV198" s="760"/>
      <c r="AW198" s="760"/>
      <c r="AX198" s="760"/>
      <c r="AY198" s="760"/>
      <c r="AZ198" s="760"/>
      <c r="BA198" s="760"/>
      <c r="BB198" s="760"/>
      <c r="BC198" s="760"/>
      <c r="BD198" s="760"/>
      <c r="BE198" s="760"/>
      <c r="BF198" s="760"/>
      <c r="BG198" s="760"/>
      <c r="BH198" s="760"/>
      <c r="BI198" s="760"/>
      <c r="BJ198" s="760"/>
      <c r="BK198" s="760"/>
      <c r="BL198" s="760"/>
      <c r="BM198" s="760"/>
      <c r="BN198" s="760"/>
      <c r="BO198" s="760"/>
      <c r="BP198" s="760"/>
      <c r="BQ198" s="760"/>
      <c r="BR198" s="760"/>
      <c r="BS198" s="760"/>
      <c r="BT198" s="760"/>
      <c r="BU198" s="760"/>
      <c r="BV198" s="760"/>
      <c r="BW198" s="760"/>
      <c r="BX198" s="760"/>
      <c r="BY198" s="760"/>
      <c r="BZ198" s="760"/>
      <c r="CA198" s="760"/>
    </row>
    <row r="199" spans="1:79" ht="50.1" customHeight="1">
      <c r="B199" s="850" t="s">
        <v>899</v>
      </c>
      <c r="C199" s="851">
        <v>1</v>
      </c>
      <c r="D199" s="852">
        <v>2</v>
      </c>
      <c r="E199" s="853">
        <v>2</v>
      </c>
      <c r="F199" s="1403"/>
      <c r="G199" s="867"/>
      <c r="H199" s="867"/>
      <c r="I199" s="868"/>
      <c r="J199" s="760"/>
      <c r="K199" s="760"/>
      <c r="L199" s="760"/>
      <c r="M199" s="760"/>
      <c r="N199" s="815"/>
      <c r="O199" s="760"/>
      <c r="P199" s="760"/>
      <c r="Q199" s="760"/>
      <c r="R199" s="760"/>
      <c r="S199" s="760"/>
      <c r="T199" s="760"/>
      <c r="U199" s="760"/>
      <c r="V199" s="760"/>
      <c r="W199" s="760"/>
      <c r="X199" s="760"/>
      <c r="Y199" s="760"/>
      <c r="Z199" s="760"/>
      <c r="AA199" s="760"/>
      <c r="AB199" s="760"/>
      <c r="AC199" s="760"/>
      <c r="AD199" s="760"/>
      <c r="AE199" s="760"/>
      <c r="AF199" s="760"/>
      <c r="AG199" s="760"/>
      <c r="AH199" s="760"/>
      <c r="AI199" s="760"/>
      <c r="AJ199" s="760"/>
      <c r="AK199" s="760"/>
      <c r="AL199" s="760"/>
      <c r="AM199" s="760"/>
      <c r="AN199" s="760"/>
      <c r="AO199" s="760"/>
      <c r="AP199" s="760"/>
      <c r="AQ199" s="760"/>
      <c r="AR199" s="760"/>
      <c r="AS199" s="760"/>
      <c r="AT199" s="760"/>
      <c r="AU199" s="760"/>
      <c r="AV199" s="760"/>
      <c r="AW199" s="760"/>
      <c r="AX199" s="760"/>
      <c r="AY199" s="760"/>
      <c r="AZ199" s="760"/>
      <c r="BA199" s="760"/>
      <c r="BB199" s="760"/>
      <c r="BC199" s="760"/>
      <c r="BD199" s="760"/>
      <c r="BE199" s="760"/>
      <c r="BF199" s="760"/>
      <c r="BG199" s="760"/>
      <c r="BH199" s="760"/>
      <c r="BI199" s="760"/>
      <c r="BJ199" s="760"/>
      <c r="BK199" s="760"/>
      <c r="BL199" s="760"/>
      <c r="BM199" s="760"/>
      <c r="BN199" s="760"/>
      <c r="BO199" s="760"/>
      <c r="BP199" s="760"/>
      <c r="BQ199" s="760"/>
      <c r="BR199" s="760"/>
      <c r="BS199" s="760"/>
      <c r="BT199" s="760"/>
      <c r="BU199" s="760"/>
      <c r="BV199" s="760"/>
      <c r="BW199" s="760"/>
      <c r="BX199" s="760"/>
      <c r="BY199" s="760"/>
      <c r="BZ199" s="760"/>
      <c r="CA199" s="760"/>
    </row>
    <row r="200" spans="1:79" ht="37.5" customHeight="1" thickBot="1">
      <c r="B200" s="856" t="s">
        <v>900</v>
      </c>
      <c r="C200" s="857">
        <v>2</v>
      </c>
      <c r="D200" s="858">
        <v>2</v>
      </c>
      <c r="E200" s="859">
        <v>4</v>
      </c>
      <c r="F200" s="1404"/>
      <c r="G200" s="869"/>
      <c r="H200" s="869"/>
      <c r="I200" s="870"/>
      <c r="J200" s="760"/>
      <c r="K200" s="760"/>
      <c r="L200" s="760"/>
      <c r="M200" s="760"/>
      <c r="N200" s="815"/>
      <c r="O200" s="760"/>
      <c r="P200" s="760"/>
      <c r="Q200" s="760"/>
      <c r="R200" s="760"/>
      <c r="S200" s="760"/>
      <c r="T200" s="760"/>
      <c r="U200" s="760"/>
      <c r="V200" s="760"/>
      <c r="W200" s="760"/>
      <c r="X200" s="760"/>
      <c r="Y200" s="760"/>
      <c r="Z200" s="760"/>
      <c r="AA200" s="760"/>
      <c r="AB200" s="760"/>
      <c r="AC200" s="760"/>
      <c r="AD200" s="760"/>
      <c r="AE200" s="760"/>
      <c r="AF200" s="760"/>
      <c r="AG200" s="760"/>
      <c r="AH200" s="760"/>
      <c r="AI200" s="760"/>
      <c r="AJ200" s="760"/>
      <c r="AK200" s="760"/>
      <c r="AL200" s="760"/>
      <c r="AM200" s="760"/>
      <c r="AN200" s="760"/>
      <c r="AO200" s="760"/>
      <c r="AP200" s="760"/>
      <c r="AQ200" s="760"/>
      <c r="AR200" s="760"/>
      <c r="AS200" s="760"/>
      <c r="AT200" s="760"/>
      <c r="AU200" s="760"/>
      <c r="AV200" s="760"/>
      <c r="AW200" s="760"/>
      <c r="AX200" s="760"/>
      <c r="AY200" s="760"/>
      <c r="AZ200" s="760"/>
      <c r="BA200" s="760"/>
      <c r="BB200" s="760"/>
      <c r="BC200" s="760"/>
      <c r="BD200" s="760"/>
      <c r="BE200" s="760"/>
      <c r="BF200" s="760"/>
      <c r="BG200" s="760"/>
      <c r="BH200" s="760"/>
      <c r="BI200" s="760"/>
      <c r="BJ200" s="760"/>
      <c r="BK200" s="760"/>
      <c r="BL200" s="760"/>
      <c r="BM200" s="760"/>
      <c r="BN200" s="760"/>
      <c r="BO200" s="760"/>
      <c r="BP200" s="760"/>
      <c r="BQ200" s="760"/>
      <c r="BR200" s="760"/>
      <c r="BS200" s="760"/>
      <c r="BT200" s="760"/>
      <c r="BU200" s="760"/>
      <c r="BV200" s="760"/>
      <c r="BW200" s="760"/>
      <c r="BX200" s="760"/>
      <c r="BY200" s="760"/>
      <c r="BZ200" s="760"/>
      <c r="CA200" s="760"/>
    </row>
    <row r="201" spans="1:79" ht="9" customHeight="1">
      <c r="B201" s="862"/>
      <c r="C201" s="863"/>
      <c r="D201" s="863"/>
      <c r="E201" s="863"/>
      <c r="F201" s="878"/>
      <c r="G201" s="835"/>
      <c r="H201" s="835"/>
      <c r="I201" s="760"/>
      <c r="J201" s="760"/>
      <c r="K201" s="760"/>
      <c r="L201" s="760"/>
      <c r="M201" s="760"/>
      <c r="N201" s="815"/>
      <c r="O201" s="760"/>
      <c r="P201" s="760"/>
      <c r="Q201" s="760"/>
      <c r="R201" s="760"/>
      <c r="S201" s="760"/>
      <c r="T201" s="760"/>
      <c r="U201" s="760"/>
      <c r="V201" s="760"/>
      <c r="W201" s="760"/>
      <c r="X201" s="760"/>
      <c r="Y201" s="760"/>
      <c r="Z201" s="760"/>
      <c r="AA201" s="760"/>
      <c r="AB201" s="760"/>
      <c r="AC201" s="760"/>
      <c r="AD201" s="760"/>
      <c r="AE201" s="760"/>
      <c r="AF201" s="760"/>
      <c r="AG201" s="760"/>
      <c r="AH201" s="760"/>
      <c r="AI201" s="760"/>
      <c r="AJ201" s="760"/>
      <c r="AK201" s="760"/>
      <c r="AL201" s="760"/>
      <c r="AM201" s="760"/>
      <c r="AN201" s="760"/>
      <c r="AO201" s="760"/>
      <c r="AP201" s="760"/>
      <c r="AQ201" s="760"/>
      <c r="AR201" s="760"/>
      <c r="AS201" s="760"/>
      <c r="AT201" s="760"/>
      <c r="AU201" s="760"/>
      <c r="AV201" s="760"/>
      <c r="AW201" s="760"/>
      <c r="AX201" s="760"/>
      <c r="AY201" s="760"/>
      <c r="AZ201" s="760"/>
      <c r="BA201" s="760"/>
      <c r="BB201" s="760"/>
      <c r="BC201" s="760"/>
      <c r="BD201" s="760"/>
      <c r="BE201" s="760"/>
      <c r="BF201" s="760"/>
      <c r="BG201" s="760"/>
      <c r="BH201" s="760"/>
      <c r="BI201" s="760"/>
      <c r="BJ201" s="760"/>
      <c r="BK201" s="760"/>
      <c r="BL201" s="760"/>
      <c r="BM201" s="760"/>
      <c r="BN201" s="760"/>
      <c r="BO201" s="760"/>
      <c r="BP201" s="760"/>
      <c r="BQ201" s="760"/>
      <c r="BR201" s="760"/>
      <c r="BS201" s="760"/>
      <c r="BT201" s="760"/>
      <c r="BU201" s="760"/>
      <c r="BV201" s="760"/>
      <c r="BW201" s="760"/>
      <c r="BX201" s="760"/>
      <c r="BY201" s="760"/>
      <c r="BZ201" s="760"/>
      <c r="CA201" s="760"/>
    </row>
    <row r="202" spans="1:79" ht="18" customHeight="1">
      <c r="A202" s="724">
        <v>20</v>
      </c>
      <c r="B202" s="831" t="s">
        <v>901</v>
      </c>
      <c r="C202" s="832"/>
      <c r="D202" s="832"/>
      <c r="E202" s="832"/>
      <c r="F202" s="878"/>
      <c r="G202" s="835"/>
      <c r="H202" s="835"/>
      <c r="I202" s="760"/>
      <c r="J202" s="760"/>
      <c r="K202" s="760"/>
      <c r="L202" s="760"/>
      <c r="M202" s="760"/>
      <c r="N202" s="815"/>
      <c r="O202" s="760"/>
      <c r="P202" s="760"/>
      <c r="Q202" s="760"/>
      <c r="R202" s="760"/>
      <c r="S202" s="760"/>
      <c r="T202" s="760"/>
      <c r="U202" s="760"/>
      <c r="V202" s="760"/>
      <c r="W202" s="760"/>
      <c r="X202" s="760"/>
      <c r="Y202" s="760"/>
      <c r="Z202" s="760"/>
      <c r="AA202" s="760"/>
      <c r="AB202" s="760"/>
      <c r="AC202" s="760"/>
      <c r="AD202" s="760"/>
      <c r="AE202" s="760"/>
      <c r="AF202" s="760"/>
      <c r="AG202" s="760"/>
      <c r="AH202" s="760"/>
      <c r="AI202" s="760"/>
      <c r="AJ202" s="760"/>
      <c r="AK202" s="760"/>
      <c r="AL202" s="760"/>
      <c r="AM202" s="760"/>
      <c r="AN202" s="760"/>
      <c r="AO202" s="760"/>
      <c r="AP202" s="760"/>
      <c r="AQ202" s="760"/>
      <c r="AR202" s="760"/>
      <c r="AS202" s="760"/>
      <c r="AT202" s="760"/>
      <c r="AU202" s="760"/>
      <c r="AV202" s="760"/>
      <c r="AW202" s="760"/>
      <c r="AX202" s="760"/>
      <c r="AY202" s="760"/>
      <c r="AZ202" s="760"/>
      <c r="BA202" s="760"/>
      <c r="BB202" s="760"/>
      <c r="BC202" s="760"/>
      <c r="BD202" s="760"/>
      <c r="BE202" s="760"/>
      <c r="BF202" s="760"/>
      <c r="BG202" s="760"/>
      <c r="BH202" s="760"/>
      <c r="BI202" s="760"/>
      <c r="BJ202" s="760"/>
      <c r="BK202" s="760"/>
      <c r="BL202" s="760"/>
      <c r="BM202" s="760"/>
      <c r="BN202" s="760"/>
      <c r="BO202" s="760"/>
      <c r="BP202" s="760"/>
      <c r="BQ202" s="760"/>
      <c r="BR202" s="760"/>
      <c r="BS202" s="760"/>
      <c r="BT202" s="760"/>
      <c r="BU202" s="760"/>
      <c r="BV202" s="760"/>
      <c r="BW202" s="760"/>
      <c r="BX202" s="760"/>
      <c r="BY202" s="760"/>
      <c r="BZ202" s="760"/>
      <c r="CA202" s="760"/>
    </row>
    <row r="203" spans="1:79" ht="35.25" customHeight="1">
      <c r="B203" s="1399" t="s">
        <v>902</v>
      </c>
      <c r="C203" s="1400"/>
      <c r="D203" s="1400"/>
      <c r="E203" s="1401"/>
      <c r="F203" s="878"/>
      <c r="G203" s="835"/>
      <c r="H203" s="835"/>
      <c r="I203" s="760"/>
      <c r="J203" s="760"/>
      <c r="K203" s="760"/>
      <c r="L203" s="760"/>
      <c r="M203" s="760"/>
      <c r="N203" s="815"/>
      <c r="O203" s="760"/>
      <c r="P203" s="760"/>
      <c r="Q203" s="760"/>
      <c r="R203" s="760"/>
      <c r="S203" s="760"/>
      <c r="T203" s="760"/>
      <c r="U203" s="760"/>
      <c r="V203" s="760"/>
      <c r="W203" s="760"/>
      <c r="X203" s="760"/>
      <c r="Y203" s="760"/>
      <c r="Z203" s="760"/>
      <c r="AA203" s="760"/>
      <c r="AB203" s="760"/>
      <c r="AC203" s="760"/>
      <c r="AD203" s="760"/>
      <c r="AE203" s="760"/>
      <c r="AF203" s="760"/>
      <c r="AG203" s="760"/>
      <c r="AH203" s="760"/>
      <c r="AI203" s="760"/>
      <c r="AJ203" s="760"/>
      <c r="AK203" s="760"/>
      <c r="AL203" s="760"/>
      <c r="AM203" s="760"/>
      <c r="AN203" s="760"/>
      <c r="AO203" s="760"/>
      <c r="AP203" s="760"/>
      <c r="AQ203" s="760"/>
      <c r="AR203" s="760"/>
      <c r="AS203" s="760"/>
      <c r="AT203" s="760"/>
      <c r="AU203" s="760"/>
      <c r="AV203" s="760"/>
      <c r="AW203" s="760"/>
      <c r="AX203" s="760"/>
      <c r="AY203" s="760"/>
      <c r="AZ203" s="760"/>
      <c r="BA203" s="760"/>
      <c r="BB203" s="760"/>
      <c r="BC203" s="760"/>
      <c r="BD203" s="760"/>
      <c r="BE203" s="760"/>
      <c r="BF203" s="760"/>
      <c r="BG203" s="760"/>
      <c r="BH203" s="760"/>
      <c r="BI203" s="760"/>
      <c r="BJ203" s="760"/>
      <c r="BK203" s="760"/>
      <c r="BL203" s="760"/>
      <c r="BM203" s="760"/>
      <c r="BN203" s="760"/>
      <c r="BO203" s="760"/>
      <c r="BP203" s="760"/>
      <c r="BQ203" s="760"/>
      <c r="BR203" s="760"/>
      <c r="BS203" s="760"/>
      <c r="BT203" s="760"/>
      <c r="BU203" s="760"/>
      <c r="BV203" s="760"/>
      <c r="BW203" s="760"/>
      <c r="BX203" s="760"/>
      <c r="BY203" s="760"/>
      <c r="BZ203" s="760"/>
      <c r="CA203" s="760"/>
    </row>
    <row r="204" spans="1:79" ht="16.5" customHeight="1" thickBot="1">
      <c r="B204" s="831" t="s">
        <v>811</v>
      </c>
      <c r="C204" s="836"/>
      <c r="F204" s="878"/>
      <c r="G204" s="835"/>
      <c r="H204" s="835"/>
      <c r="I204" s="760"/>
      <c r="J204" s="760"/>
      <c r="K204" s="760"/>
      <c r="L204" s="760"/>
      <c r="M204" s="760"/>
      <c r="N204" s="815"/>
      <c r="O204" s="760"/>
      <c r="P204" s="760"/>
      <c r="Q204" s="760"/>
      <c r="R204" s="760"/>
      <c r="S204" s="760"/>
      <c r="T204" s="760"/>
      <c r="U204" s="760"/>
      <c r="V204" s="760"/>
      <c r="W204" s="760"/>
      <c r="X204" s="760"/>
      <c r="Y204" s="760"/>
      <c r="Z204" s="760"/>
      <c r="AA204" s="760"/>
      <c r="AB204" s="760"/>
      <c r="AC204" s="760"/>
      <c r="AD204" s="760"/>
      <c r="AE204" s="760"/>
      <c r="AF204" s="760"/>
      <c r="AG204" s="760"/>
      <c r="AH204" s="760"/>
      <c r="AI204" s="760"/>
      <c r="AJ204" s="760"/>
      <c r="AK204" s="760"/>
      <c r="AL204" s="760"/>
      <c r="AM204" s="760"/>
      <c r="AN204" s="760"/>
      <c r="AO204" s="760"/>
      <c r="AP204" s="760"/>
      <c r="AQ204" s="760"/>
      <c r="AR204" s="760"/>
      <c r="AS204" s="760"/>
      <c r="AT204" s="760"/>
      <c r="AU204" s="760"/>
      <c r="AV204" s="760"/>
      <c r="AW204" s="760"/>
      <c r="AX204" s="760"/>
      <c r="AY204" s="760"/>
      <c r="AZ204" s="760"/>
      <c r="BA204" s="760"/>
      <c r="BB204" s="760"/>
      <c r="BC204" s="760"/>
      <c r="BD204" s="760"/>
      <c r="BE204" s="760"/>
      <c r="BF204" s="760"/>
      <c r="BG204" s="760"/>
      <c r="BH204" s="760"/>
      <c r="BI204" s="760"/>
      <c r="BJ204" s="760"/>
      <c r="BK204" s="760"/>
      <c r="BL204" s="760"/>
      <c r="BM204" s="760"/>
      <c r="BN204" s="760"/>
      <c r="BO204" s="760"/>
      <c r="BP204" s="760"/>
      <c r="BQ204" s="760"/>
      <c r="BR204" s="760"/>
      <c r="BS204" s="760"/>
      <c r="BT204" s="760"/>
      <c r="BU204" s="760"/>
      <c r="BV204" s="760"/>
      <c r="BW204" s="760"/>
      <c r="BX204" s="760"/>
      <c r="BY204" s="760"/>
      <c r="BZ204" s="760"/>
      <c r="CA204" s="760"/>
    </row>
    <row r="205" spans="1:79" ht="33.75" customHeight="1" thickBot="1">
      <c r="B205" s="837" t="s">
        <v>812</v>
      </c>
      <c r="C205" s="838" t="s">
        <v>813</v>
      </c>
      <c r="D205" s="838" t="s">
        <v>814</v>
      </c>
      <c r="E205" s="839" t="s">
        <v>815</v>
      </c>
      <c r="F205" s="1402" t="s">
        <v>816</v>
      </c>
      <c r="G205" s="926" t="e">
        <f>AVERAGE([2]A.Pontozás_1.értékelő!G201,[2]B.Pontozás_2.értékelő!G201)</f>
        <v>#DIV/0!</v>
      </c>
      <c r="H205" s="835"/>
      <c r="I205" s="760"/>
      <c r="J205" s="760"/>
      <c r="K205" s="760"/>
      <c r="L205" s="760"/>
      <c r="M205" s="760"/>
      <c r="N205" s="815"/>
      <c r="O205" s="760"/>
      <c r="P205" s="760"/>
      <c r="Q205" s="760"/>
      <c r="R205" s="760"/>
      <c r="S205" s="760"/>
      <c r="T205" s="760"/>
      <c r="U205" s="760"/>
      <c r="V205" s="760"/>
      <c r="W205" s="760"/>
      <c r="X205" s="760"/>
      <c r="Y205" s="760"/>
      <c r="Z205" s="760"/>
      <c r="AA205" s="760"/>
      <c r="AB205" s="760"/>
      <c r="AC205" s="760"/>
      <c r="AD205" s="760"/>
      <c r="AE205" s="760"/>
      <c r="AF205" s="760"/>
      <c r="AG205" s="760"/>
      <c r="AH205" s="760"/>
      <c r="AI205" s="760"/>
      <c r="AJ205" s="760"/>
      <c r="AK205" s="760"/>
      <c r="AL205" s="760"/>
      <c r="AM205" s="760"/>
      <c r="AN205" s="760"/>
      <c r="AO205" s="760"/>
      <c r="AP205" s="760"/>
      <c r="AQ205" s="760"/>
      <c r="AR205" s="760"/>
      <c r="AS205" s="760"/>
      <c r="AT205" s="760"/>
      <c r="AU205" s="760"/>
      <c r="AV205" s="760"/>
      <c r="AW205" s="760"/>
      <c r="AX205" s="760"/>
      <c r="AY205" s="760"/>
      <c r="AZ205" s="760"/>
      <c r="BA205" s="760"/>
      <c r="BB205" s="760"/>
      <c r="BC205" s="760"/>
      <c r="BD205" s="760"/>
      <c r="BE205" s="760"/>
      <c r="BF205" s="760"/>
      <c r="BG205" s="760"/>
      <c r="BH205" s="760"/>
      <c r="BI205" s="760"/>
      <c r="BJ205" s="760"/>
      <c r="BK205" s="760"/>
      <c r="BL205" s="760"/>
      <c r="BM205" s="760"/>
      <c r="BN205" s="760"/>
      <c r="BO205" s="760"/>
      <c r="BP205" s="760"/>
      <c r="BQ205" s="760"/>
      <c r="BR205" s="760"/>
      <c r="BS205" s="760"/>
      <c r="BT205" s="760"/>
      <c r="BU205" s="760"/>
      <c r="BV205" s="760"/>
      <c r="BW205" s="760"/>
      <c r="BX205" s="760"/>
      <c r="BY205" s="760"/>
      <c r="BZ205" s="760"/>
      <c r="CA205" s="760"/>
    </row>
    <row r="206" spans="1:79" ht="48.75" customHeight="1">
      <c r="B206" s="844" t="s">
        <v>903</v>
      </c>
      <c r="C206" s="845">
        <v>0</v>
      </c>
      <c r="D206" s="846">
        <v>1</v>
      </c>
      <c r="E206" s="847">
        <v>0</v>
      </c>
      <c r="F206" s="1403"/>
      <c r="G206" s="865"/>
      <c r="H206" s="865"/>
      <c r="I206" s="866"/>
      <c r="J206" s="760"/>
      <c r="K206" s="760"/>
      <c r="L206" s="760"/>
      <c r="M206" s="760"/>
      <c r="N206" s="815"/>
      <c r="O206" s="760"/>
      <c r="P206" s="760"/>
      <c r="Q206" s="760"/>
      <c r="R206" s="760"/>
      <c r="S206" s="760"/>
      <c r="T206" s="760"/>
      <c r="U206" s="760"/>
      <c r="V206" s="760"/>
      <c r="W206" s="760"/>
      <c r="X206" s="760"/>
      <c r="Y206" s="760"/>
      <c r="Z206" s="760"/>
      <c r="AA206" s="760"/>
      <c r="AB206" s="760"/>
      <c r="AC206" s="760"/>
      <c r="AD206" s="760"/>
      <c r="AE206" s="760"/>
      <c r="AF206" s="760"/>
      <c r="AG206" s="760"/>
      <c r="AH206" s="760"/>
      <c r="AI206" s="760"/>
      <c r="AJ206" s="760"/>
      <c r="AK206" s="760"/>
      <c r="AL206" s="760"/>
      <c r="AM206" s="760"/>
      <c r="AN206" s="760"/>
      <c r="AO206" s="760"/>
      <c r="AP206" s="760"/>
      <c r="AQ206" s="760"/>
      <c r="AR206" s="760"/>
      <c r="AS206" s="760"/>
      <c r="AT206" s="760"/>
      <c r="AU206" s="760"/>
      <c r="AV206" s="760"/>
      <c r="AW206" s="760"/>
      <c r="AX206" s="760"/>
      <c r="AY206" s="760"/>
      <c r="AZ206" s="760"/>
      <c r="BA206" s="760"/>
      <c r="BB206" s="760"/>
      <c r="BC206" s="760"/>
      <c r="BD206" s="760"/>
      <c r="BE206" s="760"/>
      <c r="BF206" s="760"/>
      <c r="BG206" s="760"/>
      <c r="BH206" s="760"/>
      <c r="BI206" s="760"/>
      <c r="BJ206" s="760"/>
      <c r="BK206" s="760"/>
      <c r="BL206" s="760"/>
      <c r="BM206" s="760"/>
      <c r="BN206" s="760"/>
      <c r="BO206" s="760"/>
      <c r="BP206" s="760"/>
      <c r="BQ206" s="760"/>
      <c r="BR206" s="760"/>
      <c r="BS206" s="760"/>
      <c r="BT206" s="760"/>
      <c r="BU206" s="760"/>
      <c r="BV206" s="760"/>
      <c r="BW206" s="760"/>
      <c r="BX206" s="760"/>
      <c r="BY206" s="760"/>
      <c r="BZ206" s="760"/>
      <c r="CA206" s="760"/>
    </row>
    <row r="207" spans="1:79" ht="48.75" customHeight="1">
      <c r="B207" s="850" t="s">
        <v>904</v>
      </c>
      <c r="C207" s="851">
        <v>1</v>
      </c>
      <c r="D207" s="852">
        <v>1</v>
      </c>
      <c r="E207" s="853">
        <v>1</v>
      </c>
      <c r="F207" s="1403"/>
      <c r="G207" s="867"/>
      <c r="H207" s="867"/>
      <c r="I207" s="868"/>
      <c r="J207" s="760"/>
      <c r="K207" s="760"/>
      <c r="L207" s="760"/>
      <c r="M207" s="760"/>
      <c r="N207" s="815"/>
      <c r="O207" s="760"/>
      <c r="P207" s="760"/>
      <c r="Q207" s="760"/>
      <c r="R207" s="760"/>
      <c r="S207" s="760"/>
      <c r="T207" s="760"/>
      <c r="U207" s="760"/>
      <c r="V207" s="760"/>
      <c r="W207" s="760"/>
      <c r="X207" s="760"/>
      <c r="Y207" s="760"/>
      <c r="Z207" s="760"/>
      <c r="AA207" s="760"/>
      <c r="AB207" s="760"/>
      <c r="AC207" s="760"/>
      <c r="AD207" s="760"/>
      <c r="AE207" s="760"/>
      <c r="AF207" s="760"/>
      <c r="AG207" s="760"/>
      <c r="AH207" s="760"/>
      <c r="AI207" s="760"/>
      <c r="AJ207" s="760"/>
      <c r="AK207" s="760"/>
      <c r="AL207" s="760"/>
      <c r="AM207" s="760"/>
      <c r="AN207" s="760"/>
      <c r="AO207" s="760"/>
      <c r="AP207" s="760"/>
      <c r="AQ207" s="760"/>
      <c r="AR207" s="760"/>
      <c r="AS207" s="760"/>
      <c r="AT207" s="760"/>
      <c r="AU207" s="760"/>
      <c r="AV207" s="760"/>
      <c r="AW207" s="760"/>
      <c r="AX207" s="760"/>
      <c r="AY207" s="760"/>
      <c r="AZ207" s="760"/>
      <c r="BA207" s="760"/>
      <c r="BB207" s="760"/>
      <c r="BC207" s="760"/>
      <c r="BD207" s="760"/>
      <c r="BE207" s="760"/>
      <c r="BF207" s="760"/>
      <c r="BG207" s="760"/>
      <c r="BH207" s="760"/>
      <c r="BI207" s="760"/>
      <c r="BJ207" s="760"/>
      <c r="BK207" s="760"/>
      <c r="BL207" s="760"/>
      <c r="BM207" s="760"/>
      <c r="BN207" s="760"/>
      <c r="BO207" s="760"/>
      <c r="BP207" s="760"/>
      <c r="BQ207" s="760"/>
      <c r="BR207" s="760"/>
      <c r="BS207" s="760"/>
      <c r="BT207" s="760"/>
      <c r="BU207" s="760"/>
      <c r="BV207" s="760"/>
      <c r="BW207" s="760"/>
      <c r="BX207" s="760"/>
      <c r="BY207" s="760"/>
      <c r="BZ207" s="760"/>
      <c r="CA207" s="760"/>
    </row>
    <row r="208" spans="1:79" ht="48.75" customHeight="1">
      <c r="B208" s="850" t="s">
        <v>905</v>
      </c>
      <c r="C208" s="851">
        <v>2</v>
      </c>
      <c r="D208" s="852">
        <v>1</v>
      </c>
      <c r="E208" s="853">
        <v>2</v>
      </c>
      <c r="F208" s="1403"/>
      <c r="G208" s="867"/>
      <c r="H208" s="867"/>
      <c r="I208" s="868"/>
      <c r="J208" s="760"/>
      <c r="K208" s="760"/>
      <c r="L208" s="760"/>
      <c r="M208" s="760"/>
      <c r="N208" s="815"/>
      <c r="O208" s="760"/>
      <c r="P208" s="760"/>
      <c r="Q208" s="760"/>
      <c r="R208" s="760"/>
      <c r="S208" s="760"/>
      <c r="T208" s="760"/>
      <c r="U208" s="760"/>
      <c r="V208" s="760"/>
      <c r="W208" s="760"/>
      <c r="X208" s="760"/>
      <c r="Y208" s="760"/>
      <c r="Z208" s="760"/>
      <c r="AA208" s="760"/>
      <c r="AB208" s="760"/>
      <c r="AC208" s="760"/>
      <c r="AD208" s="760"/>
      <c r="AE208" s="760"/>
      <c r="AF208" s="760"/>
      <c r="AG208" s="760"/>
      <c r="AH208" s="760"/>
      <c r="AI208" s="760"/>
      <c r="AJ208" s="760"/>
      <c r="AK208" s="760"/>
      <c r="AL208" s="760"/>
      <c r="AM208" s="760"/>
      <c r="AN208" s="760"/>
      <c r="AO208" s="760"/>
      <c r="AP208" s="760"/>
      <c r="AQ208" s="760"/>
      <c r="AR208" s="760"/>
      <c r="AS208" s="760"/>
      <c r="AT208" s="760"/>
      <c r="AU208" s="760"/>
      <c r="AV208" s="760"/>
      <c r="AW208" s="760"/>
      <c r="AX208" s="760"/>
      <c r="AY208" s="760"/>
      <c r="AZ208" s="760"/>
      <c r="BA208" s="760"/>
      <c r="BB208" s="760"/>
      <c r="BC208" s="760"/>
      <c r="BD208" s="760"/>
      <c r="BE208" s="760"/>
      <c r="BF208" s="760"/>
      <c r="BG208" s="760"/>
      <c r="BH208" s="760"/>
      <c r="BI208" s="760"/>
      <c r="BJ208" s="760"/>
      <c r="BK208" s="760"/>
      <c r="BL208" s="760"/>
      <c r="BM208" s="760"/>
      <c r="BN208" s="760"/>
      <c r="BO208" s="760"/>
      <c r="BP208" s="760"/>
      <c r="BQ208" s="760"/>
      <c r="BR208" s="760"/>
      <c r="BS208" s="760"/>
      <c r="BT208" s="760"/>
      <c r="BU208" s="760"/>
      <c r="BV208" s="760"/>
      <c r="BW208" s="760"/>
      <c r="BX208" s="760"/>
      <c r="BY208" s="760"/>
      <c r="BZ208" s="760"/>
      <c r="CA208" s="760"/>
    </row>
    <row r="209" spans="1:79" ht="48.75" customHeight="1">
      <c r="B209" s="850" t="s">
        <v>906</v>
      </c>
      <c r="C209" s="851">
        <v>3</v>
      </c>
      <c r="D209" s="852">
        <v>1</v>
      </c>
      <c r="E209" s="853">
        <v>3</v>
      </c>
      <c r="F209" s="1403"/>
      <c r="G209" s="867"/>
      <c r="H209" s="867"/>
      <c r="I209" s="868"/>
      <c r="J209" s="760"/>
      <c r="K209" s="760"/>
      <c r="L209" s="760"/>
      <c r="M209" s="760"/>
      <c r="N209" s="815"/>
      <c r="O209" s="760"/>
      <c r="P209" s="760"/>
      <c r="Q209" s="760"/>
      <c r="R209" s="760"/>
      <c r="S209" s="760"/>
      <c r="T209" s="760"/>
      <c r="U209" s="760"/>
      <c r="V209" s="760"/>
      <c r="W209" s="760"/>
      <c r="X209" s="760"/>
      <c r="Y209" s="760"/>
      <c r="Z209" s="760"/>
      <c r="AA209" s="760"/>
      <c r="AB209" s="760"/>
      <c r="AC209" s="760"/>
      <c r="AD209" s="760"/>
      <c r="AE209" s="760"/>
      <c r="AF209" s="760"/>
      <c r="AG209" s="760"/>
      <c r="AH209" s="760"/>
      <c r="AI209" s="760"/>
      <c r="AJ209" s="760"/>
      <c r="AK209" s="760"/>
      <c r="AL209" s="760"/>
      <c r="AM209" s="760"/>
      <c r="AN209" s="760"/>
      <c r="AO209" s="760"/>
      <c r="AP209" s="760"/>
      <c r="AQ209" s="760"/>
      <c r="AR209" s="760"/>
      <c r="AS209" s="760"/>
      <c r="AT209" s="760"/>
      <c r="AU209" s="760"/>
      <c r="AV209" s="760"/>
      <c r="AW209" s="760"/>
      <c r="AX209" s="760"/>
      <c r="AY209" s="760"/>
      <c r="AZ209" s="760"/>
      <c r="BA209" s="760"/>
      <c r="BB209" s="760"/>
      <c r="BC209" s="760"/>
      <c r="BD209" s="760"/>
      <c r="BE209" s="760"/>
      <c r="BF209" s="760"/>
      <c r="BG209" s="760"/>
      <c r="BH209" s="760"/>
      <c r="BI209" s="760"/>
      <c r="BJ209" s="760"/>
      <c r="BK209" s="760"/>
      <c r="BL209" s="760"/>
      <c r="BM209" s="760"/>
      <c r="BN209" s="760"/>
      <c r="BO209" s="760"/>
      <c r="BP209" s="760"/>
      <c r="BQ209" s="760"/>
      <c r="BR209" s="760"/>
      <c r="BS209" s="760"/>
      <c r="BT209" s="760"/>
      <c r="BU209" s="760"/>
      <c r="BV209" s="760"/>
      <c r="BW209" s="760"/>
      <c r="BX209" s="760"/>
      <c r="BY209" s="760"/>
      <c r="BZ209" s="760"/>
      <c r="CA209" s="760"/>
    </row>
    <row r="210" spans="1:79" ht="48.75" customHeight="1" thickBot="1">
      <c r="B210" s="856" t="s">
        <v>907</v>
      </c>
      <c r="C210" s="857">
        <v>4</v>
      </c>
      <c r="D210" s="858">
        <v>1</v>
      </c>
      <c r="E210" s="859">
        <v>4</v>
      </c>
      <c r="F210" s="1404"/>
      <c r="G210" s="869"/>
      <c r="H210" s="869"/>
      <c r="I210" s="870"/>
      <c r="J210" s="760"/>
      <c r="K210" s="760"/>
      <c r="L210" s="760"/>
      <c r="M210" s="760"/>
      <c r="N210" s="815"/>
      <c r="O210" s="760"/>
      <c r="P210" s="760"/>
      <c r="Q210" s="760"/>
      <c r="R210" s="760"/>
      <c r="S210" s="760"/>
      <c r="T210" s="760"/>
      <c r="U210" s="760"/>
      <c r="V210" s="760"/>
      <c r="W210" s="760"/>
      <c r="X210" s="760"/>
      <c r="Y210" s="760"/>
      <c r="Z210" s="760"/>
      <c r="AA210" s="760"/>
      <c r="AB210" s="760"/>
      <c r="AC210" s="760"/>
      <c r="AD210" s="760"/>
      <c r="AE210" s="760"/>
      <c r="AF210" s="760"/>
      <c r="AG210" s="760"/>
      <c r="AH210" s="760"/>
      <c r="AI210" s="760"/>
      <c r="AJ210" s="760"/>
      <c r="AK210" s="760"/>
      <c r="AL210" s="760"/>
      <c r="AM210" s="760"/>
      <c r="AN210" s="760"/>
      <c r="AO210" s="760"/>
      <c r="AP210" s="760"/>
      <c r="AQ210" s="760"/>
      <c r="AR210" s="760"/>
      <c r="AS210" s="760"/>
      <c r="AT210" s="760"/>
      <c r="AU210" s="760"/>
      <c r="AV210" s="760"/>
      <c r="AW210" s="760"/>
      <c r="AX210" s="760"/>
      <c r="AY210" s="760"/>
      <c r="AZ210" s="760"/>
      <c r="BA210" s="760"/>
      <c r="BB210" s="760"/>
      <c r="BC210" s="760"/>
      <c r="BD210" s="760"/>
      <c r="BE210" s="760"/>
      <c r="BF210" s="760"/>
      <c r="BG210" s="760"/>
      <c r="BH210" s="760"/>
      <c r="BI210" s="760"/>
      <c r="BJ210" s="760"/>
      <c r="BK210" s="760"/>
      <c r="BL210" s="760"/>
      <c r="BM210" s="760"/>
      <c r="BN210" s="760"/>
      <c r="BO210" s="760"/>
      <c r="BP210" s="760"/>
      <c r="BQ210" s="760"/>
      <c r="BR210" s="760"/>
      <c r="BS210" s="760"/>
      <c r="BT210" s="760"/>
      <c r="BU210" s="760"/>
      <c r="BV210" s="760"/>
      <c r="BW210" s="760"/>
      <c r="BX210" s="760"/>
      <c r="BY210" s="760"/>
      <c r="BZ210" s="760"/>
      <c r="CA210" s="760"/>
    </row>
    <row r="211" spans="1:79" ht="35.25" customHeight="1">
      <c r="B211" s="1411"/>
      <c r="C211" s="1411"/>
      <c r="D211" s="1411"/>
      <c r="E211" s="1411"/>
      <c r="F211" s="878"/>
      <c r="G211" s="835"/>
      <c r="H211" s="835"/>
      <c r="I211" s="760"/>
      <c r="J211" s="760"/>
      <c r="K211" s="760"/>
      <c r="L211" s="760"/>
      <c r="M211" s="760"/>
      <c r="N211" s="815"/>
      <c r="O211" s="760"/>
      <c r="P211" s="760"/>
      <c r="Q211" s="760"/>
      <c r="R211" s="760"/>
      <c r="S211" s="760"/>
      <c r="T211" s="760"/>
      <c r="U211" s="760"/>
      <c r="V211" s="760"/>
      <c r="W211" s="760"/>
      <c r="X211" s="760"/>
      <c r="Y211" s="760"/>
      <c r="Z211" s="760"/>
      <c r="AA211" s="760"/>
      <c r="AB211" s="760"/>
      <c r="AC211" s="760"/>
      <c r="AD211" s="760"/>
      <c r="AE211" s="760"/>
      <c r="AF211" s="760"/>
      <c r="AG211" s="760"/>
      <c r="AH211" s="760"/>
      <c r="AI211" s="760"/>
      <c r="AJ211" s="760"/>
      <c r="AK211" s="760"/>
      <c r="AL211" s="760"/>
      <c r="AM211" s="760"/>
      <c r="AN211" s="760"/>
      <c r="AO211" s="760"/>
      <c r="AP211" s="760"/>
      <c r="AQ211" s="760"/>
      <c r="AR211" s="760"/>
      <c r="AS211" s="760"/>
      <c r="AT211" s="760"/>
      <c r="AU211" s="760"/>
      <c r="AV211" s="760"/>
      <c r="AW211" s="760"/>
      <c r="AX211" s="760"/>
      <c r="AY211" s="760"/>
      <c r="AZ211" s="760"/>
      <c r="BA211" s="760"/>
      <c r="BB211" s="760"/>
      <c r="BC211" s="760"/>
      <c r="BD211" s="760"/>
      <c r="BE211" s="760"/>
      <c r="BF211" s="760"/>
      <c r="BG211" s="760"/>
      <c r="BH211" s="760"/>
      <c r="BI211" s="760"/>
      <c r="BJ211" s="760"/>
      <c r="BK211" s="760"/>
      <c r="BL211" s="760"/>
      <c r="BM211" s="760"/>
      <c r="BN211" s="760"/>
      <c r="BO211" s="760"/>
      <c r="BP211" s="760"/>
      <c r="BQ211" s="760"/>
      <c r="BR211" s="760"/>
      <c r="BS211" s="760"/>
      <c r="BT211" s="760"/>
      <c r="BU211" s="760"/>
      <c r="BV211" s="760"/>
      <c r="BW211" s="760"/>
      <c r="BX211" s="760"/>
      <c r="BY211" s="760"/>
      <c r="BZ211" s="760"/>
      <c r="CA211" s="760"/>
    </row>
    <row r="212" spans="1:79" ht="18" customHeight="1">
      <c r="A212" s="724">
        <v>21</v>
      </c>
      <c r="B212" s="831" t="s">
        <v>908</v>
      </c>
      <c r="C212" s="832"/>
      <c r="D212" s="832"/>
      <c r="E212" s="832"/>
      <c r="F212" s="878"/>
      <c r="G212" s="835"/>
      <c r="H212" s="835"/>
      <c r="I212" s="760"/>
      <c r="J212" s="760"/>
      <c r="K212" s="760"/>
      <c r="L212" s="760"/>
      <c r="M212" s="760"/>
      <c r="N212" s="815"/>
      <c r="O212" s="760"/>
      <c r="P212" s="760"/>
      <c r="Q212" s="760"/>
      <c r="R212" s="760"/>
      <c r="S212" s="760"/>
      <c r="T212" s="760"/>
      <c r="U212" s="760"/>
      <c r="V212" s="760"/>
      <c r="W212" s="760"/>
      <c r="X212" s="760"/>
      <c r="Y212" s="760"/>
      <c r="Z212" s="760"/>
      <c r="AA212" s="760"/>
      <c r="AB212" s="760"/>
      <c r="AC212" s="760"/>
      <c r="AD212" s="760"/>
      <c r="AE212" s="760"/>
      <c r="AF212" s="760"/>
      <c r="AG212" s="760"/>
      <c r="AH212" s="760"/>
      <c r="AI212" s="760"/>
      <c r="AJ212" s="760"/>
      <c r="AK212" s="760"/>
      <c r="AL212" s="760"/>
      <c r="AM212" s="760"/>
      <c r="AN212" s="760"/>
      <c r="AO212" s="760"/>
      <c r="AP212" s="760"/>
      <c r="AQ212" s="760"/>
      <c r="AR212" s="760"/>
      <c r="AS212" s="760"/>
      <c r="AT212" s="760"/>
      <c r="AU212" s="760"/>
      <c r="AV212" s="760"/>
      <c r="AW212" s="760"/>
      <c r="AX212" s="760"/>
      <c r="AY212" s="760"/>
      <c r="AZ212" s="760"/>
      <c r="BA212" s="760"/>
      <c r="BB212" s="760"/>
      <c r="BC212" s="760"/>
      <c r="BD212" s="760"/>
      <c r="BE212" s="760"/>
      <c r="BF212" s="760"/>
      <c r="BG212" s="760"/>
      <c r="BH212" s="760"/>
      <c r="BI212" s="760"/>
      <c r="BJ212" s="760"/>
      <c r="BK212" s="760"/>
      <c r="BL212" s="760"/>
      <c r="BM212" s="760"/>
      <c r="BN212" s="760"/>
      <c r="BO212" s="760"/>
      <c r="BP212" s="760"/>
      <c r="BQ212" s="760"/>
      <c r="BR212" s="760"/>
      <c r="BS212" s="760"/>
      <c r="BT212" s="760"/>
      <c r="BU212" s="760"/>
      <c r="BV212" s="760"/>
      <c r="BW212" s="760"/>
      <c r="BX212" s="760"/>
      <c r="BY212" s="760"/>
      <c r="BZ212" s="760"/>
      <c r="CA212" s="760"/>
    </row>
    <row r="213" spans="1:79" ht="35.25" customHeight="1">
      <c r="B213" s="1399" t="s">
        <v>909</v>
      </c>
      <c r="C213" s="1400"/>
      <c r="D213" s="1400"/>
      <c r="E213" s="1401"/>
      <c r="F213" s="878"/>
      <c r="G213" s="835"/>
      <c r="H213" s="835"/>
      <c r="I213" s="760"/>
      <c r="J213" s="760"/>
      <c r="K213" s="760"/>
      <c r="L213" s="760"/>
      <c r="M213" s="760"/>
      <c r="N213" s="815"/>
      <c r="O213" s="760"/>
      <c r="P213" s="760"/>
      <c r="Q213" s="760"/>
      <c r="R213" s="760"/>
      <c r="S213" s="760"/>
      <c r="T213" s="760"/>
      <c r="U213" s="760"/>
      <c r="V213" s="760"/>
      <c r="W213" s="760"/>
      <c r="X213" s="760"/>
      <c r="Y213" s="760"/>
      <c r="Z213" s="760"/>
      <c r="AA213" s="760"/>
      <c r="AB213" s="760"/>
      <c r="AC213" s="760"/>
      <c r="AD213" s="760"/>
      <c r="AE213" s="760"/>
      <c r="AF213" s="760"/>
      <c r="AG213" s="760"/>
      <c r="AH213" s="760"/>
      <c r="AI213" s="760"/>
      <c r="AJ213" s="760"/>
      <c r="AK213" s="760"/>
      <c r="AL213" s="760"/>
      <c r="AM213" s="760"/>
      <c r="AN213" s="760"/>
      <c r="AO213" s="760"/>
      <c r="AP213" s="760"/>
      <c r="AQ213" s="760"/>
      <c r="AR213" s="760"/>
      <c r="AS213" s="760"/>
      <c r="AT213" s="760"/>
      <c r="AU213" s="760"/>
      <c r="AV213" s="760"/>
      <c r="AW213" s="760"/>
      <c r="AX213" s="760"/>
      <c r="AY213" s="760"/>
      <c r="AZ213" s="760"/>
      <c r="BA213" s="760"/>
      <c r="BB213" s="760"/>
      <c r="BC213" s="760"/>
      <c r="BD213" s="760"/>
      <c r="BE213" s="760"/>
      <c r="BF213" s="760"/>
      <c r="BG213" s="760"/>
      <c r="BH213" s="760"/>
      <c r="BI213" s="760"/>
      <c r="BJ213" s="760"/>
      <c r="BK213" s="760"/>
      <c r="BL213" s="760"/>
      <c r="BM213" s="760"/>
      <c r="BN213" s="760"/>
      <c r="BO213" s="760"/>
      <c r="BP213" s="760"/>
      <c r="BQ213" s="760"/>
      <c r="BR213" s="760"/>
      <c r="BS213" s="760"/>
      <c r="BT213" s="760"/>
      <c r="BU213" s="760"/>
      <c r="BV213" s="760"/>
      <c r="BW213" s="760"/>
      <c r="BX213" s="760"/>
      <c r="BY213" s="760"/>
      <c r="BZ213" s="760"/>
      <c r="CA213" s="760"/>
    </row>
    <row r="214" spans="1:79" ht="16.5" customHeight="1" thickBot="1">
      <c r="B214" s="831" t="s">
        <v>811</v>
      </c>
      <c r="C214" s="836"/>
      <c r="F214" s="878"/>
      <c r="G214" s="835"/>
      <c r="H214" s="835"/>
      <c r="I214" s="760"/>
      <c r="J214" s="760"/>
      <c r="K214" s="760"/>
      <c r="L214" s="760"/>
      <c r="M214" s="760"/>
      <c r="N214" s="815"/>
      <c r="O214" s="760"/>
      <c r="P214" s="760"/>
      <c r="Q214" s="760"/>
      <c r="R214" s="760"/>
      <c r="S214" s="760"/>
      <c r="T214" s="760"/>
      <c r="U214" s="760"/>
      <c r="V214" s="760"/>
      <c r="W214" s="760"/>
      <c r="X214" s="760"/>
      <c r="Y214" s="760"/>
      <c r="Z214" s="760"/>
      <c r="AA214" s="760"/>
      <c r="AB214" s="760"/>
      <c r="AC214" s="760"/>
      <c r="AD214" s="760"/>
      <c r="AE214" s="760"/>
      <c r="AF214" s="760"/>
      <c r="AG214" s="760"/>
      <c r="AH214" s="760"/>
      <c r="AI214" s="760"/>
      <c r="AJ214" s="760"/>
      <c r="AK214" s="760"/>
      <c r="AL214" s="760"/>
      <c r="AM214" s="760"/>
      <c r="AN214" s="760"/>
      <c r="AO214" s="760"/>
      <c r="AP214" s="760"/>
      <c r="AQ214" s="760"/>
      <c r="AR214" s="760"/>
      <c r="AS214" s="760"/>
      <c r="AT214" s="760"/>
      <c r="AU214" s="760"/>
      <c r="AV214" s="760"/>
      <c r="AW214" s="760"/>
      <c r="AX214" s="760"/>
      <c r="AY214" s="760"/>
      <c r="AZ214" s="760"/>
      <c r="BA214" s="760"/>
      <c r="BB214" s="760"/>
      <c r="BC214" s="760"/>
      <c r="BD214" s="760"/>
      <c r="BE214" s="760"/>
      <c r="BF214" s="760"/>
      <c r="BG214" s="760"/>
      <c r="BH214" s="760"/>
      <c r="BI214" s="760"/>
      <c r="BJ214" s="760"/>
      <c r="BK214" s="760"/>
      <c r="BL214" s="760"/>
      <c r="BM214" s="760"/>
      <c r="BN214" s="760"/>
      <c r="BO214" s="760"/>
      <c r="BP214" s="760"/>
      <c r="BQ214" s="760"/>
      <c r="BR214" s="760"/>
      <c r="BS214" s="760"/>
      <c r="BT214" s="760"/>
      <c r="BU214" s="760"/>
      <c r="BV214" s="760"/>
      <c r="BW214" s="760"/>
      <c r="BX214" s="760"/>
      <c r="BY214" s="760"/>
      <c r="BZ214" s="760"/>
      <c r="CA214" s="760"/>
    </row>
    <row r="215" spans="1:79" ht="33.75" customHeight="1" thickBot="1">
      <c r="B215" s="837" t="s">
        <v>812</v>
      </c>
      <c r="C215" s="838" t="s">
        <v>813</v>
      </c>
      <c r="D215" s="838" t="s">
        <v>814</v>
      </c>
      <c r="E215" s="839" t="s">
        <v>815</v>
      </c>
      <c r="F215" s="1402" t="s">
        <v>816</v>
      </c>
      <c r="G215" s="926" t="e">
        <f>AVERAGE([2]A.Pontozás_1.értékelő!G211,[2]B.Pontozás_2.értékelő!G211)</f>
        <v>#DIV/0!</v>
      </c>
      <c r="H215" s="835"/>
      <c r="I215" s="760"/>
      <c r="J215" s="760"/>
      <c r="K215" s="760"/>
      <c r="L215" s="760"/>
      <c r="M215" s="760"/>
      <c r="N215" s="815"/>
      <c r="O215" s="760"/>
      <c r="P215" s="760"/>
      <c r="Q215" s="760"/>
      <c r="R215" s="760"/>
      <c r="S215" s="760"/>
      <c r="T215" s="760"/>
      <c r="U215" s="760"/>
      <c r="V215" s="760"/>
      <c r="W215" s="760"/>
      <c r="X215" s="760"/>
      <c r="Y215" s="760"/>
      <c r="Z215" s="760"/>
      <c r="AA215" s="760"/>
      <c r="AB215" s="760"/>
      <c r="AC215" s="760"/>
      <c r="AD215" s="760"/>
      <c r="AE215" s="760"/>
      <c r="AF215" s="760"/>
      <c r="AG215" s="760"/>
      <c r="AH215" s="760"/>
      <c r="AI215" s="760"/>
      <c r="AJ215" s="760"/>
      <c r="AK215" s="760"/>
      <c r="AL215" s="760"/>
      <c r="AM215" s="760"/>
      <c r="AN215" s="760"/>
      <c r="AO215" s="760"/>
      <c r="AP215" s="760"/>
      <c r="AQ215" s="760"/>
      <c r="AR215" s="760"/>
      <c r="AS215" s="760"/>
      <c r="AT215" s="760"/>
      <c r="AU215" s="760"/>
      <c r="AV215" s="760"/>
      <c r="AW215" s="760"/>
      <c r="AX215" s="760"/>
      <c r="AY215" s="760"/>
      <c r="AZ215" s="760"/>
      <c r="BA215" s="760"/>
      <c r="BB215" s="760"/>
      <c r="BC215" s="760"/>
      <c r="BD215" s="760"/>
      <c r="BE215" s="760"/>
      <c r="BF215" s="760"/>
      <c r="BG215" s="760"/>
      <c r="BH215" s="760"/>
      <c r="BI215" s="760"/>
      <c r="BJ215" s="760"/>
      <c r="BK215" s="760"/>
      <c r="BL215" s="760"/>
      <c r="BM215" s="760"/>
      <c r="BN215" s="760"/>
      <c r="BO215" s="760"/>
      <c r="BP215" s="760"/>
      <c r="BQ215" s="760"/>
      <c r="BR215" s="760"/>
      <c r="BS215" s="760"/>
      <c r="BT215" s="760"/>
      <c r="BU215" s="760"/>
      <c r="BV215" s="760"/>
      <c r="BW215" s="760"/>
      <c r="BX215" s="760"/>
      <c r="BY215" s="760"/>
      <c r="BZ215" s="760"/>
      <c r="CA215" s="760"/>
    </row>
    <row r="216" spans="1:79" ht="27.95" customHeight="1">
      <c r="B216" s="844" t="s">
        <v>910</v>
      </c>
      <c r="C216" s="845">
        <v>0</v>
      </c>
      <c r="D216" s="846">
        <v>1</v>
      </c>
      <c r="E216" s="847">
        <v>0</v>
      </c>
      <c r="F216" s="1403"/>
      <c r="G216" s="865"/>
      <c r="H216" s="865"/>
      <c r="I216" s="866"/>
      <c r="J216" s="760"/>
      <c r="K216" s="760"/>
      <c r="L216" s="760"/>
      <c r="M216" s="760"/>
      <c r="N216" s="815"/>
      <c r="O216" s="760"/>
      <c r="P216" s="760"/>
      <c r="Q216" s="760"/>
      <c r="R216" s="760"/>
      <c r="S216" s="760"/>
      <c r="T216" s="760"/>
      <c r="U216" s="760"/>
      <c r="V216" s="760"/>
      <c r="W216" s="760"/>
      <c r="X216" s="760"/>
      <c r="Y216" s="760"/>
      <c r="Z216" s="760"/>
      <c r="AA216" s="760"/>
      <c r="AB216" s="760"/>
      <c r="AC216" s="760"/>
      <c r="AD216" s="760"/>
      <c r="AE216" s="760"/>
      <c r="AF216" s="760"/>
      <c r="AG216" s="760"/>
      <c r="AH216" s="760"/>
      <c r="AI216" s="760"/>
      <c r="AJ216" s="760"/>
      <c r="AK216" s="760"/>
      <c r="AL216" s="760"/>
      <c r="AM216" s="760"/>
      <c r="AN216" s="760"/>
      <c r="AO216" s="760"/>
      <c r="AP216" s="760"/>
      <c r="AQ216" s="760"/>
      <c r="AR216" s="760"/>
      <c r="AS216" s="760"/>
      <c r="AT216" s="760"/>
      <c r="AU216" s="760"/>
      <c r="AV216" s="760"/>
      <c r="AW216" s="760"/>
      <c r="AX216" s="760"/>
      <c r="AY216" s="760"/>
      <c r="AZ216" s="760"/>
      <c r="BA216" s="760"/>
      <c r="BB216" s="760"/>
      <c r="BC216" s="760"/>
      <c r="BD216" s="760"/>
      <c r="BE216" s="760"/>
      <c r="BF216" s="760"/>
      <c r="BG216" s="760"/>
      <c r="BH216" s="760"/>
      <c r="BI216" s="760"/>
      <c r="BJ216" s="760"/>
      <c r="BK216" s="760"/>
      <c r="BL216" s="760"/>
      <c r="BM216" s="760"/>
      <c r="BN216" s="760"/>
      <c r="BO216" s="760"/>
      <c r="BP216" s="760"/>
      <c r="BQ216" s="760"/>
      <c r="BR216" s="760"/>
      <c r="BS216" s="760"/>
      <c r="BT216" s="760"/>
      <c r="BU216" s="760"/>
      <c r="BV216" s="760"/>
      <c r="BW216" s="760"/>
      <c r="BX216" s="760"/>
      <c r="BY216" s="760"/>
      <c r="BZ216" s="760"/>
      <c r="CA216" s="760"/>
    </row>
    <row r="217" spans="1:79" ht="30" customHeight="1">
      <c r="B217" s="850" t="s">
        <v>911</v>
      </c>
      <c r="C217" s="851">
        <v>1</v>
      </c>
      <c r="D217" s="852">
        <v>1</v>
      </c>
      <c r="E217" s="853">
        <v>1</v>
      </c>
      <c r="F217" s="1403"/>
      <c r="G217" s="867"/>
      <c r="H217" s="867"/>
      <c r="I217" s="868"/>
      <c r="J217" s="760"/>
      <c r="K217" s="760"/>
      <c r="L217" s="760"/>
      <c r="M217" s="760"/>
      <c r="N217" s="815"/>
      <c r="O217" s="760"/>
      <c r="P217" s="760"/>
      <c r="Q217" s="760"/>
      <c r="R217" s="760"/>
      <c r="S217" s="760"/>
      <c r="T217" s="760"/>
      <c r="U217" s="760"/>
      <c r="V217" s="760"/>
      <c r="W217" s="760"/>
      <c r="X217" s="760"/>
      <c r="Y217" s="760"/>
      <c r="Z217" s="760"/>
      <c r="AA217" s="760"/>
      <c r="AB217" s="760"/>
      <c r="AC217" s="760"/>
      <c r="AD217" s="760"/>
      <c r="AE217" s="760"/>
      <c r="AF217" s="760"/>
      <c r="AG217" s="760"/>
      <c r="AH217" s="760"/>
      <c r="AI217" s="760"/>
      <c r="AJ217" s="760"/>
      <c r="AK217" s="760"/>
      <c r="AL217" s="760"/>
      <c r="AM217" s="760"/>
      <c r="AN217" s="760"/>
      <c r="AO217" s="760"/>
      <c r="AP217" s="760"/>
      <c r="AQ217" s="760"/>
      <c r="AR217" s="760"/>
      <c r="AS217" s="760"/>
      <c r="AT217" s="760"/>
      <c r="AU217" s="760"/>
      <c r="AV217" s="760"/>
      <c r="AW217" s="760"/>
      <c r="AX217" s="760"/>
      <c r="AY217" s="760"/>
      <c r="AZ217" s="760"/>
      <c r="BA217" s="760"/>
      <c r="BB217" s="760"/>
      <c r="BC217" s="760"/>
      <c r="BD217" s="760"/>
      <c r="BE217" s="760"/>
      <c r="BF217" s="760"/>
      <c r="BG217" s="760"/>
      <c r="BH217" s="760"/>
      <c r="BI217" s="760"/>
      <c r="BJ217" s="760"/>
      <c r="BK217" s="760"/>
      <c r="BL217" s="760"/>
      <c r="BM217" s="760"/>
      <c r="BN217" s="760"/>
      <c r="BO217" s="760"/>
      <c r="BP217" s="760"/>
      <c r="BQ217" s="760"/>
      <c r="BR217" s="760"/>
      <c r="BS217" s="760"/>
      <c r="BT217" s="760"/>
      <c r="BU217" s="760"/>
      <c r="BV217" s="760"/>
      <c r="BW217" s="760"/>
      <c r="BX217" s="760"/>
      <c r="BY217" s="760"/>
      <c r="BZ217" s="760"/>
      <c r="CA217" s="760"/>
    </row>
    <row r="218" spans="1:79" ht="33.6" customHeight="1">
      <c r="B218" s="850" t="s">
        <v>912</v>
      </c>
      <c r="C218" s="851">
        <v>2</v>
      </c>
      <c r="D218" s="852">
        <v>1</v>
      </c>
      <c r="E218" s="853">
        <v>2</v>
      </c>
      <c r="F218" s="1403"/>
      <c r="G218" s="867"/>
      <c r="H218" s="867"/>
      <c r="I218" s="868"/>
      <c r="J218" s="760"/>
      <c r="K218" s="760"/>
      <c r="L218" s="760"/>
      <c r="M218" s="760"/>
      <c r="N218" s="815"/>
      <c r="O218" s="760"/>
      <c r="P218" s="760"/>
      <c r="Q218" s="760"/>
      <c r="R218" s="760"/>
      <c r="S218" s="760"/>
      <c r="T218" s="760"/>
      <c r="U218" s="760"/>
      <c r="V218" s="760"/>
      <c r="W218" s="760"/>
      <c r="X218" s="760"/>
      <c r="Y218" s="760"/>
      <c r="Z218" s="760"/>
      <c r="AA218" s="760"/>
      <c r="AB218" s="760"/>
      <c r="AC218" s="760"/>
      <c r="AD218" s="760"/>
      <c r="AE218" s="760"/>
      <c r="AF218" s="760"/>
      <c r="AG218" s="760"/>
      <c r="AH218" s="760"/>
      <c r="AI218" s="760"/>
      <c r="AJ218" s="760"/>
      <c r="AK218" s="760"/>
      <c r="AL218" s="760"/>
      <c r="AM218" s="760"/>
      <c r="AN218" s="760"/>
      <c r="AO218" s="760"/>
      <c r="AP218" s="760"/>
      <c r="AQ218" s="760"/>
      <c r="AR218" s="760"/>
      <c r="AS218" s="760"/>
      <c r="AT218" s="760"/>
      <c r="AU218" s="760"/>
      <c r="AV218" s="760"/>
      <c r="AW218" s="760"/>
      <c r="AX218" s="760"/>
      <c r="AY218" s="760"/>
      <c r="AZ218" s="760"/>
      <c r="BA218" s="760"/>
      <c r="BB218" s="760"/>
      <c r="BC218" s="760"/>
      <c r="BD218" s="760"/>
      <c r="BE218" s="760"/>
      <c r="BF218" s="760"/>
      <c r="BG218" s="760"/>
      <c r="BH218" s="760"/>
      <c r="BI218" s="760"/>
      <c r="BJ218" s="760"/>
      <c r="BK218" s="760"/>
      <c r="BL218" s="760"/>
      <c r="BM218" s="760"/>
      <c r="BN218" s="760"/>
      <c r="BO218" s="760"/>
      <c r="BP218" s="760"/>
      <c r="BQ218" s="760"/>
      <c r="BR218" s="760"/>
      <c r="BS218" s="760"/>
      <c r="BT218" s="760"/>
      <c r="BU218" s="760"/>
      <c r="BV218" s="760"/>
      <c r="BW218" s="760"/>
      <c r="BX218" s="760"/>
      <c r="BY218" s="760"/>
      <c r="BZ218" s="760"/>
      <c r="CA218" s="760"/>
    </row>
    <row r="219" spans="1:79" ht="42.6" customHeight="1" thickBot="1">
      <c r="B219" s="856" t="s">
        <v>913</v>
      </c>
      <c r="C219" s="857">
        <v>3</v>
      </c>
      <c r="D219" s="858">
        <v>1</v>
      </c>
      <c r="E219" s="859">
        <v>3</v>
      </c>
      <c r="F219" s="1404"/>
      <c r="G219" s="869"/>
      <c r="H219" s="869"/>
      <c r="I219" s="870"/>
      <c r="J219" s="760"/>
      <c r="K219" s="760"/>
      <c r="L219" s="760"/>
      <c r="M219" s="760"/>
      <c r="N219" s="815"/>
      <c r="O219" s="760"/>
      <c r="P219" s="760"/>
      <c r="Q219" s="760"/>
      <c r="R219" s="760"/>
      <c r="S219" s="760"/>
      <c r="T219" s="760"/>
      <c r="U219" s="760"/>
      <c r="V219" s="760"/>
      <c r="W219" s="760"/>
      <c r="X219" s="760"/>
      <c r="Y219" s="760"/>
      <c r="Z219" s="760"/>
      <c r="AA219" s="760"/>
      <c r="AB219" s="760"/>
      <c r="AC219" s="760"/>
      <c r="AD219" s="760"/>
      <c r="AE219" s="760"/>
      <c r="AF219" s="760"/>
      <c r="AG219" s="760"/>
      <c r="AH219" s="760"/>
      <c r="AI219" s="760"/>
      <c r="AJ219" s="760"/>
      <c r="AK219" s="760"/>
      <c r="AL219" s="760"/>
      <c r="AM219" s="760"/>
      <c r="AN219" s="760"/>
      <c r="AO219" s="760"/>
      <c r="AP219" s="760"/>
      <c r="AQ219" s="760"/>
      <c r="AR219" s="760"/>
      <c r="AS219" s="760"/>
      <c r="AT219" s="760"/>
      <c r="AU219" s="760"/>
      <c r="AV219" s="760"/>
      <c r="AW219" s="760"/>
      <c r="AX219" s="760"/>
      <c r="AY219" s="760"/>
      <c r="AZ219" s="760"/>
      <c r="BA219" s="760"/>
      <c r="BB219" s="760"/>
      <c r="BC219" s="760"/>
      <c r="BD219" s="760"/>
      <c r="BE219" s="760"/>
      <c r="BF219" s="760"/>
      <c r="BG219" s="760"/>
      <c r="BH219" s="760"/>
      <c r="BI219" s="760"/>
      <c r="BJ219" s="760"/>
      <c r="BK219" s="760"/>
      <c r="BL219" s="760"/>
      <c r="BM219" s="760"/>
      <c r="BN219" s="760"/>
      <c r="BO219" s="760"/>
      <c r="BP219" s="760"/>
      <c r="BQ219" s="760"/>
      <c r="BR219" s="760"/>
      <c r="BS219" s="760"/>
      <c r="BT219" s="760"/>
      <c r="BU219" s="760"/>
      <c r="BV219" s="760"/>
      <c r="BW219" s="760"/>
      <c r="BX219" s="760"/>
      <c r="BY219" s="760"/>
      <c r="BZ219" s="760"/>
      <c r="CA219" s="760"/>
    </row>
    <row r="220" spans="1:79">
      <c r="B220" s="831"/>
      <c r="C220" s="730"/>
      <c r="D220" s="730"/>
      <c r="E220" s="730"/>
      <c r="F220" s="878"/>
      <c r="G220" s="835"/>
      <c r="H220" s="835"/>
      <c r="I220" s="760"/>
      <c r="J220" s="760"/>
      <c r="K220" s="760"/>
      <c r="L220" s="760"/>
      <c r="M220" s="760"/>
      <c r="N220" s="815"/>
      <c r="O220" s="760"/>
      <c r="P220" s="760"/>
      <c r="Q220" s="760"/>
      <c r="R220" s="760"/>
      <c r="S220" s="760"/>
      <c r="T220" s="760"/>
      <c r="U220" s="760"/>
      <c r="V220" s="760"/>
      <c r="W220" s="760"/>
      <c r="X220" s="760"/>
      <c r="Y220" s="760"/>
      <c r="Z220" s="760"/>
      <c r="AA220" s="760"/>
      <c r="AB220" s="760"/>
      <c r="AC220" s="760"/>
      <c r="AD220" s="760"/>
      <c r="AE220" s="760"/>
      <c r="AF220" s="760"/>
      <c r="AG220" s="760"/>
      <c r="AH220" s="760"/>
      <c r="AI220" s="760"/>
      <c r="AJ220" s="760"/>
      <c r="AK220" s="760"/>
      <c r="AL220" s="760"/>
      <c r="AM220" s="760"/>
      <c r="AN220" s="760"/>
      <c r="AO220" s="760"/>
      <c r="AP220" s="760"/>
      <c r="AQ220" s="760"/>
      <c r="AR220" s="760"/>
      <c r="AS220" s="760"/>
      <c r="AT220" s="760"/>
      <c r="AU220" s="760"/>
      <c r="AV220" s="760"/>
      <c r="AW220" s="760"/>
      <c r="AX220" s="760"/>
      <c r="AY220" s="760"/>
      <c r="AZ220" s="760"/>
      <c r="BA220" s="760"/>
      <c r="BB220" s="760"/>
      <c r="BC220" s="760"/>
      <c r="BD220" s="760"/>
      <c r="BE220" s="760"/>
      <c r="BF220" s="760"/>
      <c r="BG220" s="760"/>
      <c r="BH220" s="760"/>
      <c r="BI220" s="760"/>
      <c r="BJ220" s="760"/>
      <c r="BK220" s="760"/>
      <c r="BL220" s="760"/>
      <c r="BM220" s="760"/>
      <c r="BN220" s="760"/>
      <c r="BO220" s="760"/>
      <c r="BP220" s="760"/>
      <c r="BQ220" s="760"/>
      <c r="BR220" s="760"/>
      <c r="BS220" s="760"/>
      <c r="BT220" s="760"/>
      <c r="BU220" s="760"/>
      <c r="BV220" s="760"/>
      <c r="BW220" s="760"/>
      <c r="BX220" s="760"/>
      <c r="BY220" s="760"/>
      <c r="BZ220" s="760"/>
      <c r="CA220" s="760"/>
    </row>
    <row r="221" spans="1:79" ht="18" customHeight="1">
      <c r="A221" s="724">
        <v>22</v>
      </c>
      <c r="B221" s="831" t="s">
        <v>914</v>
      </c>
      <c r="C221" s="832"/>
      <c r="D221" s="832"/>
      <c r="E221" s="832"/>
      <c r="F221" s="878"/>
      <c r="G221" s="835"/>
      <c r="H221" s="835"/>
      <c r="I221" s="760"/>
      <c r="J221" s="760"/>
      <c r="K221" s="760"/>
      <c r="L221" s="760"/>
      <c r="M221" s="760"/>
      <c r="N221" s="815"/>
      <c r="O221" s="760"/>
      <c r="P221" s="760"/>
      <c r="Q221" s="760"/>
      <c r="R221" s="760"/>
      <c r="S221" s="760"/>
      <c r="T221" s="760"/>
      <c r="U221" s="760"/>
      <c r="V221" s="760"/>
      <c r="W221" s="760"/>
      <c r="X221" s="760"/>
      <c r="Y221" s="760"/>
      <c r="Z221" s="760"/>
      <c r="AA221" s="760"/>
      <c r="AB221" s="760"/>
      <c r="AC221" s="760"/>
      <c r="AD221" s="760"/>
      <c r="AE221" s="760"/>
      <c r="AF221" s="760"/>
      <c r="AG221" s="760"/>
      <c r="AH221" s="760"/>
      <c r="AI221" s="760"/>
      <c r="AJ221" s="760"/>
      <c r="AK221" s="760"/>
      <c r="AL221" s="760"/>
      <c r="AM221" s="760"/>
      <c r="AN221" s="760"/>
      <c r="AO221" s="760"/>
      <c r="AP221" s="760"/>
      <c r="AQ221" s="760"/>
      <c r="AR221" s="760"/>
      <c r="AS221" s="760"/>
      <c r="AT221" s="760"/>
      <c r="AU221" s="760"/>
      <c r="AV221" s="760"/>
      <c r="AW221" s="760"/>
      <c r="AX221" s="760"/>
      <c r="AY221" s="760"/>
      <c r="AZ221" s="760"/>
      <c r="BA221" s="760"/>
      <c r="BB221" s="760"/>
      <c r="BC221" s="760"/>
      <c r="BD221" s="760"/>
      <c r="BE221" s="760"/>
      <c r="BF221" s="760"/>
      <c r="BG221" s="760"/>
      <c r="BH221" s="760"/>
      <c r="BI221" s="760"/>
      <c r="BJ221" s="760"/>
      <c r="BK221" s="760"/>
      <c r="BL221" s="760"/>
      <c r="BM221" s="760"/>
      <c r="BN221" s="760"/>
      <c r="BO221" s="760"/>
      <c r="BP221" s="760"/>
      <c r="BQ221" s="760"/>
      <c r="BR221" s="760"/>
      <c r="BS221" s="760"/>
      <c r="BT221" s="760"/>
      <c r="BU221" s="760"/>
      <c r="BV221" s="760"/>
      <c r="BW221" s="760"/>
      <c r="BX221" s="760"/>
      <c r="BY221" s="760"/>
      <c r="BZ221" s="760"/>
      <c r="CA221" s="760"/>
    </row>
    <row r="222" spans="1:79" ht="35.25" customHeight="1">
      <c r="B222" s="1399" t="s">
        <v>915</v>
      </c>
      <c r="C222" s="1400"/>
      <c r="D222" s="1400"/>
      <c r="E222" s="1401"/>
      <c r="F222" s="878"/>
      <c r="G222" s="835"/>
      <c r="H222" s="835"/>
      <c r="I222" s="760"/>
      <c r="J222" s="760"/>
      <c r="K222" s="760"/>
      <c r="L222" s="760"/>
      <c r="M222" s="760"/>
      <c r="N222" s="815"/>
      <c r="O222" s="760"/>
      <c r="P222" s="760"/>
      <c r="Q222" s="760"/>
      <c r="R222" s="760"/>
      <c r="S222" s="760"/>
      <c r="T222" s="760"/>
      <c r="U222" s="760"/>
      <c r="V222" s="760"/>
      <c r="W222" s="760"/>
      <c r="X222" s="760"/>
      <c r="Y222" s="760"/>
      <c r="Z222" s="760"/>
      <c r="AA222" s="760"/>
      <c r="AB222" s="760"/>
      <c r="AC222" s="760"/>
      <c r="AD222" s="760"/>
      <c r="AE222" s="760"/>
      <c r="AF222" s="760"/>
      <c r="AG222" s="760"/>
      <c r="AH222" s="760"/>
      <c r="AI222" s="760"/>
      <c r="AJ222" s="760"/>
      <c r="AK222" s="760"/>
      <c r="AL222" s="760"/>
      <c r="AM222" s="760"/>
      <c r="AN222" s="760"/>
      <c r="AO222" s="760"/>
      <c r="AP222" s="760"/>
      <c r="AQ222" s="760"/>
      <c r="AR222" s="760"/>
      <c r="AS222" s="760"/>
      <c r="AT222" s="760"/>
      <c r="AU222" s="760"/>
      <c r="AV222" s="760"/>
      <c r="AW222" s="760"/>
      <c r="AX222" s="760"/>
      <c r="AY222" s="760"/>
      <c r="AZ222" s="760"/>
      <c r="BA222" s="760"/>
      <c r="BB222" s="760"/>
      <c r="BC222" s="760"/>
      <c r="BD222" s="760"/>
      <c r="BE222" s="760"/>
      <c r="BF222" s="760"/>
      <c r="BG222" s="760"/>
      <c r="BH222" s="760"/>
      <c r="BI222" s="760"/>
      <c r="BJ222" s="760"/>
      <c r="BK222" s="760"/>
      <c r="BL222" s="760"/>
      <c r="BM222" s="760"/>
      <c r="BN222" s="760"/>
      <c r="BO222" s="760"/>
      <c r="BP222" s="760"/>
      <c r="BQ222" s="760"/>
      <c r="BR222" s="760"/>
      <c r="BS222" s="760"/>
      <c r="BT222" s="760"/>
      <c r="BU222" s="760"/>
      <c r="BV222" s="760"/>
      <c r="BW222" s="760"/>
      <c r="BX222" s="760"/>
      <c r="BY222" s="760"/>
      <c r="BZ222" s="760"/>
      <c r="CA222" s="760"/>
    </row>
    <row r="223" spans="1:79" ht="16.5" customHeight="1" thickBot="1">
      <c r="B223" s="831" t="s">
        <v>916</v>
      </c>
      <c r="C223" s="836"/>
      <c r="F223" s="878"/>
      <c r="G223" s="835"/>
      <c r="H223" s="835"/>
      <c r="I223" s="760"/>
      <c r="J223" s="760"/>
      <c r="K223" s="760"/>
      <c r="L223" s="760"/>
      <c r="M223" s="760"/>
      <c r="N223" s="815"/>
      <c r="O223" s="760"/>
      <c r="P223" s="760"/>
      <c r="Q223" s="760"/>
      <c r="R223" s="760"/>
      <c r="S223" s="760"/>
      <c r="T223" s="760"/>
      <c r="U223" s="760"/>
      <c r="V223" s="760"/>
      <c r="W223" s="760"/>
      <c r="X223" s="760"/>
      <c r="Y223" s="760"/>
      <c r="Z223" s="760"/>
      <c r="AA223" s="760"/>
      <c r="AB223" s="760"/>
      <c r="AC223" s="760"/>
      <c r="AD223" s="760"/>
      <c r="AE223" s="760"/>
      <c r="AF223" s="760"/>
      <c r="AG223" s="760"/>
      <c r="AH223" s="760"/>
      <c r="AI223" s="760"/>
      <c r="AJ223" s="760"/>
      <c r="AK223" s="760"/>
      <c r="AL223" s="760"/>
      <c r="AM223" s="760"/>
      <c r="AN223" s="760"/>
      <c r="AO223" s="760"/>
      <c r="AP223" s="760"/>
      <c r="AQ223" s="760"/>
      <c r="AR223" s="760"/>
      <c r="AS223" s="760"/>
      <c r="AT223" s="760"/>
      <c r="AU223" s="760"/>
      <c r="AV223" s="760"/>
      <c r="AW223" s="760"/>
      <c r="AX223" s="760"/>
      <c r="AY223" s="760"/>
      <c r="AZ223" s="760"/>
      <c r="BA223" s="760"/>
      <c r="BB223" s="760"/>
      <c r="BC223" s="760"/>
      <c r="BD223" s="760"/>
      <c r="BE223" s="760"/>
      <c r="BF223" s="760"/>
      <c r="BG223" s="760"/>
      <c r="BH223" s="760"/>
      <c r="BI223" s="760"/>
      <c r="BJ223" s="760"/>
      <c r="BK223" s="760"/>
      <c r="BL223" s="760"/>
      <c r="BM223" s="760"/>
      <c r="BN223" s="760"/>
      <c r="BO223" s="760"/>
      <c r="BP223" s="760"/>
      <c r="BQ223" s="760"/>
      <c r="BR223" s="760"/>
      <c r="BS223" s="760"/>
      <c r="BT223" s="760"/>
      <c r="BU223" s="760"/>
      <c r="BV223" s="760"/>
      <c r="BW223" s="760"/>
      <c r="BX223" s="760"/>
      <c r="BY223" s="760"/>
      <c r="BZ223" s="760"/>
      <c r="CA223" s="760"/>
    </row>
    <row r="224" spans="1:79" ht="33.75" customHeight="1" thickBot="1">
      <c r="B224" s="837" t="s">
        <v>812</v>
      </c>
      <c r="C224" s="838" t="s">
        <v>813</v>
      </c>
      <c r="D224" s="838" t="s">
        <v>814</v>
      </c>
      <c r="E224" s="839" t="s">
        <v>815</v>
      </c>
      <c r="F224" s="1402" t="s">
        <v>816</v>
      </c>
      <c r="G224" s="926" t="e">
        <f>AVERAGE([2]A.Pontozás_1.értékelő!G220,[2]B.Pontozás_2.értékelő!G220)</f>
        <v>#DIV/0!</v>
      </c>
      <c r="H224" s="835"/>
      <c r="I224" s="760"/>
      <c r="J224" s="760"/>
      <c r="K224" s="760"/>
      <c r="L224" s="760"/>
      <c r="M224" s="760"/>
      <c r="N224" s="815"/>
      <c r="O224" s="760"/>
      <c r="P224" s="760"/>
      <c r="Q224" s="760"/>
      <c r="R224" s="760"/>
      <c r="S224" s="760"/>
      <c r="T224" s="760"/>
      <c r="U224" s="760"/>
      <c r="V224" s="760"/>
      <c r="W224" s="760"/>
      <c r="X224" s="760"/>
      <c r="Y224" s="760"/>
      <c r="Z224" s="760"/>
      <c r="AA224" s="760"/>
      <c r="AB224" s="760"/>
      <c r="AC224" s="760"/>
      <c r="AD224" s="760"/>
      <c r="AE224" s="760"/>
      <c r="AF224" s="760"/>
      <c r="AG224" s="760"/>
      <c r="AH224" s="760"/>
      <c r="AI224" s="760"/>
      <c r="AJ224" s="760"/>
      <c r="AK224" s="760"/>
      <c r="AL224" s="760"/>
      <c r="AM224" s="760"/>
      <c r="AN224" s="760"/>
      <c r="AO224" s="760"/>
      <c r="AP224" s="760"/>
      <c r="AQ224" s="760"/>
      <c r="AR224" s="760"/>
      <c r="AS224" s="760"/>
      <c r="AT224" s="760"/>
      <c r="AU224" s="760"/>
      <c r="AV224" s="760"/>
      <c r="AW224" s="760"/>
      <c r="AX224" s="760"/>
      <c r="AY224" s="760"/>
      <c r="AZ224" s="760"/>
      <c r="BA224" s="760"/>
      <c r="BB224" s="760"/>
      <c r="BC224" s="760"/>
      <c r="BD224" s="760"/>
      <c r="BE224" s="760"/>
      <c r="BF224" s="760"/>
      <c r="BG224" s="760"/>
      <c r="BH224" s="760"/>
      <c r="BI224" s="760"/>
      <c r="BJ224" s="760"/>
      <c r="BK224" s="760"/>
      <c r="BL224" s="760"/>
      <c r="BM224" s="760"/>
      <c r="BN224" s="760"/>
      <c r="BO224" s="760"/>
      <c r="BP224" s="760"/>
      <c r="BQ224" s="760"/>
      <c r="BR224" s="760"/>
      <c r="BS224" s="760"/>
      <c r="BT224" s="760"/>
      <c r="BU224" s="760"/>
      <c r="BV224" s="760"/>
      <c r="BW224" s="760"/>
      <c r="BX224" s="760"/>
      <c r="BY224" s="760"/>
      <c r="BZ224" s="760"/>
      <c r="CA224" s="760"/>
    </row>
    <row r="225" spans="1:79" ht="24.6" customHeight="1">
      <c r="B225" s="844" t="s">
        <v>818</v>
      </c>
      <c r="C225" s="845">
        <v>0</v>
      </c>
      <c r="D225" s="846">
        <v>2</v>
      </c>
      <c r="E225" s="847">
        <v>0</v>
      </c>
      <c r="F225" s="1403"/>
      <c r="G225" s="865"/>
      <c r="H225" s="865"/>
      <c r="I225" s="866"/>
      <c r="J225" s="760"/>
      <c r="K225" s="760"/>
      <c r="L225" s="760"/>
      <c r="M225" s="760"/>
      <c r="N225" s="815"/>
      <c r="O225" s="760"/>
      <c r="P225" s="760"/>
      <c r="Q225" s="760"/>
      <c r="R225" s="760"/>
      <c r="S225" s="760"/>
      <c r="T225" s="760"/>
      <c r="U225" s="760"/>
      <c r="V225" s="760"/>
      <c r="W225" s="760"/>
      <c r="X225" s="760"/>
      <c r="Y225" s="760"/>
      <c r="Z225" s="760"/>
      <c r="AA225" s="760"/>
      <c r="AB225" s="760"/>
      <c r="AC225" s="760"/>
      <c r="AD225" s="760"/>
      <c r="AE225" s="760"/>
      <c r="AF225" s="760"/>
      <c r="AG225" s="760"/>
      <c r="AH225" s="760"/>
      <c r="AI225" s="760"/>
      <c r="AJ225" s="760"/>
      <c r="AK225" s="760"/>
      <c r="AL225" s="760"/>
      <c r="AM225" s="760"/>
      <c r="AN225" s="760"/>
      <c r="AO225" s="760"/>
      <c r="AP225" s="760"/>
      <c r="AQ225" s="760"/>
      <c r="AR225" s="760"/>
      <c r="AS225" s="760"/>
      <c r="AT225" s="760"/>
      <c r="AU225" s="760"/>
      <c r="AV225" s="760"/>
      <c r="AW225" s="760"/>
      <c r="AX225" s="760"/>
      <c r="AY225" s="760"/>
      <c r="AZ225" s="760"/>
      <c r="BA225" s="760"/>
      <c r="BB225" s="760"/>
      <c r="BC225" s="760"/>
      <c r="BD225" s="760"/>
      <c r="BE225" s="760"/>
      <c r="BF225" s="760"/>
      <c r="BG225" s="760"/>
      <c r="BH225" s="760"/>
      <c r="BI225" s="760"/>
      <c r="BJ225" s="760"/>
      <c r="BK225" s="760"/>
      <c r="BL225" s="760"/>
      <c r="BM225" s="760"/>
      <c r="BN225" s="760"/>
      <c r="BO225" s="760"/>
      <c r="BP225" s="760"/>
      <c r="BQ225" s="760"/>
      <c r="BR225" s="760"/>
      <c r="BS225" s="760"/>
      <c r="BT225" s="760"/>
      <c r="BU225" s="760"/>
      <c r="BV225" s="760"/>
      <c r="BW225" s="760"/>
      <c r="BX225" s="760"/>
      <c r="BY225" s="760"/>
      <c r="BZ225" s="760"/>
      <c r="CA225" s="760"/>
    </row>
    <row r="226" spans="1:79" ht="24.6" customHeight="1">
      <c r="B226" s="850" t="s">
        <v>820</v>
      </c>
      <c r="C226" s="851">
        <v>1</v>
      </c>
      <c r="D226" s="852">
        <v>2</v>
      </c>
      <c r="E226" s="853">
        <v>2</v>
      </c>
      <c r="F226" s="1403"/>
      <c r="G226" s="867"/>
      <c r="H226" s="867"/>
      <c r="I226" s="868"/>
      <c r="J226" s="760"/>
      <c r="K226" s="760"/>
      <c r="L226" s="760"/>
      <c r="M226" s="760"/>
      <c r="N226" s="815"/>
      <c r="O226" s="760"/>
      <c r="P226" s="760"/>
      <c r="Q226" s="760"/>
      <c r="R226" s="760"/>
      <c r="S226" s="760"/>
      <c r="T226" s="760"/>
      <c r="U226" s="760"/>
      <c r="V226" s="760"/>
      <c r="W226" s="760"/>
      <c r="X226" s="760"/>
      <c r="Y226" s="760"/>
      <c r="Z226" s="760"/>
      <c r="AA226" s="760"/>
      <c r="AB226" s="760"/>
      <c r="AC226" s="760"/>
      <c r="AD226" s="760"/>
      <c r="AE226" s="760"/>
      <c r="AF226" s="760"/>
      <c r="AG226" s="760"/>
      <c r="AH226" s="760"/>
      <c r="AI226" s="760"/>
      <c r="AJ226" s="760"/>
      <c r="AK226" s="760"/>
      <c r="AL226" s="760"/>
      <c r="AM226" s="760"/>
      <c r="AN226" s="760"/>
      <c r="AO226" s="760"/>
      <c r="AP226" s="760"/>
      <c r="AQ226" s="760"/>
      <c r="AR226" s="760"/>
      <c r="AS226" s="760"/>
      <c r="AT226" s="760"/>
      <c r="AU226" s="760"/>
      <c r="AV226" s="760"/>
      <c r="AW226" s="760"/>
      <c r="AX226" s="760"/>
      <c r="AY226" s="760"/>
      <c r="AZ226" s="760"/>
      <c r="BA226" s="760"/>
      <c r="BB226" s="760"/>
      <c r="BC226" s="760"/>
      <c r="BD226" s="760"/>
      <c r="BE226" s="760"/>
      <c r="BF226" s="760"/>
      <c r="BG226" s="760"/>
      <c r="BH226" s="760"/>
      <c r="BI226" s="760"/>
      <c r="BJ226" s="760"/>
      <c r="BK226" s="760"/>
      <c r="BL226" s="760"/>
      <c r="BM226" s="760"/>
      <c r="BN226" s="760"/>
      <c r="BO226" s="760"/>
      <c r="BP226" s="760"/>
      <c r="BQ226" s="760"/>
      <c r="BR226" s="760"/>
      <c r="BS226" s="760"/>
      <c r="BT226" s="760"/>
      <c r="BU226" s="760"/>
      <c r="BV226" s="760"/>
      <c r="BW226" s="760"/>
      <c r="BX226" s="760"/>
      <c r="BY226" s="760"/>
      <c r="BZ226" s="760"/>
      <c r="CA226" s="760"/>
    </row>
    <row r="227" spans="1:79" ht="24.6" customHeight="1" thickBot="1">
      <c r="B227" s="856" t="s">
        <v>822</v>
      </c>
      <c r="C227" s="857">
        <v>2</v>
      </c>
      <c r="D227" s="858">
        <v>2</v>
      </c>
      <c r="E227" s="859">
        <v>4</v>
      </c>
      <c r="F227" s="1404"/>
      <c r="G227" s="869"/>
      <c r="H227" s="869"/>
      <c r="I227" s="870"/>
      <c r="J227" s="760"/>
      <c r="K227" s="760"/>
      <c r="L227" s="760"/>
      <c r="M227" s="760"/>
      <c r="N227" s="815"/>
      <c r="O227" s="760"/>
      <c r="P227" s="760"/>
      <c r="Q227" s="760"/>
      <c r="R227" s="760"/>
      <c r="S227" s="760"/>
      <c r="T227" s="760"/>
      <c r="U227" s="760"/>
      <c r="V227" s="760"/>
      <c r="W227" s="760"/>
      <c r="X227" s="760"/>
      <c r="Y227" s="760"/>
      <c r="Z227" s="760"/>
      <c r="AA227" s="760"/>
      <c r="AB227" s="760"/>
      <c r="AC227" s="760"/>
      <c r="AD227" s="760"/>
      <c r="AE227" s="760"/>
      <c r="AF227" s="760"/>
      <c r="AG227" s="760"/>
      <c r="AH227" s="760"/>
      <c r="AI227" s="760"/>
      <c r="AJ227" s="760"/>
      <c r="AK227" s="760"/>
      <c r="AL227" s="760"/>
      <c r="AM227" s="760"/>
      <c r="AN227" s="760"/>
      <c r="AO227" s="760"/>
      <c r="AP227" s="760"/>
      <c r="AQ227" s="760"/>
      <c r="AR227" s="760"/>
      <c r="AS227" s="760"/>
      <c r="AT227" s="760"/>
      <c r="AU227" s="760"/>
      <c r="AV227" s="760"/>
      <c r="AW227" s="760"/>
      <c r="AX227" s="760"/>
      <c r="AY227" s="760"/>
      <c r="AZ227" s="760"/>
      <c r="BA227" s="760"/>
      <c r="BB227" s="760"/>
      <c r="BC227" s="760"/>
      <c r="BD227" s="760"/>
      <c r="BE227" s="760"/>
      <c r="BF227" s="760"/>
      <c r="BG227" s="760"/>
      <c r="BH227" s="760"/>
      <c r="BI227" s="760"/>
      <c r="BJ227" s="760"/>
      <c r="BK227" s="760"/>
      <c r="BL227" s="760"/>
      <c r="BM227" s="760"/>
      <c r="BN227" s="760"/>
      <c r="BO227" s="760"/>
      <c r="BP227" s="760"/>
      <c r="BQ227" s="760"/>
      <c r="BR227" s="760"/>
      <c r="BS227" s="760"/>
      <c r="BT227" s="760"/>
      <c r="BU227" s="760"/>
      <c r="BV227" s="760"/>
      <c r="BW227" s="760"/>
      <c r="BX227" s="760"/>
      <c r="BY227" s="760"/>
      <c r="BZ227" s="760"/>
      <c r="CA227" s="760"/>
    </row>
    <row r="228" spans="1:79" ht="9" customHeight="1">
      <c r="B228" s="862"/>
      <c r="C228" s="863"/>
      <c r="D228" s="863"/>
      <c r="E228" s="863"/>
      <c r="F228" s="878"/>
      <c r="G228" s="835"/>
      <c r="H228" s="835"/>
      <c r="I228" s="760"/>
      <c r="J228" s="760"/>
      <c r="K228" s="760"/>
      <c r="L228" s="760"/>
      <c r="M228" s="760"/>
      <c r="N228" s="815"/>
      <c r="O228" s="760"/>
      <c r="P228" s="760"/>
      <c r="Q228" s="760"/>
      <c r="R228" s="760"/>
      <c r="S228" s="760"/>
      <c r="T228" s="760"/>
      <c r="U228" s="760"/>
      <c r="V228" s="760"/>
      <c r="W228" s="760"/>
      <c r="X228" s="760"/>
      <c r="Y228" s="760"/>
      <c r="Z228" s="760"/>
      <c r="AA228" s="760"/>
      <c r="AB228" s="760"/>
      <c r="AC228" s="760"/>
      <c r="AD228" s="760"/>
      <c r="AE228" s="760"/>
      <c r="AF228" s="760"/>
      <c r="AG228" s="760"/>
      <c r="AH228" s="760"/>
      <c r="AI228" s="760"/>
      <c r="AJ228" s="760"/>
      <c r="AK228" s="760"/>
      <c r="AL228" s="760"/>
      <c r="AM228" s="760"/>
      <c r="AN228" s="760"/>
      <c r="AO228" s="760"/>
      <c r="AP228" s="760"/>
      <c r="AQ228" s="760"/>
      <c r="AR228" s="760"/>
      <c r="AS228" s="760"/>
      <c r="AT228" s="760"/>
      <c r="AU228" s="760"/>
      <c r="AV228" s="760"/>
      <c r="AW228" s="760"/>
      <c r="AX228" s="760"/>
      <c r="AY228" s="760"/>
      <c r="AZ228" s="760"/>
      <c r="BA228" s="760"/>
      <c r="BB228" s="760"/>
      <c r="BC228" s="760"/>
      <c r="BD228" s="760"/>
      <c r="BE228" s="760"/>
      <c r="BF228" s="760"/>
      <c r="BG228" s="760"/>
      <c r="BH228" s="760"/>
      <c r="BI228" s="760"/>
      <c r="BJ228" s="760"/>
      <c r="BK228" s="760"/>
      <c r="BL228" s="760"/>
      <c r="BM228" s="760"/>
      <c r="BN228" s="760"/>
      <c r="BO228" s="760"/>
      <c r="BP228" s="760"/>
      <c r="BQ228" s="760"/>
      <c r="BR228" s="760"/>
      <c r="BS228" s="760"/>
      <c r="BT228" s="760"/>
      <c r="BU228" s="760"/>
      <c r="BV228" s="760"/>
      <c r="BW228" s="760"/>
      <c r="BX228" s="760"/>
      <c r="BY228" s="760"/>
      <c r="BZ228" s="760"/>
      <c r="CA228" s="760"/>
    </row>
    <row r="229" spans="1:79">
      <c r="F229" s="878"/>
      <c r="I229" s="760"/>
      <c r="J229" s="760"/>
      <c r="K229" s="760"/>
      <c r="L229" s="760"/>
      <c r="M229" s="760"/>
      <c r="N229" s="815"/>
      <c r="O229" s="760"/>
      <c r="P229" s="760"/>
      <c r="Q229" s="760"/>
      <c r="R229" s="760"/>
      <c r="S229" s="760"/>
      <c r="T229" s="760"/>
      <c r="U229" s="760"/>
      <c r="V229" s="760"/>
      <c r="W229" s="760"/>
      <c r="X229" s="760"/>
      <c r="Y229" s="760"/>
      <c r="Z229" s="760"/>
      <c r="AA229" s="760"/>
      <c r="AB229" s="760"/>
      <c r="AC229" s="760"/>
      <c r="AD229" s="760"/>
      <c r="AE229" s="760"/>
      <c r="AF229" s="760"/>
      <c r="AG229" s="760"/>
      <c r="AH229" s="760"/>
      <c r="AI229" s="760"/>
      <c r="AJ229" s="760"/>
      <c r="AK229" s="760"/>
      <c r="AL229" s="760"/>
      <c r="AM229" s="760"/>
      <c r="AN229" s="760"/>
      <c r="AO229" s="760"/>
      <c r="AP229" s="760"/>
      <c r="AQ229" s="760"/>
      <c r="AR229" s="760"/>
      <c r="AS229" s="760"/>
      <c r="AT229" s="760"/>
      <c r="AU229" s="760"/>
      <c r="AV229" s="760"/>
      <c r="AW229" s="760"/>
      <c r="AX229" s="760"/>
      <c r="AY229" s="760"/>
      <c r="AZ229" s="760"/>
      <c r="BA229" s="760"/>
      <c r="BB229" s="760"/>
      <c r="BC229" s="760"/>
      <c r="BD229" s="760"/>
      <c r="BE229" s="760"/>
      <c r="BF229" s="760"/>
      <c r="BG229" s="760"/>
      <c r="BH229" s="760"/>
      <c r="BI229" s="760"/>
      <c r="BJ229" s="760"/>
      <c r="BK229" s="760"/>
      <c r="BL229" s="760"/>
      <c r="BM229" s="760"/>
      <c r="BN229" s="760"/>
      <c r="BO229" s="760"/>
      <c r="BP229" s="760"/>
      <c r="BQ229" s="760"/>
      <c r="BR229" s="760"/>
      <c r="BS229" s="760"/>
      <c r="BT229" s="760"/>
      <c r="BU229" s="760"/>
      <c r="BV229" s="760"/>
      <c r="BW229" s="760"/>
      <c r="BX229" s="760"/>
      <c r="BY229" s="760"/>
      <c r="BZ229" s="760"/>
      <c r="CA229" s="760"/>
    </row>
    <row r="230" spans="1:79" ht="6.75" customHeight="1" thickBot="1">
      <c r="F230" s="878"/>
      <c r="I230" s="727"/>
      <c r="J230" s="760"/>
      <c r="K230" s="760"/>
      <c r="L230" s="760"/>
      <c r="M230" s="760"/>
      <c r="N230" s="815"/>
      <c r="O230" s="760"/>
      <c r="P230" s="760"/>
      <c r="Q230" s="760"/>
      <c r="R230" s="760"/>
      <c r="S230" s="760"/>
      <c r="T230" s="760"/>
      <c r="U230" s="760"/>
      <c r="V230" s="760"/>
      <c r="W230" s="760"/>
      <c r="X230" s="760"/>
      <c r="Y230" s="760"/>
      <c r="Z230" s="760"/>
      <c r="AA230" s="760"/>
      <c r="AB230" s="760"/>
      <c r="AC230" s="760"/>
      <c r="AD230" s="760"/>
      <c r="AE230" s="760"/>
      <c r="AF230" s="760"/>
      <c r="AG230" s="760"/>
      <c r="AH230" s="760"/>
      <c r="AI230" s="760"/>
      <c r="AJ230" s="760"/>
      <c r="AK230" s="760"/>
      <c r="AL230" s="760"/>
      <c r="AM230" s="760"/>
      <c r="AN230" s="760"/>
      <c r="AO230" s="760"/>
      <c r="AP230" s="760"/>
      <c r="AQ230" s="760"/>
      <c r="AR230" s="760"/>
      <c r="AS230" s="760"/>
      <c r="AT230" s="760"/>
      <c r="AU230" s="760"/>
      <c r="AV230" s="760"/>
      <c r="AW230" s="760"/>
      <c r="AX230" s="760"/>
      <c r="AY230" s="760"/>
      <c r="AZ230" s="760"/>
      <c r="BA230" s="760"/>
      <c r="BB230" s="760"/>
      <c r="BC230" s="760"/>
      <c r="BD230" s="760"/>
      <c r="BE230" s="760"/>
      <c r="BF230" s="760"/>
      <c r="BG230" s="760"/>
      <c r="BH230" s="760"/>
      <c r="BI230" s="760"/>
      <c r="BJ230" s="760"/>
      <c r="BK230" s="760"/>
      <c r="BL230" s="760"/>
      <c r="BM230" s="760"/>
      <c r="BN230" s="760"/>
      <c r="BO230" s="760"/>
      <c r="BP230" s="760"/>
      <c r="BQ230" s="760"/>
      <c r="BR230" s="760"/>
      <c r="BS230" s="760"/>
      <c r="BT230" s="760"/>
      <c r="BU230" s="760"/>
      <c r="BV230" s="760"/>
      <c r="BW230" s="760"/>
      <c r="BX230" s="760"/>
      <c r="BY230" s="760"/>
      <c r="BZ230" s="760"/>
      <c r="CA230" s="760"/>
    </row>
    <row r="231" spans="1:79" s="823" customFormat="1" ht="23.25" customHeight="1" thickBot="1">
      <c r="A231" s="819"/>
      <c r="B231" s="1406"/>
      <c r="C231" s="1407"/>
      <c r="D231" s="1407"/>
      <c r="E231" s="1408"/>
      <c r="F231" s="820" t="s">
        <v>805</v>
      </c>
      <c r="G231" s="821"/>
      <c r="H231" s="820" t="s">
        <v>806</v>
      </c>
      <c r="I231" s="822"/>
      <c r="J231" s="760"/>
      <c r="K231" s="760"/>
      <c r="L231" s="760"/>
      <c r="M231" s="760"/>
      <c r="N231" s="815"/>
      <c r="O231" s="760"/>
      <c r="P231" s="760"/>
      <c r="Q231" s="760"/>
      <c r="R231" s="760"/>
      <c r="S231" s="760"/>
      <c r="T231" s="760"/>
      <c r="U231" s="760"/>
      <c r="V231" s="760"/>
      <c r="W231" s="760"/>
      <c r="X231" s="760"/>
      <c r="Y231" s="760"/>
      <c r="Z231" s="760"/>
      <c r="AA231" s="760"/>
      <c r="AB231" s="760"/>
      <c r="AC231" s="760"/>
      <c r="AD231" s="760"/>
      <c r="AE231" s="760"/>
      <c r="AF231" s="760"/>
      <c r="AG231" s="760"/>
      <c r="AH231" s="760"/>
      <c r="AI231" s="760"/>
      <c r="AJ231" s="760"/>
      <c r="AK231" s="760"/>
      <c r="AL231" s="760"/>
      <c r="AM231" s="760"/>
      <c r="AN231" s="760"/>
      <c r="AO231" s="760"/>
      <c r="AP231" s="760"/>
      <c r="AQ231" s="760"/>
      <c r="AR231" s="760"/>
      <c r="AS231" s="760"/>
      <c r="AT231" s="760"/>
      <c r="AU231" s="760"/>
      <c r="AV231" s="760"/>
      <c r="AW231" s="760"/>
      <c r="AX231" s="760"/>
      <c r="AY231" s="760"/>
      <c r="AZ231" s="760"/>
      <c r="BA231" s="760"/>
      <c r="BB231" s="760"/>
      <c r="BC231" s="760"/>
      <c r="BD231" s="760"/>
      <c r="BE231" s="760"/>
      <c r="BF231" s="760"/>
      <c r="BG231" s="760"/>
      <c r="BH231" s="760"/>
      <c r="BI231" s="760"/>
      <c r="BJ231" s="760"/>
      <c r="BK231" s="760"/>
      <c r="BL231" s="760"/>
      <c r="BM231" s="760"/>
      <c r="BN231" s="760"/>
      <c r="BO231" s="760"/>
      <c r="BP231" s="760"/>
      <c r="BQ231" s="760"/>
      <c r="BR231" s="760"/>
      <c r="BS231" s="760"/>
      <c r="BT231" s="760"/>
      <c r="BU231" s="760"/>
      <c r="BV231" s="760"/>
      <c r="BW231" s="760"/>
      <c r="BX231" s="760"/>
      <c r="BY231" s="760"/>
      <c r="BZ231" s="760"/>
      <c r="CA231" s="760"/>
    </row>
    <row r="232" spans="1:79" ht="48.95" customHeight="1" thickBot="1">
      <c r="B232" s="824" t="s">
        <v>917</v>
      </c>
      <c r="C232" s="825" t="s">
        <v>918</v>
      </c>
      <c r="D232" s="825"/>
      <c r="E232" s="826"/>
      <c r="F232" s="827">
        <v>1</v>
      </c>
      <c r="G232" s="828"/>
      <c r="H232" s="829">
        <v>4</v>
      </c>
      <c r="I232" s="830" t="e">
        <f>SUM(G237)</f>
        <v>#DIV/0!</v>
      </c>
      <c r="J232" s="760"/>
      <c r="K232" s="760"/>
      <c r="L232" s="760"/>
      <c r="M232" s="760"/>
      <c r="N232" s="815"/>
      <c r="O232" s="760"/>
      <c r="P232" s="760"/>
      <c r="Q232" s="760"/>
      <c r="R232" s="760"/>
      <c r="S232" s="760"/>
      <c r="T232" s="760"/>
      <c r="U232" s="760"/>
      <c r="V232" s="760"/>
      <c r="W232" s="760"/>
      <c r="X232" s="760"/>
      <c r="Y232" s="760"/>
      <c r="Z232" s="760"/>
      <c r="AA232" s="760"/>
      <c r="AB232" s="760"/>
      <c r="AC232" s="760"/>
      <c r="AD232" s="760"/>
      <c r="AE232" s="760"/>
      <c r="AF232" s="760"/>
      <c r="AG232" s="760"/>
      <c r="AH232" s="760"/>
      <c r="AI232" s="760"/>
      <c r="AJ232" s="760"/>
      <c r="AK232" s="760"/>
      <c r="AL232" s="760"/>
      <c r="AM232" s="760"/>
      <c r="AN232" s="760"/>
      <c r="AO232" s="760"/>
      <c r="AP232" s="760"/>
      <c r="AQ232" s="760"/>
      <c r="AR232" s="760"/>
      <c r="AS232" s="760"/>
      <c r="AT232" s="760"/>
      <c r="AU232" s="760"/>
      <c r="AV232" s="760"/>
      <c r="AW232" s="760"/>
      <c r="AX232" s="760"/>
      <c r="AY232" s="760"/>
      <c r="AZ232" s="760"/>
      <c r="BA232" s="760"/>
      <c r="BB232" s="760"/>
      <c r="BC232" s="760"/>
      <c r="BD232" s="760"/>
      <c r="BE232" s="760"/>
      <c r="BF232" s="760"/>
      <c r="BG232" s="760"/>
      <c r="BH232" s="760"/>
      <c r="BI232" s="760"/>
      <c r="BJ232" s="760"/>
      <c r="BK232" s="760"/>
      <c r="BL232" s="760"/>
      <c r="BM232" s="760"/>
      <c r="BN232" s="760"/>
      <c r="BO232" s="760"/>
      <c r="BP232" s="760"/>
      <c r="BQ232" s="760"/>
      <c r="BR232" s="760"/>
      <c r="BS232" s="760"/>
      <c r="BT232" s="760"/>
      <c r="BU232" s="760"/>
      <c r="BV232" s="760"/>
      <c r="BW232" s="760"/>
      <c r="BX232" s="760"/>
      <c r="BY232" s="760"/>
      <c r="BZ232" s="760"/>
      <c r="CA232" s="760"/>
    </row>
    <row r="233" spans="1:79" ht="6.75" customHeight="1">
      <c r="B233" s="831"/>
      <c r="C233" s="832"/>
      <c r="D233" s="832"/>
      <c r="E233" s="832"/>
      <c r="F233" s="878"/>
      <c r="G233" s="834"/>
      <c r="H233" s="834"/>
      <c r="I233" s="760"/>
      <c r="J233" s="760"/>
      <c r="K233" s="760"/>
      <c r="L233" s="760"/>
      <c r="M233" s="760"/>
      <c r="N233" s="815"/>
      <c r="O233" s="760"/>
      <c r="P233" s="760"/>
      <c r="Q233" s="760"/>
      <c r="R233" s="760"/>
      <c r="S233" s="760"/>
      <c r="T233" s="760"/>
      <c r="U233" s="760"/>
      <c r="V233" s="760"/>
      <c r="W233" s="760"/>
      <c r="X233" s="760"/>
      <c r="Y233" s="760"/>
      <c r="Z233" s="760"/>
      <c r="AA233" s="760"/>
      <c r="AB233" s="760"/>
      <c r="AC233" s="760"/>
      <c r="AD233" s="760"/>
      <c r="AE233" s="760"/>
      <c r="AF233" s="760"/>
      <c r="AG233" s="760"/>
      <c r="AH233" s="760"/>
      <c r="AI233" s="760"/>
      <c r="AJ233" s="760"/>
      <c r="AK233" s="760"/>
      <c r="AL233" s="760"/>
      <c r="AM233" s="760"/>
      <c r="AN233" s="760"/>
      <c r="AO233" s="760"/>
      <c r="AP233" s="760"/>
      <c r="AQ233" s="760"/>
      <c r="AR233" s="760"/>
      <c r="AS233" s="760"/>
      <c r="AT233" s="760"/>
      <c r="AU233" s="760"/>
      <c r="AV233" s="760"/>
      <c r="AW233" s="760"/>
      <c r="AX233" s="760"/>
      <c r="AY233" s="760"/>
      <c r="AZ233" s="760"/>
      <c r="BA233" s="760"/>
      <c r="BB233" s="760"/>
      <c r="BC233" s="760"/>
      <c r="BD233" s="760"/>
      <c r="BE233" s="760"/>
      <c r="BF233" s="760"/>
      <c r="BG233" s="760"/>
      <c r="BH233" s="760"/>
      <c r="BI233" s="760"/>
      <c r="BJ233" s="760"/>
      <c r="BK233" s="760"/>
      <c r="BL233" s="760"/>
      <c r="BM233" s="760"/>
      <c r="BN233" s="760"/>
      <c r="BO233" s="760"/>
      <c r="BP233" s="760"/>
      <c r="BQ233" s="760"/>
      <c r="BR233" s="760"/>
      <c r="BS233" s="760"/>
      <c r="BT233" s="760"/>
      <c r="BU233" s="760"/>
      <c r="BV233" s="760"/>
      <c r="BW233" s="760"/>
      <c r="BX233" s="760"/>
      <c r="BY233" s="760"/>
      <c r="BZ233" s="760"/>
      <c r="CA233" s="760"/>
    </row>
    <row r="234" spans="1:79" ht="18" customHeight="1">
      <c r="A234" s="724">
        <v>23</v>
      </c>
      <c r="B234" s="831" t="s">
        <v>919</v>
      </c>
      <c r="C234" s="832"/>
      <c r="D234" s="832"/>
      <c r="E234" s="832"/>
      <c r="F234" s="878"/>
      <c r="G234" s="835"/>
      <c r="H234" s="835"/>
      <c r="I234" s="760"/>
      <c r="J234" s="760"/>
      <c r="K234" s="760"/>
      <c r="L234" s="760"/>
      <c r="M234" s="760"/>
      <c r="N234" s="815"/>
      <c r="O234" s="760"/>
      <c r="P234" s="760"/>
      <c r="Q234" s="760"/>
      <c r="R234" s="760"/>
      <c r="S234" s="760"/>
      <c r="T234" s="760"/>
      <c r="U234" s="760"/>
      <c r="V234" s="760"/>
      <c r="W234" s="760"/>
      <c r="X234" s="760"/>
      <c r="Y234" s="760"/>
      <c r="Z234" s="760"/>
      <c r="AA234" s="760"/>
      <c r="AB234" s="760"/>
      <c r="AC234" s="760"/>
      <c r="AD234" s="760"/>
      <c r="AE234" s="760"/>
      <c r="AF234" s="760"/>
      <c r="AG234" s="760"/>
      <c r="AH234" s="760"/>
      <c r="AI234" s="760"/>
      <c r="AJ234" s="760"/>
      <c r="AK234" s="760"/>
      <c r="AL234" s="760"/>
      <c r="AM234" s="760"/>
      <c r="AN234" s="760"/>
      <c r="AO234" s="760"/>
      <c r="AP234" s="760"/>
      <c r="AQ234" s="760"/>
      <c r="AR234" s="760"/>
      <c r="AS234" s="760"/>
      <c r="AT234" s="760"/>
      <c r="AU234" s="760"/>
      <c r="AV234" s="760"/>
      <c r="AW234" s="760"/>
      <c r="AX234" s="760"/>
      <c r="AY234" s="760"/>
      <c r="AZ234" s="760"/>
      <c r="BA234" s="760"/>
      <c r="BB234" s="760"/>
      <c r="BC234" s="760"/>
      <c r="BD234" s="760"/>
      <c r="BE234" s="760"/>
      <c r="BF234" s="760"/>
      <c r="BG234" s="760"/>
      <c r="BH234" s="760"/>
      <c r="BI234" s="760"/>
      <c r="BJ234" s="760"/>
      <c r="BK234" s="760"/>
      <c r="BL234" s="760"/>
      <c r="BM234" s="760"/>
      <c r="BN234" s="760"/>
      <c r="BO234" s="760"/>
      <c r="BP234" s="760"/>
      <c r="BQ234" s="760"/>
      <c r="BR234" s="760"/>
      <c r="BS234" s="760"/>
      <c r="BT234" s="760"/>
      <c r="BU234" s="760"/>
      <c r="BV234" s="760"/>
      <c r="BW234" s="760"/>
      <c r="BX234" s="760"/>
      <c r="BY234" s="760"/>
      <c r="BZ234" s="760"/>
      <c r="CA234" s="760"/>
    </row>
    <row r="235" spans="1:79" ht="35.25" customHeight="1">
      <c r="B235" s="1399" t="s">
        <v>920</v>
      </c>
      <c r="C235" s="1400"/>
      <c r="D235" s="1400"/>
      <c r="E235" s="1401"/>
      <c r="F235" s="878"/>
      <c r="G235" s="835"/>
      <c r="H235" s="835"/>
      <c r="I235" s="760"/>
      <c r="J235" s="760"/>
      <c r="K235" s="760"/>
      <c r="L235" s="760"/>
      <c r="M235" s="760"/>
      <c r="N235" s="815"/>
      <c r="O235" s="760"/>
      <c r="P235" s="760"/>
      <c r="Q235" s="760"/>
      <c r="R235" s="760"/>
      <c r="S235" s="760"/>
      <c r="T235" s="760"/>
      <c r="U235" s="760"/>
      <c r="V235" s="760"/>
      <c r="W235" s="760"/>
      <c r="X235" s="760"/>
      <c r="Y235" s="760"/>
      <c r="Z235" s="760"/>
      <c r="AA235" s="760"/>
      <c r="AB235" s="760"/>
      <c r="AC235" s="760"/>
      <c r="AD235" s="760"/>
      <c r="AE235" s="760"/>
      <c r="AF235" s="760"/>
      <c r="AG235" s="760"/>
      <c r="AH235" s="760"/>
      <c r="AI235" s="760"/>
      <c r="AJ235" s="760"/>
      <c r="AK235" s="760"/>
      <c r="AL235" s="760"/>
      <c r="AM235" s="760"/>
      <c r="AN235" s="760"/>
      <c r="AO235" s="760"/>
      <c r="AP235" s="760"/>
      <c r="AQ235" s="760"/>
      <c r="AR235" s="760"/>
      <c r="AS235" s="760"/>
      <c r="AT235" s="760"/>
      <c r="AU235" s="760"/>
      <c r="AV235" s="760"/>
      <c r="AW235" s="760"/>
      <c r="AX235" s="760"/>
      <c r="AY235" s="760"/>
      <c r="AZ235" s="760"/>
      <c r="BA235" s="760"/>
      <c r="BB235" s="760"/>
      <c r="BC235" s="760"/>
      <c r="BD235" s="760"/>
      <c r="BE235" s="760"/>
      <c r="BF235" s="760"/>
      <c r="BG235" s="760"/>
      <c r="BH235" s="760"/>
      <c r="BI235" s="760"/>
      <c r="BJ235" s="760"/>
      <c r="BK235" s="760"/>
      <c r="BL235" s="760"/>
      <c r="BM235" s="760"/>
      <c r="BN235" s="760"/>
      <c r="BO235" s="760"/>
      <c r="BP235" s="760"/>
      <c r="BQ235" s="760"/>
      <c r="BR235" s="760"/>
      <c r="BS235" s="760"/>
      <c r="BT235" s="760"/>
      <c r="BU235" s="760"/>
      <c r="BV235" s="760"/>
      <c r="BW235" s="760"/>
      <c r="BX235" s="760"/>
      <c r="BY235" s="760"/>
      <c r="BZ235" s="760"/>
      <c r="CA235" s="760"/>
    </row>
    <row r="236" spans="1:79" ht="16.5" customHeight="1" thickBot="1">
      <c r="B236" s="831" t="s">
        <v>811</v>
      </c>
      <c r="C236" s="836"/>
      <c r="F236" s="878"/>
      <c r="G236" s="835"/>
      <c r="H236" s="835"/>
      <c r="I236" s="760"/>
      <c r="J236" s="760"/>
      <c r="K236" s="760"/>
      <c r="L236" s="760"/>
      <c r="M236" s="760"/>
      <c r="N236" s="815"/>
      <c r="O236" s="760"/>
      <c r="P236" s="760"/>
      <c r="Q236" s="760"/>
      <c r="R236" s="760"/>
      <c r="S236" s="760"/>
      <c r="T236" s="760"/>
      <c r="U236" s="760"/>
      <c r="V236" s="760"/>
      <c r="W236" s="760"/>
      <c r="X236" s="760"/>
      <c r="Y236" s="760"/>
      <c r="Z236" s="760"/>
      <c r="AA236" s="760"/>
      <c r="AB236" s="760"/>
      <c r="AC236" s="760"/>
      <c r="AD236" s="760"/>
      <c r="AE236" s="760"/>
      <c r="AF236" s="760"/>
      <c r="AG236" s="760"/>
      <c r="AH236" s="760"/>
      <c r="AI236" s="760"/>
      <c r="AJ236" s="760"/>
      <c r="AK236" s="760"/>
      <c r="AL236" s="760"/>
      <c r="AM236" s="760"/>
      <c r="AN236" s="760"/>
      <c r="AO236" s="760"/>
      <c r="AP236" s="760"/>
      <c r="AQ236" s="760"/>
      <c r="AR236" s="760"/>
      <c r="AS236" s="760"/>
      <c r="AT236" s="760"/>
      <c r="AU236" s="760"/>
      <c r="AV236" s="760"/>
      <c r="AW236" s="760"/>
      <c r="AX236" s="760"/>
      <c r="AY236" s="760"/>
      <c r="AZ236" s="760"/>
      <c r="BA236" s="760"/>
      <c r="BB236" s="760"/>
      <c r="BC236" s="760"/>
      <c r="BD236" s="760"/>
      <c r="BE236" s="760"/>
      <c r="BF236" s="760"/>
      <c r="BG236" s="760"/>
      <c r="BH236" s="760"/>
      <c r="BI236" s="760"/>
      <c r="BJ236" s="760"/>
      <c r="BK236" s="760"/>
      <c r="BL236" s="760"/>
      <c r="BM236" s="760"/>
      <c r="BN236" s="760"/>
      <c r="BO236" s="760"/>
      <c r="BP236" s="760"/>
      <c r="BQ236" s="760"/>
      <c r="BR236" s="760"/>
      <c r="BS236" s="760"/>
      <c r="BT236" s="760"/>
      <c r="BU236" s="760"/>
      <c r="BV236" s="760"/>
      <c r="BW236" s="760"/>
      <c r="BX236" s="760"/>
      <c r="BY236" s="760"/>
      <c r="BZ236" s="760"/>
      <c r="CA236" s="760"/>
    </row>
    <row r="237" spans="1:79" ht="33.75" customHeight="1" thickBot="1">
      <c r="B237" s="837" t="s">
        <v>812</v>
      </c>
      <c r="C237" s="838" t="s">
        <v>813</v>
      </c>
      <c r="D237" s="838" t="s">
        <v>814</v>
      </c>
      <c r="E237" s="839" t="s">
        <v>815</v>
      </c>
      <c r="F237" s="1402" t="s">
        <v>816</v>
      </c>
      <c r="G237" s="926" t="e">
        <f>AVERAGE([2]A.Pontozás_1.értékelő!G233,[2]B.Pontozás_2.értékelő!G233)</f>
        <v>#DIV/0!</v>
      </c>
      <c r="H237" s="835"/>
      <c r="I237" s="760"/>
      <c r="J237" s="760"/>
      <c r="K237" s="760"/>
      <c r="L237" s="760"/>
      <c r="M237" s="760"/>
      <c r="N237" s="815"/>
      <c r="O237" s="760"/>
      <c r="P237" s="760"/>
      <c r="Q237" s="760"/>
      <c r="R237" s="760"/>
      <c r="S237" s="760"/>
      <c r="T237" s="760"/>
      <c r="U237" s="760"/>
      <c r="V237" s="760"/>
      <c r="W237" s="760"/>
      <c r="X237" s="760"/>
      <c r="Y237" s="760"/>
      <c r="Z237" s="760"/>
      <c r="AA237" s="760"/>
      <c r="AB237" s="760"/>
      <c r="AC237" s="760"/>
      <c r="AD237" s="760"/>
      <c r="AE237" s="760"/>
      <c r="AF237" s="760"/>
      <c r="AG237" s="760"/>
      <c r="AH237" s="760"/>
      <c r="AI237" s="760"/>
      <c r="AJ237" s="760"/>
      <c r="AK237" s="760"/>
      <c r="AL237" s="760"/>
      <c r="AM237" s="760"/>
      <c r="AN237" s="760"/>
      <c r="AO237" s="760"/>
      <c r="AP237" s="760"/>
      <c r="AQ237" s="760"/>
      <c r="AR237" s="760"/>
      <c r="AS237" s="760"/>
      <c r="AT237" s="760"/>
      <c r="AU237" s="760"/>
      <c r="AV237" s="760"/>
      <c r="AW237" s="760"/>
      <c r="AX237" s="760"/>
      <c r="AY237" s="760"/>
      <c r="AZ237" s="760"/>
      <c r="BA237" s="760"/>
      <c r="BB237" s="760"/>
      <c r="BC237" s="760"/>
      <c r="BD237" s="760"/>
      <c r="BE237" s="760"/>
      <c r="BF237" s="760"/>
      <c r="BG237" s="760"/>
      <c r="BH237" s="760"/>
      <c r="BI237" s="760"/>
      <c r="BJ237" s="760"/>
      <c r="BK237" s="760"/>
      <c r="BL237" s="760"/>
      <c r="BM237" s="760"/>
      <c r="BN237" s="760"/>
      <c r="BO237" s="760"/>
      <c r="BP237" s="760"/>
      <c r="BQ237" s="760"/>
      <c r="BR237" s="760"/>
      <c r="BS237" s="760"/>
      <c r="BT237" s="760"/>
      <c r="BU237" s="760"/>
      <c r="BV237" s="760"/>
      <c r="BW237" s="760"/>
      <c r="BX237" s="760"/>
      <c r="BY237" s="760"/>
      <c r="BZ237" s="760"/>
      <c r="CA237" s="760"/>
    </row>
    <row r="238" spans="1:79" ht="21" customHeight="1">
      <c r="B238" s="844" t="s">
        <v>818</v>
      </c>
      <c r="C238" s="845">
        <v>1</v>
      </c>
      <c r="D238" s="846">
        <v>1</v>
      </c>
      <c r="E238" s="847">
        <v>1</v>
      </c>
      <c r="F238" s="1403"/>
      <c r="G238" s="865"/>
      <c r="H238" s="865"/>
      <c r="I238" s="866"/>
      <c r="J238" s="760"/>
      <c r="K238" s="760"/>
      <c r="L238" s="760"/>
      <c r="M238" s="760"/>
      <c r="N238" s="815"/>
      <c r="O238" s="760"/>
      <c r="P238" s="760"/>
      <c r="Q238" s="760"/>
      <c r="R238" s="760"/>
      <c r="S238" s="760"/>
      <c r="T238" s="760"/>
      <c r="U238" s="760"/>
      <c r="V238" s="760"/>
      <c r="W238" s="760"/>
      <c r="X238" s="760"/>
      <c r="Y238" s="760"/>
      <c r="Z238" s="760"/>
      <c r="AA238" s="760"/>
      <c r="AB238" s="760"/>
      <c r="AC238" s="760"/>
      <c r="AD238" s="760"/>
      <c r="AE238" s="760"/>
      <c r="AF238" s="760"/>
      <c r="AG238" s="760"/>
      <c r="AH238" s="760"/>
      <c r="AI238" s="760"/>
      <c r="AJ238" s="760"/>
      <c r="AK238" s="760"/>
      <c r="AL238" s="760"/>
      <c r="AM238" s="760"/>
      <c r="AN238" s="760"/>
      <c r="AO238" s="760"/>
      <c r="AP238" s="760"/>
      <c r="AQ238" s="760"/>
      <c r="AR238" s="760"/>
      <c r="AS238" s="760"/>
      <c r="AT238" s="760"/>
      <c r="AU238" s="760"/>
      <c r="AV238" s="760"/>
      <c r="AW238" s="760"/>
      <c r="AX238" s="760"/>
      <c r="AY238" s="760"/>
      <c r="AZ238" s="760"/>
      <c r="BA238" s="760"/>
      <c r="BB238" s="760"/>
      <c r="BC238" s="760"/>
      <c r="BD238" s="760"/>
      <c r="BE238" s="760"/>
      <c r="BF238" s="760"/>
      <c r="BG238" s="760"/>
      <c r="BH238" s="760"/>
      <c r="BI238" s="760"/>
      <c r="BJ238" s="760"/>
      <c r="BK238" s="760"/>
      <c r="BL238" s="760"/>
      <c r="BM238" s="760"/>
      <c r="BN238" s="760"/>
      <c r="BO238" s="760"/>
      <c r="BP238" s="760"/>
      <c r="BQ238" s="760"/>
      <c r="BR238" s="760"/>
      <c r="BS238" s="760"/>
      <c r="BT238" s="760"/>
      <c r="BU238" s="760"/>
      <c r="BV238" s="760"/>
      <c r="BW238" s="760"/>
      <c r="BX238" s="760"/>
      <c r="BY238" s="760"/>
      <c r="BZ238" s="760"/>
      <c r="CA238" s="760"/>
    </row>
    <row r="239" spans="1:79" ht="20.25" customHeight="1">
      <c r="B239" s="850" t="s">
        <v>820</v>
      </c>
      <c r="C239" s="851">
        <v>2</v>
      </c>
      <c r="D239" s="852">
        <v>1</v>
      </c>
      <c r="E239" s="853">
        <v>2</v>
      </c>
      <c r="F239" s="1403"/>
      <c r="G239" s="867"/>
      <c r="H239" s="867"/>
      <c r="I239" s="868"/>
      <c r="J239" s="760"/>
      <c r="K239" s="760"/>
      <c r="L239" s="760"/>
      <c r="M239" s="760"/>
      <c r="N239" s="815"/>
      <c r="O239" s="760"/>
      <c r="P239" s="760"/>
      <c r="Q239" s="760"/>
      <c r="R239" s="760"/>
      <c r="S239" s="760"/>
      <c r="T239" s="760"/>
      <c r="U239" s="760"/>
      <c r="V239" s="760"/>
      <c r="W239" s="760"/>
      <c r="X239" s="760"/>
      <c r="Y239" s="760"/>
      <c r="Z239" s="760"/>
      <c r="AA239" s="760"/>
      <c r="AB239" s="760"/>
      <c r="AC239" s="760"/>
      <c r="AD239" s="760"/>
      <c r="AE239" s="760"/>
      <c r="AF239" s="760"/>
      <c r="AG239" s="760"/>
      <c r="AH239" s="760"/>
      <c r="AI239" s="760"/>
      <c r="AJ239" s="760"/>
      <c r="AK239" s="760"/>
      <c r="AL239" s="760"/>
      <c r="AM239" s="760"/>
      <c r="AN239" s="760"/>
      <c r="AO239" s="760"/>
      <c r="AP239" s="760"/>
      <c r="AQ239" s="760"/>
      <c r="AR239" s="760"/>
      <c r="AS239" s="760"/>
      <c r="AT239" s="760"/>
      <c r="AU239" s="760"/>
      <c r="AV239" s="760"/>
      <c r="AW239" s="760"/>
      <c r="AX239" s="760"/>
      <c r="AY239" s="760"/>
      <c r="AZ239" s="760"/>
      <c r="BA239" s="760"/>
      <c r="BB239" s="760"/>
      <c r="BC239" s="760"/>
      <c r="BD239" s="760"/>
      <c r="BE239" s="760"/>
      <c r="BF239" s="760"/>
      <c r="BG239" s="760"/>
      <c r="BH239" s="760"/>
      <c r="BI239" s="760"/>
      <c r="BJ239" s="760"/>
      <c r="BK239" s="760"/>
      <c r="BL239" s="760"/>
      <c r="BM239" s="760"/>
      <c r="BN239" s="760"/>
      <c r="BO239" s="760"/>
      <c r="BP239" s="760"/>
      <c r="BQ239" s="760"/>
      <c r="BR239" s="760"/>
      <c r="BS239" s="760"/>
      <c r="BT239" s="760"/>
      <c r="BU239" s="760"/>
      <c r="BV239" s="760"/>
      <c r="BW239" s="760"/>
      <c r="BX239" s="760"/>
      <c r="BY239" s="760"/>
      <c r="BZ239" s="760"/>
      <c r="CA239" s="760"/>
    </row>
    <row r="240" spans="1:79" ht="20.25" customHeight="1" thickBot="1">
      <c r="B240" s="856" t="s">
        <v>822</v>
      </c>
      <c r="C240" s="857">
        <v>4</v>
      </c>
      <c r="D240" s="858">
        <v>1</v>
      </c>
      <c r="E240" s="859">
        <v>4</v>
      </c>
      <c r="F240" s="1404"/>
      <c r="G240" s="869"/>
      <c r="H240" s="869"/>
      <c r="I240" s="870"/>
      <c r="J240" s="760"/>
      <c r="K240" s="760"/>
      <c r="L240" s="760"/>
      <c r="M240" s="760"/>
      <c r="N240" s="815"/>
      <c r="O240" s="760"/>
      <c r="P240" s="760"/>
      <c r="Q240" s="760"/>
      <c r="R240" s="760"/>
      <c r="S240" s="760"/>
      <c r="T240" s="760"/>
      <c r="U240" s="760"/>
      <c r="V240" s="760"/>
      <c r="W240" s="760"/>
      <c r="X240" s="760"/>
      <c r="Y240" s="760"/>
      <c r="Z240" s="760"/>
      <c r="AA240" s="760"/>
      <c r="AB240" s="760"/>
      <c r="AC240" s="760"/>
      <c r="AD240" s="760"/>
      <c r="AE240" s="760"/>
      <c r="AF240" s="760"/>
      <c r="AG240" s="760"/>
      <c r="AH240" s="760"/>
      <c r="AI240" s="760"/>
      <c r="AJ240" s="760"/>
      <c r="AK240" s="760"/>
      <c r="AL240" s="760"/>
      <c r="AM240" s="760"/>
      <c r="AN240" s="760"/>
      <c r="AO240" s="760"/>
      <c r="AP240" s="760"/>
      <c r="AQ240" s="760"/>
      <c r="AR240" s="760"/>
      <c r="AS240" s="760"/>
      <c r="AT240" s="760"/>
      <c r="AU240" s="760"/>
      <c r="AV240" s="760"/>
      <c r="AW240" s="760"/>
      <c r="AX240" s="760"/>
      <c r="AY240" s="760"/>
      <c r="AZ240" s="760"/>
      <c r="BA240" s="760"/>
      <c r="BB240" s="760"/>
      <c r="BC240" s="760"/>
      <c r="BD240" s="760"/>
      <c r="BE240" s="760"/>
      <c r="BF240" s="760"/>
      <c r="BG240" s="760"/>
      <c r="BH240" s="760"/>
      <c r="BI240" s="760"/>
      <c r="BJ240" s="760"/>
      <c r="BK240" s="760"/>
      <c r="BL240" s="760"/>
      <c r="BM240" s="760"/>
      <c r="BN240" s="760"/>
      <c r="BO240" s="760"/>
      <c r="BP240" s="760"/>
      <c r="BQ240" s="760"/>
      <c r="BR240" s="760"/>
      <c r="BS240" s="760"/>
      <c r="BT240" s="760"/>
      <c r="BU240" s="760"/>
      <c r="BV240" s="760"/>
      <c r="BW240" s="760"/>
      <c r="BX240" s="760"/>
      <c r="BY240" s="760"/>
      <c r="BZ240" s="760"/>
      <c r="CA240" s="760"/>
    </row>
    <row r="241" spans="1:79" ht="9" customHeight="1">
      <c r="B241" s="862"/>
      <c r="C241" s="863"/>
      <c r="D241" s="863"/>
      <c r="E241" s="863"/>
      <c r="F241" s="893"/>
      <c r="G241" s="835"/>
      <c r="H241" s="835"/>
      <c r="I241" s="760"/>
      <c r="J241" s="760"/>
      <c r="K241" s="760"/>
      <c r="L241" s="760"/>
      <c r="M241" s="760"/>
      <c r="N241" s="815"/>
      <c r="O241" s="760"/>
      <c r="P241" s="760"/>
      <c r="Q241" s="760"/>
      <c r="R241" s="760"/>
      <c r="S241" s="760"/>
      <c r="T241" s="760"/>
      <c r="U241" s="760"/>
      <c r="V241" s="760"/>
      <c r="W241" s="760"/>
      <c r="X241" s="760"/>
      <c r="Y241" s="760"/>
      <c r="Z241" s="760"/>
      <c r="AA241" s="760"/>
      <c r="AB241" s="760"/>
      <c r="AC241" s="760"/>
      <c r="AD241" s="760"/>
      <c r="AE241" s="760"/>
      <c r="AF241" s="760"/>
      <c r="AG241" s="760"/>
      <c r="AH241" s="760"/>
      <c r="AI241" s="760"/>
      <c r="AJ241" s="760"/>
      <c r="AK241" s="760"/>
      <c r="AL241" s="760"/>
      <c r="AM241" s="760"/>
      <c r="AN241" s="760"/>
      <c r="AO241" s="760"/>
      <c r="AP241" s="760"/>
      <c r="AQ241" s="760"/>
      <c r="AR241" s="760"/>
      <c r="AS241" s="760"/>
      <c r="AT241" s="760"/>
      <c r="AU241" s="760"/>
      <c r="AV241" s="760"/>
      <c r="AW241" s="760"/>
      <c r="AX241" s="760"/>
      <c r="AY241" s="760"/>
      <c r="AZ241" s="760"/>
      <c r="BA241" s="760"/>
      <c r="BB241" s="760"/>
      <c r="BC241" s="760"/>
      <c r="BD241" s="760"/>
      <c r="BE241" s="760"/>
      <c r="BF241" s="760"/>
      <c r="BG241" s="760"/>
      <c r="BH241" s="760"/>
      <c r="BI241" s="760"/>
      <c r="BJ241" s="760"/>
      <c r="BK241" s="760"/>
      <c r="BL241" s="760"/>
      <c r="BM241" s="760"/>
      <c r="BN241" s="760"/>
      <c r="BO241" s="760"/>
      <c r="BP241" s="760"/>
      <c r="BQ241" s="760"/>
      <c r="BR241" s="760"/>
      <c r="BS241" s="760"/>
      <c r="BT241" s="760"/>
      <c r="BU241" s="760"/>
      <c r="BV241" s="760"/>
      <c r="BW241" s="760"/>
      <c r="BX241" s="760"/>
      <c r="BY241" s="760"/>
      <c r="BZ241" s="760"/>
      <c r="CA241" s="760"/>
    </row>
    <row r="242" spans="1:79" ht="6.75" customHeight="1" thickBot="1">
      <c r="F242" s="893"/>
      <c r="I242" s="727"/>
      <c r="J242" s="760"/>
      <c r="K242" s="760"/>
      <c r="L242" s="760"/>
      <c r="M242" s="760"/>
      <c r="N242" s="815"/>
      <c r="O242" s="760"/>
      <c r="P242" s="760"/>
      <c r="Q242" s="760"/>
      <c r="R242" s="760"/>
      <c r="S242" s="760"/>
      <c r="T242" s="760"/>
      <c r="U242" s="760"/>
      <c r="V242" s="760"/>
      <c r="W242" s="760"/>
      <c r="X242" s="760"/>
      <c r="Y242" s="760"/>
      <c r="Z242" s="760"/>
      <c r="AA242" s="760"/>
      <c r="AB242" s="760"/>
      <c r="AC242" s="760"/>
      <c r="AD242" s="760"/>
      <c r="AE242" s="760"/>
      <c r="AF242" s="760"/>
      <c r="AG242" s="760"/>
      <c r="AH242" s="760"/>
      <c r="AI242" s="760"/>
      <c r="AJ242" s="760"/>
      <c r="AK242" s="760"/>
      <c r="AL242" s="760"/>
      <c r="AM242" s="760"/>
      <c r="AN242" s="760"/>
      <c r="AO242" s="760"/>
      <c r="AP242" s="760"/>
      <c r="AQ242" s="760"/>
      <c r="AR242" s="760"/>
      <c r="AS242" s="760"/>
      <c r="AT242" s="760"/>
      <c r="AU242" s="760"/>
      <c r="AV242" s="760"/>
      <c r="AW242" s="760"/>
      <c r="AX242" s="760"/>
      <c r="AY242" s="760"/>
      <c r="AZ242" s="760"/>
      <c r="BA242" s="760"/>
      <c r="BB242" s="760"/>
      <c r="BC242" s="760"/>
      <c r="BD242" s="760"/>
      <c r="BE242" s="760"/>
      <c r="BF242" s="760"/>
      <c r="BG242" s="760"/>
      <c r="BH242" s="760"/>
      <c r="BI242" s="760"/>
      <c r="BJ242" s="760"/>
      <c r="BK242" s="760"/>
      <c r="BL242" s="760"/>
      <c r="BM242" s="760"/>
      <c r="BN242" s="760"/>
      <c r="BO242" s="760"/>
      <c r="BP242" s="760"/>
      <c r="BQ242" s="760"/>
      <c r="BR242" s="760"/>
      <c r="BS242" s="760"/>
      <c r="BT242" s="760"/>
      <c r="BU242" s="760"/>
      <c r="BV242" s="760"/>
      <c r="BW242" s="760"/>
      <c r="BX242" s="760"/>
      <c r="BY242" s="760"/>
      <c r="BZ242" s="760"/>
      <c r="CA242" s="760"/>
    </row>
    <row r="243" spans="1:79" s="823" customFormat="1" ht="23.25" customHeight="1" thickBot="1">
      <c r="A243" s="819"/>
      <c r="B243" s="1406"/>
      <c r="C243" s="1407"/>
      <c r="D243" s="1407"/>
      <c r="E243" s="1408"/>
      <c r="F243" s="820" t="s">
        <v>805</v>
      </c>
      <c r="G243" s="821"/>
      <c r="H243" s="820" t="s">
        <v>806</v>
      </c>
      <c r="I243" s="822"/>
      <c r="J243" s="760"/>
      <c r="K243" s="760"/>
      <c r="L243" s="760"/>
      <c r="M243" s="760"/>
      <c r="N243" s="815"/>
      <c r="O243" s="760"/>
      <c r="P243" s="760"/>
      <c r="Q243" s="760"/>
      <c r="R243" s="760"/>
      <c r="S243" s="760"/>
      <c r="T243" s="760"/>
      <c r="U243" s="760"/>
      <c r="V243" s="760"/>
      <c r="W243" s="760"/>
      <c r="X243" s="760"/>
      <c r="Y243" s="760"/>
      <c r="Z243" s="760"/>
      <c r="AA243" s="760"/>
      <c r="AB243" s="760"/>
      <c r="AC243" s="760"/>
      <c r="AD243" s="760"/>
      <c r="AE243" s="760"/>
      <c r="AF243" s="760"/>
      <c r="AG243" s="760"/>
      <c r="AH243" s="760"/>
      <c r="AI243" s="760"/>
      <c r="AJ243" s="760"/>
      <c r="AK243" s="760"/>
      <c r="AL243" s="760"/>
      <c r="AM243" s="760"/>
      <c r="AN243" s="760"/>
      <c r="AO243" s="760"/>
      <c r="AP243" s="760"/>
      <c r="AQ243" s="760"/>
      <c r="AR243" s="760"/>
      <c r="AS243" s="760"/>
      <c r="AT243" s="760"/>
      <c r="AU243" s="760"/>
      <c r="AV243" s="760"/>
      <c r="AW243" s="760"/>
      <c r="AX243" s="760"/>
      <c r="AY243" s="760"/>
      <c r="AZ243" s="760"/>
      <c r="BA243" s="760"/>
      <c r="BB243" s="760"/>
      <c r="BC243" s="760"/>
      <c r="BD243" s="760"/>
      <c r="BE243" s="760"/>
      <c r="BF243" s="760"/>
      <c r="BG243" s="760"/>
      <c r="BH243" s="760"/>
      <c r="BI243" s="760"/>
      <c r="BJ243" s="760"/>
      <c r="BK243" s="760"/>
      <c r="BL243" s="760"/>
      <c r="BM243" s="760"/>
      <c r="BN243" s="760"/>
      <c r="BO243" s="760"/>
      <c r="BP243" s="760"/>
      <c r="BQ243" s="760"/>
      <c r="BR243" s="760"/>
      <c r="BS243" s="760"/>
      <c r="BT243" s="760"/>
      <c r="BU243" s="760"/>
      <c r="BV243" s="760"/>
      <c r="BW243" s="760"/>
      <c r="BX243" s="760"/>
      <c r="BY243" s="760"/>
      <c r="BZ243" s="760"/>
      <c r="CA243" s="760"/>
    </row>
    <row r="244" spans="1:79" ht="54.6" customHeight="1" thickBot="1">
      <c r="B244" s="824" t="s">
        <v>921</v>
      </c>
      <c r="C244" s="825" t="s">
        <v>844</v>
      </c>
      <c r="D244" s="825"/>
      <c r="E244" s="826"/>
      <c r="F244" s="827">
        <v>7</v>
      </c>
      <c r="G244" s="828"/>
      <c r="H244" s="829">
        <v>39</v>
      </c>
      <c r="I244" s="830" t="e">
        <f>SUM(G249,G257,G265,G272,G280,G290,G298)</f>
        <v>#DIV/0!</v>
      </c>
      <c r="J244" s="760"/>
      <c r="K244" s="760"/>
      <c r="L244" s="760"/>
      <c r="M244" s="760"/>
      <c r="N244" s="815"/>
      <c r="O244" s="760"/>
      <c r="P244" s="760"/>
      <c r="Q244" s="760"/>
      <c r="R244" s="760"/>
      <c r="S244" s="760"/>
      <c r="T244" s="760"/>
      <c r="U244" s="760"/>
      <c r="V244" s="760"/>
      <c r="W244" s="760"/>
      <c r="X244" s="760"/>
      <c r="Y244" s="760"/>
      <c r="Z244" s="760"/>
      <c r="AA244" s="760"/>
      <c r="AB244" s="760"/>
      <c r="AC244" s="760"/>
      <c r="AD244" s="760"/>
      <c r="AE244" s="760"/>
      <c r="AF244" s="760"/>
      <c r="AG244" s="760"/>
      <c r="AH244" s="760"/>
      <c r="AI244" s="760"/>
      <c r="AJ244" s="760"/>
      <c r="AK244" s="760"/>
      <c r="AL244" s="760"/>
      <c r="AM244" s="760"/>
      <c r="AN244" s="760"/>
      <c r="AO244" s="760"/>
      <c r="AP244" s="760"/>
      <c r="AQ244" s="760"/>
      <c r="AR244" s="760"/>
      <c r="AS244" s="760"/>
      <c r="AT244" s="760"/>
      <c r="AU244" s="760"/>
      <c r="AV244" s="760"/>
      <c r="AW244" s="760"/>
      <c r="AX244" s="760"/>
      <c r="AY244" s="760"/>
      <c r="AZ244" s="760"/>
      <c r="BA244" s="760"/>
      <c r="BB244" s="760"/>
      <c r="BC244" s="760"/>
      <c r="BD244" s="760"/>
      <c r="BE244" s="760"/>
      <c r="BF244" s="760"/>
      <c r="BG244" s="760"/>
      <c r="BH244" s="760"/>
      <c r="BI244" s="760"/>
      <c r="BJ244" s="760"/>
      <c r="BK244" s="760"/>
      <c r="BL244" s="760"/>
      <c r="BM244" s="760"/>
      <c r="BN244" s="760"/>
      <c r="BO244" s="760"/>
      <c r="BP244" s="760"/>
      <c r="BQ244" s="760"/>
      <c r="BR244" s="760"/>
      <c r="BS244" s="760"/>
      <c r="BT244" s="760"/>
      <c r="BU244" s="760"/>
      <c r="BV244" s="760"/>
      <c r="BW244" s="760"/>
      <c r="BX244" s="760"/>
      <c r="BY244" s="760"/>
      <c r="BZ244" s="760"/>
      <c r="CA244" s="760"/>
    </row>
    <row r="245" spans="1:79" ht="6.75" customHeight="1">
      <c r="B245" s="831"/>
      <c r="C245" s="832"/>
      <c r="D245" s="832"/>
      <c r="E245" s="832"/>
      <c r="F245" s="893"/>
      <c r="G245" s="834"/>
      <c r="H245" s="834"/>
      <c r="I245" s="760"/>
      <c r="J245" s="760"/>
      <c r="K245" s="760"/>
      <c r="L245" s="760"/>
      <c r="M245" s="760"/>
      <c r="N245" s="815"/>
      <c r="O245" s="760"/>
      <c r="P245" s="760"/>
      <c r="Q245" s="760"/>
      <c r="R245" s="760"/>
      <c r="S245" s="760"/>
      <c r="T245" s="760"/>
      <c r="U245" s="760"/>
      <c r="V245" s="760"/>
      <c r="W245" s="760"/>
      <c r="X245" s="760"/>
      <c r="Y245" s="760"/>
      <c r="Z245" s="760"/>
      <c r="AA245" s="760"/>
      <c r="AB245" s="760"/>
      <c r="AC245" s="760"/>
      <c r="AD245" s="760"/>
      <c r="AE245" s="760"/>
      <c r="AF245" s="760"/>
      <c r="AG245" s="760"/>
      <c r="AH245" s="760"/>
      <c r="AI245" s="760"/>
      <c r="AJ245" s="760"/>
      <c r="AK245" s="760"/>
      <c r="AL245" s="760"/>
      <c r="AM245" s="760"/>
      <c r="AN245" s="760"/>
      <c r="AO245" s="760"/>
      <c r="AP245" s="760"/>
      <c r="AQ245" s="760"/>
      <c r="AR245" s="760"/>
      <c r="AS245" s="760"/>
      <c r="AT245" s="760"/>
      <c r="AU245" s="760"/>
      <c r="AV245" s="760"/>
      <c r="AW245" s="760"/>
      <c r="AX245" s="760"/>
      <c r="AY245" s="760"/>
      <c r="AZ245" s="760"/>
      <c r="BA245" s="760"/>
      <c r="BB245" s="760"/>
      <c r="BC245" s="760"/>
      <c r="BD245" s="760"/>
      <c r="BE245" s="760"/>
      <c r="BF245" s="760"/>
      <c r="BG245" s="760"/>
      <c r="BH245" s="760"/>
      <c r="BI245" s="760"/>
      <c r="BJ245" s="760"/>
      <c r="BK245" s="760"/>
      <c r="BL245" s="760"/>
      <c r="BM245" s="760"/>
      <c r="BN245" s="760"/>
      <c r="BO245" s="760"/>
      <c r="BP245" s="760"/>
      <c r="BQ245" s="760"/>
      <c r="BR245" s="760"/>
      <c r="BS245" s="760"/>
      <c r="BT245" s="760"/>
      <c r="BU245" s="760"/>
      <c r="BV245" s="760"/>
      <c r="BW245" s="760"/>
      <c r="BX245" s="760"/>
      <c r="BY245" s="760"/>
      <c r="BZ245" s="760"/>
      <c r="CA245" s="760"/>
    </row>
    <row r="246" spans="1:79" ht="18" customHeight="1">
      <c r="A246" s="724">
        <v>24</v>
      </c>
      <c r="B246" s="831" t="s">
        <v>922</v>
      </c>
      <c r="C246" s="832"/>
      <c r="D246" s="832"/>
      <c r="E246" s="832"/>
      <c r="F246" s="893"/>
      <c r="G246" s="835"/>
      <c r="H246" s="835"/>
      <c r="I246" s="760"/>
      <c r="J246" s="760"/>
      <c r="K246" s="760"/>
      <c r="L246" s="760"/>
      <c r="M246" s="760"/>
      <c r="N246" s="815"/>
      <c r="O246" s="760"/>
      <c r="P246" s="760"/>
      <c r="Q246" s="760"/>
      <c r="R246" s="760"/>
      <c r="S246" s="760"/>
      <c r="T246" s="760"/>
      <c r="U246" s="760"/>
      <c r="V246" s="760"/>
      <c r="W246" s="760"/>
      <c r="X246" s="760"/>
      <c r="Y246" s="760"/>
      <c r="Z246" s="760"/>
      <c r="AA246" s="760"/>
      <c r="AB246" s="760"/>
      <c r="AC246" s="760"/>
      <c r="AD246" s="760"/>
      <c r="AE246" s="760"/>
      <c r="AF246" s="760"/>
      <c r="AG246" s="760"/>
      <c r="AH246" s="760"/>
      <c r="AI246" s="760"/>
      <c r="AJ246" s="760"/>
      <c r="AK246" s="760"/>
      <c r="AL246" s="760"/>
      <c r="AM246" s="760"/>
      <c r="AN246" s="760"/>
      <c r="AO246" s="760"/>
      <c r="AP246" s="760"/>
      <c r="AQ246" s="760"/>
      <c r="AR246" s="760"/>
      <c r="AS246" s="760"/>
      <c r="AT246" s="760"/>
      <c r="AU246" s="760"/>
      <c r="AV246" s="760"/>
      <c r="AW246" s="760"/>
      <c r="AX246" s="760"/>
      <c r="AY246" s="760"/>
      <c r="AZ246" s="760"/>
      <c r="BA246" s="760"/>
      <c r="BB246" s="760"/>
      <c r="BC246" s="760"/>
      <c r="BD246" s="760"/>
      <c r="BE246" s="760"/>
      <c r="BF246" s="760"/>
      <c r="BG246" s="760"/>
      <c r="BH246" s="760"/>
      <c r="BI246" s="760"/>
      <c r="BJ246" s="760"/>
      <c r="BK246" s="760"/>
      <c r="BL246" s="760"/>
      <c r="BM246" s="760"/>
      <c r="BN246" s="760"/>
      <c r="BO246" s="760"/>
      <c r="BP246" s="760"/>
      <c r="BQ246" s="760"/>
      <c r="BR246" s="760"/>
      <c r="BS246" s="760"/>
      <c r="BT246" s="760"/>
      <c r="BU246" s="760"/>
      <c r="BV246" s="760"/>
      <c r="BW246" s="760"/>
      <c r="BX246" s="760"/>
      <c r="BY246" s="760"/>
      <c r="BZ246" s="760"/>
      <c r="CA246" s="760"/>
    </row>
    <row r="247" spans="1:79" ht="35.25" customHeight="1">
      <c r="B247" s="1399" t="s">
        <v>923</v>
      </c>
      <c r="C247" s="1400"/>
      <c r="D247" s="1400"/>
      <c r="E247" s="1401"/>
      <c r="F247" s="893"/>
      <c r="G247" s="835"/>
      <c r="H247" s="835"/>
      <c r="I247" s="760"/>
      <c r="J247" s="760"/>
      <c r="K247" s="760"/>
      <c r="L247" s="760"/>
      <c r="M247" s="760"/>
      <c r="N247" s="815"/>
      <c r="O247" s="760"/>
      <c r="P247" s="760"/>
      <c r="Q247" s="760"/>
      <c r="R247" s="760"/>
      <c r="S247" s="760"/>
      <c r="T247" s="760"/>
      <c r="U247" s="760"/>
      <c r="V247" s="760"/>
      <c r="W247" s="760"/>
      <c r="X247" s="760"/>
      <c r="Y247" s="760"/>
      <c r="Z247" s="760"/>
      <c r="AA247" s="760"/>
      <c r="AB247" s="760"/>
      <c r="AC247" s="760"/>
      <c r="AD247" s="760"/>
      <c r="AE247" s="760"/>
      <c r="AF247" s="760"/>
      <c r="AG247" s="760"/>
      <c r="AH247" s="760"/>
      <c r="AI247" s="760"/>
      <c r="AJ247" s="760"/>
      <c r="AK247" s="760"/>
      <c r="AL247" s="760"/>
      <c r="AM247" s="760"/>
      <c r="AN247" s="760"/>
      <c r="AO247" s="760"/>
      <c r="AP247" s="760"/>
      <c r="AQ247" s="760"/>
      <c r="AR247" s="760"/>
      <c r="AS247" s="760"/>
      <c r="AT247" s="760"/>
      <c r="AU247" s="760"/>
      <c r="AV247" s="760"/>
      <c r="AW247" s="760"/>
      <c r="AX247" s="760"/>
      <c r="AY247" s="760"/>
      <c r="AZ247" s="760"/>
      <c r="BA247" s="760"/>
      <c r="BB247" s="760"/>
      <c r="BC247" s="760"/>
      <c r="BD247" s="760"/>
      <c r="BE247" s="760"/>
      <c r="BF247" s="760"/>
      <c r="BG247" s="760"/>
      <c r="BH247" s="760"/>
      <c r="BI247" s="760"/>
      <c r="BJ247" s="760"/>
      <c r="BK247" s="760"/>
      <c r="BL247" s="760"/>
      <c r="BM247" s="760"/>
      <c r="BN247" s="760"/>
      <c r="BO247" s="760"/>
      <c r="BP247" s="760"/>
      <c r="BQ247" s="760"/>
      <c r="BR247" s="760"/>
      <c r="BS247" s="760"/>
      <c r="BT247" s="760"/>
      <c r="BU247" s="760"/>
      <c r="BV247" s="760"/>
      <c r="BW247" s="760"/>
      <c r="BX247" s="760"/>
      <c r="BY247" s="760"/>
      <c r="BZ247" s="760"/>
      <c r="CA247" s="760"/>
    </row>
    <row r="248" spans="1:79" ht="16.5" customHeight="1" thickBot="1">
      <c r="B248" s="831" t="s">
        <v>842</v>
      </c>
      <c r="C248" s="836"/>
      <c r="F248" s="893"/>
      <c r="G248" s="835"/>
      <c r="H248" s="835"/>
      <c r="I248" s="760"/>
      <c r="J248" s="760"/>
      <c r="K248" s="760"/>
      <c r="L248" s="760"/>
      <c r="M248" s="760"/>
      <c r="N248" s="815"/>
      <c r="O248" s="760"/>
      <c r="P248" s="760"/>
      <c r="Q248" s="760"/>
      <c r="R248" s="760"/>
      <c r="S248" s="760"/>
      <c r="T248" s="760"/>
      <c r="U248" s="760"/>
      <c r="V248" s="760"/>
      <c r="W248" s="760"/>
      <c r="X248" s="760"/>
      <c r="Y248" s="760"/>
      <c r="Z248" s="760"/>
      <c r="AA248" s="760"/>
      <c r="AB248" s="760"/>
      <c r="AC248" s="760"/>
      <c r="AD248" s="760"/>
      <c r="AE248" s="760"/>
      <c r="AF248" s="760"/>
      <c r="AG248" s="760"/>
      <c r="AH248" s="760"/>
      <c r="AI248" s="760"/>
      <c r="AJ248" s="760"/>
      <c r="AK248" s="760"/>
      <c r="AL248" s="760"/>
      <c r="AM248" s="760"/>
      <c r="AN248" s="760"/>
      <c r="AO248" s="760"/>
      <c r="AP248" s="760"/>
      <c r="AQ248" s="760"/>
      <c r="AR248" s="760"/>
      <c r="AS248" s="760"/>
      <c r="AT248" s="760"/>
      <c r="AU248" s="760"/>
      <c r="AV248" s="760"/>
      <c r="AW248" s="760"/>
      <c r="AX248" s="760"/>
      <c r="AY248" s="760"/>
      <c r="AZ248" s="760"/>
      <c r="BA248" s="760"/>
      <c r="BB248" s="760"/>
      <c r="BC248" s="760"/>
      <c r="BD248" s="760"/>
      <c r="BE248" s="760"/>
      <c r="BF248" s="760"/>
      <c r="BG248" s="760"/>
      <c r="BH248" s="760"/>
      <c r="BI248" s="760"/>
      <c r="BJ248" s="760"/>
      <c r="BK248" s="760"/>
      <c r="BL248" s="760"/>
      <c r="BM248" s="760"/>
      <c r="BN248" s="760"/>
      <c r="BO248" s="760"/>
      <c r="BP248" s="760"/>
      <c r="BQ248" s="760"/>
      <c r="BR248" s="760"/>
      <c r="BS248" s="760"/>
      <c r="BT248" s="760"/>
      <c r="BU248" s="760"/>
      <c r="BV248" s="760"/>
      <c r="BW248" s="760"/>
      <c r="BX248" s="760"/>
      <c r="BY248" s="760"/>
      <c r="BZ248" s="760"/>
      <c r="CA248" s="760"/>
    </row>
    <row r="249" spans="1:79" ht="33.75" customHeight="1" thickBot="1">
      <c r="B249" s="837" t="s">
        <v>812</v>
      </c>
      <c r="C249" s="838" t="s">
        <v>813</v>
      </c>
      <c r="D249" s="838" t="s">
        <v>814</v>
      </c>
      <c r="E249" s="839" t="s">
        <v>815</v>
      </c>
      <c r="F249" s="1402" t="s">
        <v>816</v>
      </c>
      <c r="G249" s="926" t="e">
        <f>AVERAGE([2]A.Pontozás_1.értékelő!G245,[2]B.Pontozás_2.értékelő!G245)</f>
        <v>#DIV/0!</v>
      </c>
      <c r="H249" s="835"/>
      <c r="I249" s="760"/>
      <c r="J249" s="760"/>
      <c r="K249" s="760"/>
      <c r="L249" s="760"/>
      <c r="M249" s="760"/>
      <c r="N249" s="815"/>
      <c r="O249" s="760"/>
      <c r="P249" s="760"/>
      <c r="Q249" s="760"/>
      <c r="R249" s="760"/>
      <c r="S249" s="760"/>
      <c r="T249" s="760"/>
      <c r="U249" s="760"/>
      <c r="V249" s="760"/>
      <c r="W249" s="760"/>
      <c r="X249" s="760"/>
      <c r="Y249" s="760"/>
      <c r="Z249" s="760"/>
      <c r="AA249" s="760"/>
      <c r="AB249" s="760"/>
      <c r="AC249" s="760"/>
      <c r="AD249" s="760"/>
      <c r="AE249" s="760"/>
      <c r="AF249" s="760"/>
      <c r="AG249" s="760"/>
      <c r="AH249" s="760"/>
      <c r="AI249" s="760"/>
      <c r="AJ249" s="760"/>
      <c r="AK249" s="760"/>
      <c r="AL249" s="760"/>
      <c r="AM249" s="760"/>
      <c r="AN249" s="760"/>
      <c r="AO249" s="760"/>
      <c r="AP249" s="760"/>
      <c r="AQ249" s="760"/>
      <c r="AR249" s="760"/>
      <c r="AS249" s="760"/>
      <c r="AT249" s="760"/>
      <c r="AU249" s="760"/>
      <c r="AV249" s="760"/>
      <c r="AW249" s="760"/>
      <c r="AX249" s="760"/>
      <c r="AY249" s="760"/>
      <c r="AZ249" s="760"/>
      <c r="BA249" s="760"/>
      <c r="BB249" s="760"/>
      <c r="BC249" s="760"/>
      <c r="BD249" s="760"/>
      <c r="BE249" s="760"/>
      <c r="BF249" s="760"/>
      <c r="BG249" s="760"/>
      <c r="BH249" s="760"/>
      <c r="BI249" s="760"/>
      <c r="BJ249" s="760"/>
      <c r="BK249" s="760"/>
      <c r="BL249" s="760"/>
      <c r="BM249" s="760"/>
      <c r="BN249" s="760"/>
      <c r="BO249" s="760"/>
      <c r="BP249" s="760"/>
      <c r="BQ249" s="760"/>
      <c r="BR249" s="760"/>
      <c r="BS249" s="760"/>
      <c r="BT249" s="760"/>
      <c r="BU249" s="760"/>
      <c r="BV249" s="760"/>
      <c r="BW249" s="760"/>
      <c r="BX249" s="760"/>
      <c r="BY249" s="760"/>
      <c r="BZ249" s="760"/>
      <c r="CA249" s="760"/>
    </row>
    <row r="250" spans="1:79" ht="45.6" customHeight="1">
      <c r="B250" s="844" t="s">
        <v>924</v>
      </c>
      <c r="C250" s="845">
        <v>1</v>
      </c>
      <c r="D250" s="846">
        <v>3</v>
      </c>
      <c r="E250" s="847">
        <v>3</v>
      </c>
      <c r="F250" s="1403"/>
      <c r="G250" s="865"/>
      <c r="H250" s="865"/>
      <c r="I250" s="866"/>
      <c r="J250" s="760"/>
      <c r="K250" s="760"/>
      <c r="L250" s="760"/>
      <c r="M250" s="760"/>
      <c r="N250" s="815"/>
      <c r="O250" s="760"/>
      <c r="P250" s="760"/>
      <c r="Q250" s="760"/>
      <c r="R250" s="760"/>
      <c r="S250" s="760"/>
      <c r="T250" s="760"/>
      <c r="U250" s="760"/>
      <c r="V250" s="760"/>
      <c r="W250" s="760"/>
      <c r="X250" s="760"/>
      <c r="Y250" s="760"/>
      <c r="Z250" s="760"/>
      <c r="AA250" s="760"/>
      <c r="AB250" s="760"/>
      <c r="AC250" s="760"/>
      <c r="AD250" s="760"/>
      <c r="AE250" s="760"/>
      <c r="AF250" s="760"/>
      <c r="AG250" s="760"/>
      <c r="AH250" s="760"/>
      <c r="AI250" s="760"/>
      <c r="AJ250" s="760"/>
      <c r="AK250" s="760"/>
      <c r="AL250" s="760"/>
      <c r="AM250" s="760"/>
      <c r="AN250" s="760"/>
      <c r="AO250" s="760"/>
      <c r="AP250" s="760"/>
      <c r="AQ250" s="760"/>
      <c r="AR250" s="760"/>
      <c r="AS250" s="760"/>
      <c r="AT250" s="760"/>
      <c r="AU250" s="760"/>
      <c r="AV250" s="760"/>
      <c r="AW250" s="760"/>
      <c r="AX250" s="760"/>
      <c r="AY250" s="760"/>
      <c r="AZ250" s="760"/>
      <c r="BA250" s="760"/>
      <c r="BB250" s="760"/>
      <c r="BC250" s="760"/>
      <c r="BD250" s="760"/>
      <c r="BE250" s="760"/>
      <c r="BF250" s="760"/>
      <c r="BG250" s="760"/>
      <c r="BH250" s="760"/>
      <c r="BI250" s="760"/>
      <c r="BJ250" s="760"/>
      <c r="BK250" s="760"/>
      <c r="BL250" s="760"/>
      <c r="BM250" s="760"/>
      <c r="BN250" s="760"/>
      <c r="BO250" s="760"/>
      <c r="BP250" s="760"/>
      <c r="BQ250" s="760"/>
      <c r="BR250" s="760"/>
      <c r="BS250" s="760"/>
      <c r="BT250" s="760"/>
      <c r="BU250" s="760"/>
      <c r="BV250" s="760"/>
      <c r="BW250" s="760"/>
      <c r="BX250" s="760"/>
      <c r="BY250" s="760"/>
      <c r="BZ250" s="760"/>
      <c r="CA250" s="760"/>
    </row>
    <row r="251" spans="1:79" ht="59.45" customHeight="1">
      <c r="B251" s="850" t="s">
        <v>925</v>
      </c>
      <c r="C251" s="851">
        <v>2</v>
      </c>
      <c r="D251" s="852">
        <v>3</v>
      </c>
      <c r="E251" s="853">
        <v>6</v>
      </c>
      <c r="F251" s="1403"/>
      <c r="G251" s="867"/>
      <c r="H251" s="867"/>
      <c r="I251" s="868"/>
      <c r="J251" s="760"/>
      <c r="K251" s="760"/>
      <c r="L251" s="760"/>
      <c r="M251" s="760"/>
      <c r="N251" s="815"/>
      <c r="O251" s="760"/>
      <c r="P251" s="760"/>
      <c r="Q251" s="760"/>
      <c r="R251" s="760"/>
      <c r="S251" s="760"/>
      <c r="T251" s="760"/>
      <c r="U251" s="760"/>
      <c r="V251" s="760"/>
      <c r="W251" s="760"/>
      <c r="X251" s="760"/>
      <c r="Y251" s="760"/>
      <c r="Z251" s="760"/>
      <c r="AA251" s="760"/>
      <c r="AB251" s="760"/>
      <c r="AC251" s="760"/>
      <c r="AD251" s="760"/>
      <c r="AE251" s="760"/>
      <c r="AF251" s="760"/>
      <c r="AG251" s="760"/>
      <c r="AH251" s="760"/>
      <c r="AI251" s="760"/>
      <c r="AJ251" s="760"/>
      <c r="AK251" s="760"/>
      <c r="AL251" s="760"/>
      <c r="AM251" s="760"/>
      <c r="AN251" s="760"/>
      <c r="AO251" s="760"/>
      <c r="AP251" s="760"/>
      <c r="AQ251" s="760"/>
      <c r="AR251" s="760"/>
      <c r="AS251" s="760"/>
      <c r="AT251" s="760"/>
      <c r="AU251" s="760"/>
      <c r="AV251" s="760"/>
      <c r="AW251" s="760"/>
      <c r="AX251" s="760"/>
      <c r="AY251" s="760"/>
      <c r="AZ251" s="760"/>
      <c r="BA251" s="760"/>
      <c r="BB251" s="760"/>
      <c r="BC251" s="760"/>
      <c r="BD251" s="760"/>
      <c r="BE251" s="760"/>
      <c r="BF251" s="760"/>
      <c r="BG251" s="760"/>
      <c r="BH251" s="760"/>
      <c r="BI251" s="760"/>
      <c r="BJ251" s="760"/>
      <c r="BK251" s="760"/>
      <c r="BL251" s="760"/>
      <c r="BM251" s="760"/>
      <c r="BN251" s="760"/>
      <c r="BO251" s="760"/>
      <c r="BP251" s="760"/>
      <c r="BQ251" s="760"/>
      <c r="BR251" s="760"/>
      <c r="BS251" s="760"/>
      <c r="BT251" s="760"/>
      <c r="BU251" s="760"/>
      <c r="BV251" s="760"/>
      <c r="BW251" s="760"/>
      <c r="BX251" s="760"/>
      <c r="BY251" s="760"/>
      <c r="BZ251" s="760"/>
      <c r="CA251" s="760"/>
    </row>
    <row r="252" spans="1:79" ht="56.1" customHeight="1" thickBot="1">
      <c r="B252" s="856" t="s">
        <v>926</v>
      </c>
      <c r="C252" s="857">
        <v>3</v>
      </c>
      <c r="D252" s="858">
        <v>3</v>
      </c>
      <c r="E252" s="859">
        <v>9</v>
      </c>
      <c r="F252" s="1404"/>
      <c r="G252" s="869"/>
      <c r="H252" s="869"/>
      <c r="I252" s="870"/>
      <c r="J252" s="760"/>
      <c r="K252" s="760"/>
      <c r="L252" s="760"/>
      <c r="M252" s="760"/>
      <c r="N252" s="815"/>
      <c r="O252" s="760"/>
      <c r="P252" s="760"/>
      <c r="Q252" s="760"/>
      <c r="R252" s="760"/>
      <c r="S252" s="760"/>
      <c r="T252" s="760"/>
      <c r="U252" s="760"/>
      <c r="V252" s="760"/>
      <c r="W252" s="760"/>
      <c r="X252" s="760"/>
      <c r="Y252" s="760"/>
      <c r="Z252" s="760"/>
      <c r="AA252" s="760"/>
      <c r="AB252" s="760"/>
      <c r="AC252" s="760"/>
      <c r="AD252" s="760"/>
      <c r="AE252" s="760"/>
      <c r="AF252" s="760"/>
      <c r="AG252" s="760"/>
      <c r="AH252" s="760"/>
      <c r="AI252" s="760"/>
      <c r="AJ252" s="760"/>
      <c r="AK252" s="760"/>
      <c r="AL252" s="760"/>
      <c r="AM252" s="760"/>
      <c r="AN252" s="760"/>
      <c r="AO252" s="760"/>
      <c r="AP252" s="760"/>
      <c r="AQ252" s="760"/>
      <c r="AR252" s="760"/>
      <c r="AS252" s="760"/>
      <c r="AT252" s="760"/>
      <c r="AU252" s="760"/>
      <c r="AV252" s="760"/>
      <c r="AW252" s="760"/>
      <c r="AX252" s="760"/>
      <c r="AY252" s="760"/>
      <c r="AZ252" s="760"/>
      <c r="BA252" s="760"/>
      <c r="BB252" s="760"/>
      <c r="BC252" s="760"/>
      <c r="BD252" s="760"/>
      <c r="BE252" s="760"/>
      <c r="BF252" s="760"/>
      <c r="BG252" s="760"/>
      <c r="BH252" s="760"/>
      <c r="BI252" s="760"/>
      <c r="BJ252" s="760"/>
      <c r="BK252" s="760"/>
      <c r="BL252" s="760"/>
      <c r="BM252" s="760"/>
      <c r="BN252" s="760"/>
      <c r="BO252" s="760"/>
      <c r="BP252" s="760"/>
      <c r="BQ252" s="760"/>
      <c r="BR252" s="760"/>
      <c r="BS252" s="760"/>
      <c r="BT252" s="760"/>
      <c r="BU252" s="760"/>
      <c r="BV252" s="760"/>
      <c r="BW252" s="760"/>
      <c r="BX252" s="760"/>
      <c r="BY252" s="760"/>
      <c r="BZ252" s="760"/>
      <c r="CA252" s="760"/>
    </row>
    <row r="253" spans="1:79" ht="9" customHeight="1">
      <c r="B253" s="862"/>
      <c r="C253" s="863"/>
      <c r="D253" s="863"/>
      <c r="E253" s="863"/>
      <c r="F253" s="877"/>
      <c r="G253" s="835"/>
      <c r="H253" s="835"/>
      <c r="I253" s="760"/>
      <c r="J253" s="760"/>
      <c r="K253" s="760"/>
      <c r="L253" s="760"/>
      <c r="M253" s="760"/>
      <c r="N253" s="815"/>
      <c r="O253" s="760"/>
      <c r="P253" s="760"/>
      <c r="Q253" s="760"/>
      <c r="R253" s="760"/>
      <c r="S253" s="760"/>
      <c r="T253" s="760"/>
      <c r="U253" s="760"/>
      <c r="V253" s="760"/>
      <c r="W253" s="760"/>
      <c r="X253" s="760"/>
      <c r="Y253" s="760"/>
      <c r="Z253" s="760"/>
      <c r="AA253" s="760"/>
      <c r="AB253" s="760"/>
      <c r="AC253" s="760"/>
      <c r="AD253" s="760"/>
      <c r="AE253" s="760"/>
      <c r="AF253" s="760"/>
      <c r="AG253" s="760"/>
      <c r="AH253" s="760"/>
      <c r="AI253" s="760"/>
      <c r="AJ253" s="760"/>
      <c r="AK253" s="760"/>
      <c r="AL253" s="760"/>
      <c r="AM253" s="760"/>
      <c r="AN253" s="760"/>
      <c r="AO253" s="760"/>
      <c r="AP253" s="760"/>
      <c r="AQ253" s="760"/>
      <c r="AR253" s="760"/>
      <c r="AS253" s="760"/>
      <c r="AT253" s="760"/>
      <c r="AU253" s="760"/>
      <c r="AV253" s="760"/>
      <c r="AW253" s="760"/>
      <c r="AX253" s="760"/>
      <c r="AY253" s="760"/>
      <c r="AZ253" s="760"/>
      <c r="BA253" s="760"/>
      <c r="BB253" s="760"/>
      <c r="BC253" s="760"/>
      <c r="BD253" s="760"/>
      <c r="BE253" s="760"/>
      <c r="BF253" s="760"/>
      <c r="BG253" s="760"/>
      <c r="BH253" s="760"/>
      <c r="BI253" s="760"/>
      <c r="BJ253" s="760"/>
      <c r="BK253" s="760"/>
      <c r="BL253" s="760"/>
      <c r="BM253" s="760"/>
      <c r="BN253" s="760"/>
      <c r="BO253" s="760"/>
      <c r="BP253" s="760"/>
      <c r="BQ253" s="760"/>
      <c r="BR253" s="760"/>
      <c r="BS253" s="760"/>
      <c r="BT253" s="760"/>
      <c r="BU253" s="760"/>
      <c r="BV253" s="760"/>
      <c r="BW253" s="760"/>
      <c r="BX253" s="760"/>
      <c r="BY253" s="760"/>
      <c r="BZ253" s="760"/>
      <c r="CA253" s="760"/>
    </row>
    <row r="254" spans="1:79" ht="18" customHeight="1">
      <c r="A254" s="724">
        <v>25</v>
      </c>
      <c r="B254" s="831" t="s">
        <v>927</v>
      </c>
      <c r="C254" s="832"/>
      <c r="D254" s="832"/>
      <c r="E254" s="832"/>
      <c r="F254" s="893"/>
      <c r="G254" s="835"/>
      <c r="H254" s="835"/>
      <c r="I254" s="760"/>
      <c r="J254" s="760"/>
      <c r="K254" s="760"/>
      <c r="L254" s="760"/>
      <c r="M254" s="760"/>
      <c r="N254" s="815"/>
      <c r="O254" s="760"/>
      <c r="P254" s="760"/>
      <c r="Q254" s="760"/>
      <c r="R254" s="760"/>
      <c r="S254" s="760"/>
      <c r="T254" s="760"/>
      <c r="U254" s="760"/>
      <c r="V254" s="760"/>
      <c r="W254" s="760"/>
      <c r="X254" s="760"/>
      <c r="Y254" s="760"/>
      <c r="Z254" s="760"/>
      <c r="AA254" s="760"/>
      <c r="AB254" s="760"/>
      <c r="AC254" s="760"/>
      <c r="AD254" s="760"/>
      <c r="AE254" s="760"/>
      <c r="AF254" s="760"/>
      <c r="AG254" s="760"/>
      <c r="AH254" s="760"/>
      <c r="AI254" s="760"/>
      <c r="AJ254" s="760"/>
      <c r="AK254" s="760"/>
      <c r="AL254" s="760"/>
      <c r="AM254" s="760"/>
      <c r="AN254" s="760"/>
      <c r="AO254" s="760"/>
      <c r="AP254" s="760"/>
      <c r="AQ254" s="760"/>
      <c r="AR254" s="760"/>
      <c r="AS254" s="760"/>
      <c r="AT254" s="760"/>
      <c r="AU254" s="760"/>
      <c r="AV254" s="760"/>
      <c r="AW254" s="760"/>
      <c r="AX254" s="760"/>
      <c r="AY254" s="760"/>
      <c r="AZ254" s="760"/>
      <c r="BA254" s="760"/>
      <c r="BB254" s="760"/>
      <c r="BC254" s="760"/>
      <c r="BD254" s="760"/>
      <c r="BE254" s="760"/>
      <c r="BF254" s="760"/>
      <c r="BG254" s="760"/>
      <c r="BH254" s="760"/>
      <c r="BI254" s="760"/>
      <c r="BJ254" s="760"/>
      <c r="BK254" s="760"/>
      <c r="BL254" s="760"/>
      <c r="BM254" s="760"/>
      <c r="BN254" s="760"/>
      <c r="BO254" s="760"/>
      <c r="BP254" s="760"/>
      <c r="BQ254" s="760"/>
      <c r="BR254" s="760"/>
      <c r="BS254" s="760"/>
      <c r="BT254" s="760"/>
      <c r="BU254" s="760"/>
      <c r="BV254" s="760"/>
      <c r="BW254" s="760"/>
      <c r="BX254" s="760"/>
      <c r="BY254" s="760"/>
      <c r="BZ254" s="760"/>
      <c r="CA254" s="760"/>
    </row>
    <row r="255" spans="1:79" ht="35.25" customHeight="1">
      <c r="B255" s="1399" t="s">
        <v>928</v>
      </c>
      <c r="C255" s="1400"/>
      <c r="D255" s="1400"/>
      <c r="E255" s="1401"/>
      <c r="F255" s="893"/>
      <c r="G255" s="835"/>
      <c r="H255" s="835"/>
      <c r="I255" s="760"/>
      <c r="J255" s="760"/>
      <c r="K255" s="760"/>
      <c r="L255" s="760"/>
      <c r="M255" s="760"/>
      <c r="N255" s="815"/>
      <c r="O255" s="760"/>
      <c r="P255" s="760"/>
      <c r="Q255" s="760"/>
      <c r="R255" s="760"/>
      <c r="S255" s="760"/>
      <c r="T255" s="760"/>
      <c r="U255" s="760"/>
      <c r="V255" s="760"/>
      <c r="W255" s="760"/>
      <c r="X255" s="760"/>
      <c r="Y255" s="760"/>
      <c r="Z255" s="760"/>
      <c r="AA255" s="760"/>
      <c r="AB255" s="760"/>
      <c r="AC255" s="760"/>
      <c r="AD255" s="760"/>
      <c r="AE255" s="760"/>
      <c r="AF255" s="760"/>
      <c r="AG255" s="760"/>
      <c r="AH255" s="760"/>
      <c r="AI255" s="760"/>
      <c r="AJ255" s="760"/>
      <c r="AK255" s="760"/>
      <c r="AL255" s="760"/>
      <c r="AM255" s="760"/>
      <c r="AN255" s="760"/>
      <c r="AO255" s="760"/>
      <c r="AP255" s="760"/>
      <c r="AQ255" s="760"/>
      <c r="AR255" s="760"/>
      <c r="AS255" s="760"/>
      <c r="AT255" s="760"/>
      <c r="AU255" s="760"/>
      <c r="AV255" s="760"/>
      <c r="AW255" s="760"/>
      <c r="AX255" s="760"/>
      <c r="AY255" s="760"/>
      <c r="AZ255" s="760"/>
      <c r="BA255" s="760"/>
      <c r="BB255" s="760"/>
      <c r="BC255" s="760"/>
      <c r="BD255" s="760"/>
      <c r="BE255" s="760"/>
      <c r="BF255" s="760"/>
      <c r="BG255" s="760"/>
      <c r="BH255" s="760"/>
      <c r="BI255" s="760"/>
      <c r="BJ255" s="760"/>
      <c r="BK255" s="760"/>
      <c r="BL255" s="760"/>
      <c r="BM255" s="760"/>
      <c r="BN255" s="760"/>
      <c r="BO255" s="760"/>
      <c r="BP255" s="760"/>
      <c r="BQ255" s="760"/>
      <c r="BR255" s="760"/>
      <c r="BS255" s="760"/>
      <c r="BT255" s="760"/>
      <c r="BU255" s="760"/>
      <c r="BV255" s="760"/>
      <c r="BW255" s="760"/>
      <c r="BX255" s="760"/>
      <c r="BY255" s="760"/>
      <c r="BZ255" s="760"/>
      <c r="CA255" s="760"/>
    </row>
    <row r="256" spans="1:79" ht="16.5" customHeight="1" thickBot="1">
      <c r="B256" s="831" t="s">
        <v>842</v>
      </c>
      <c r="C256" s="836"/>
      <c r="F256" s="893"/>
      <c r="G256" s="835"/>
      <c r="H256" s="835"/>
      <c r="I256" s="760"/>
      <c r="J256" s="760"/>
      <c r="K256" s="760"/>
      <c r="L256" s="760"/>
      <c r="M256" s="760"/>
      <c r="N256" s="815"/>
      <c r="O256" s="760"/>
      <c r="P256" s="760"/>
      <c r="Q256" s="760"/>
      <c r="R256" s="760"/>
      <c r="S256" s="760"/>
      <c r="T256" s="760"/>
      <c r="U256" s="760"/>
      <c r="V256" s="760"/>
      <c r="W256" s="760"/>
      <c r="X256" s="760"/>
      <c r="Y256" s="760"/>
      <c r="Z256" s="760"/>
      <c r="AA256" s="760"/>
      <c r="AB256" s="760"/>
      <c r="AC256" s="760"/>
      <c r="AD256" s="760"/>
      <c r="AE256" s="760"/>
      <c r="AF256" s="760"/>
      <c r="AG256" s="760"/>
      <c r="AH256" s="760"/>
      <c r="AI256" s="760"/>
      <c r="AJ256" s="760"/>
      <c r="AK256" s="760"/>
      <c r="AL256" s="760"/>
      <c r="AM256" s="760"/>
      <c r="AN256" s="760"/>
      <c r="AO256" s="760"/>
      <c r="AP256" s="760"/>
      <c r="AQ256" s="760"/>
      <c r="AR256" s="760"/>
      <c r="AS256" s="760"/>
      <c r="AT256" s="760"/>
      <c r="AU256" s="760"/>
      <c r="AV256" s="760"/>
      <c r="AW256" s="760"/>
      <c r="AX256" s="760"/>
      <c r="AY256" s="760"/>
      <c r="AZ256" s="760"/>
      <c r="BA256" s="760"/>
      <c r="BB256" s="760"/>
      <c r="BC256" s="760"/>
      <c r="BD256" s="760"/>
      <c r="BE256" s="760"/>
      <c r="BF256" s="760"/>
      <c r="BG256" s="760"/>
      <c r="BH256" s="760"/>
      <c r="BI256" s="760"/>
      <c r="BJ256" s="760"/>
      <c r="BK256" s="760"/>
      <c r="BL256" s="760"/>
      <c r="BM256" s="760"/>
      <c r="BN256" s="760"/>
      <c r="BO256" s="760"/>
      <c r="BP256" s="760"/>
      <c r="BQ256" s="760"/>
      <c r="BR256" s="760"/>
      <c r="BS256" s="760"/>
      <c r="BT256" s="760"/>
      <c r="BU256" s="760"/>
      <c r="BV256" s="760"/>
      <c r="BW256" s="760"/>
      <c r="BX256" s="760"/>
      <c r="BY256" s="760"/>
      <c r="BZ256" s="760"/>
      <c r="CA256" s="760"/>
    </row>
    <row r="257" spans="1:79" ht="33.75" customHeight="1" thickBot="1">
      <c r="B257" s="837" t="s">
        <v>812</v>
      </c>
      <c r="C257" s="838" t="s">
        <v>813</v>
      </c>
      <c r="D257" s="838" t="s">
        <v>814</v>
      </c>
      <c r="E257" s="839" t="s">
        <v>815</v>
      </c>
      <c r="F257" s="1402" t="s">
        <v>816</v>
      </c>
      <c r="G257" s="926" t="e">
        <f>AVERAGE([2]A.Pontozás_1.értékelő!G253,[2]B.Pontozás_2.értékelő!G253)</f>
        <v>#DIV/0!</v>
      </c>
      <c r="H257" s="835"/>
      <c r="I257" s="760"/>
      <c r="J257" s="760"/>
      <c r="K257" s="760"/>
      <c r="L257" s="760"/>
      <c r="M257" s="760"/>
      <c r="N257" s="815"/>
      <c r="O257" s="760"/>
      <c r="P257" s="760"/>
      <c r="Q257" s="760"/>
      <c r="R257" s="760"/>
      <c r="S257" s="760"/>
      <c r="T257" s="760"/>
      <c r="U257" s="760"/>
      <c r="V257" s="760"/>
      <c r="W257" s="760"/>
      <c r="X257" s="760"/>
      <c r="Y257" s="760"/>
      <c r="Z257" s="760"/>
      <c r="AA257" s="760"/>
      <c r="AB257" s="760"/>
      <c r="AC257" s="760"/>
      <c r="AD257" s="760"/>
      <c r="AE257" s="760"/>
      <c r="AF257" s="760"/>
      <c r="AG257" s="760"/>
      <c r="AH257" s="760"/>
      <c r="AI257" s="760"/>
      <c r="AJ257" s="760"/>
      <c r="AK257" s="760"/>
      <c r="AL257" s="760"/>
      <c r="AM257" s="760"/>
      <c r="AN257" s="760"/>
      <c r="AO257" s="760"/>
      <c r="AP257" s="760"/>
      <c r="AQ257" s="760"/>
      <c r="AR257" s="760"/>
      <c r="AS257" s="760"/>
      <c r="AT257" s="760"/>
      <c r="AU257" s="760"/>
      <c r="AV257" s="760"/>
      <c r="AW257" s="760"/>
      <c r="AX257" s="760"/>
      <c r="AY257" s="760"/>
      <c r="AZ257" s="760"/>
      <c r="BA257" s="760"/>
      <c r="BB257" s="760"/>
      <c r="BC257" s="760"/>
      <c r="BD257" s="760"/>
      <c r="BE257" s="760"/>
      <c r="BF257" s="760"/>
      <c r="BG257" s="760"/>
      <c r="BH257" s="760"/>
      <c r="BI257" s="760"/>
      <c r="BJ257" s="760"/>
      <c r="BK257" s="760"/>
      <c r="BL257" s="760"/>
      <c r="BM257" s="760"/>
      <c r="BN257" s="760"/>
      <c r="BO257" s="760"/>
      <c r="BP257" s="760"/>
      <c r="BQ257" s="760"/>
      <c r="BR257" s="760"/>
      <c r="BS257" s="760"/>
      <c r="BT257" s="760"/>
      <c r="BU257" s="760"/>
      <c r="BV257" s="760"/>
      <c r="BW257" s="760"/>
      <c r="BX257" s="760"/>
      <c r="BY257" s="760"/>
      <c r="BZ257" s="760"/>
      <c r="CA257" s="760"/>
    </row>
    <row r="258" spans="1:79" ht="41.45" customHeight="1">
      <c r="B258" s="844" t="s">
        <v>929</v>
      </c>
      <c r="C258" s="845">
        <v>0</v>
      </c>
      <c r="D258" s="846">
        <v>2</v>
      </c>
      <c r="E258" s="847">
        <v>0</v>
      </c>
      <c r="F258" s="1403"/>
      <c r="G258" s="865"/>
      <c r="H258" s="865"/>
      <c r="I258" s="866"/>
      <c r="J258" s="760"/>
      <c r="K258" s="760"/>
      <c r="L258" s="760"/>
      <c r="M258" s="760"/>
      <c r="N258" s="815"/>
      <c r="O258" s="760"/>
      <c r="P258" s="760"/>
      <c r="Q258" s="760"/>
      <c r="R258" s="760"/>
      <c r="S258" s="760"/>
      <c r="T258" s="760"/>
      <c r="U258" s="760"/>
      <c r="V258" s="760"/>
      <c r="W258" s="760"/>
      <c r="X258" s="760"/>
      <c r="Y258" s="760"/>
      <c r="Z258" s="760"/>
      <c r="AA258" s="760"/>
      <c r="AB258" s="760"/>
      <c r="AC258" s="760"/>
      <c r="AD258" s="760"/>
      <c r="AE258" s="760"/>
      <c r="AF258" s="760"/>
      <c r="AG258" s="760"/>
      <c r="AH258" s="760"/>
      <c r="AI258" s="760"/>
      <c r="AJ258" s="760"/>
      <c r="AK258" s="760"/>
      <c r="AL258" s="760"/>
      <c r="AM258" s="760"/>
      <c r="AN258" s="760"/>
      <c r="AO258" s="760"/>
      <c r="AP258" s="760"/>
      <c r="AQ258" s="760"/>
      <c r="AR258" s="760"/>
      <c r="AS258" s="760"/>
      <c r="AT258" s="760"/>
      <c r="AU258" s="760"/>
      <c r="AV258" s="760"/>
      <c r="AW258" s="760"/>
      <c r="AX258" s="760"/>
      <c r="AY258" s="760"/>
      <c r="AZ258" s="760"/>
      <c r="BA258" s="760"/>
      <c r="BB258" s="760"/>
      <c r="BC258" s="760"/>
      <c r="BD258" s="760"/>
      <c r="BE258" s="760"/>
      <c r="BF258" s="760"/>
      <c r="BG258" s="760"/>
      <c r="BH258" s="760"/>
      <c r="BI258" s="760"/>
      <c r="BJ258" s="760"/>
      <c r="BK258" s="760"/>
      <c r="BL258" s="760"/>
      <c r="BM258" s="760"/>
      <c r="BN258" s="760"/>
      <c r="BO258" s="760"/>
      <c r="BP258" s="760"/>
      <c r="BQ258" s="760"/>
      <c r="BR258" s="760"/>
      <c r="BS258" s="760"/>
      <c r="BT258" s="760"/>
      <c r="BU258" s="760"/>
      <c r="BV258" s="760"/>
      <c r="BW258" s="760"/>
      <c r="BX258" s="760"/>
      <c r="BY258" s="760"/>
      <c r="BZ258" s="760"/>
      <c r="CA258" s="760"/>
    </row>
    <row r="259" spans="1:79" ht="48.6" customHeight="1">
      <c r="B259" s="850" t="s">
        <v>930</v>
      </c>
      <c r="C259" s="851">
        <v>1</v>
      </c>
      <c r="D259" s="852">
        <v>2</v>
      </c>
      <c r="E259" s="853">
        <v>2</v>
      </c>
      <c r="F259" s="1403"/>
      <c r="G259" s="867"/>
      <c r="H259" s="867"/>
      <c r="I259" s="868"/>
      <c r="J259" s="760"/>
      <c r="K259" s="760"/>
      <c r="L259" s="760"/>
      <c r="M259" s="760"/>
      <c r="N259" s="815"/>
      <c r="O259" s="760"/>
      <c r="P259" s="760"/>
      <c r="Q259" s="760"/>
      <c r="R259" s="760"/>
      <c r="S259" s="760"/>
      <c r="T259" s="760"/>
      <c r="U259" s="760"/>
      <c r="V259" s="760"/>
      <c r="W259" s="760"/>
      <c r="X259" s="760"/>
      <c r="Y259" s="760"/>
      <c r="Z259" s="760"/>
      <c r="AA259" s="760"/>
      <c r="AB259" s="760"/>
      <c r="AC259" s="760"/>
      <c r="AD259" s="760"/>
      <c r="AE259" s="760"/>
      <c r="AF259" s="760"/>
      <c r="AG259" s="760"/>
      <c r="AH259" s="760"/>
      <c r="AI259" s="760"/>
      <c r="AJ259" s="760"/>
      <c r="AK259" s="760"/>
      <c r="AL259" s="760"/>
      <c r="AM259" s="760"/>
      <c r="AN259" s="760"/>
      <c r="AO259" s="760"/>
      <c r="AP259" s="760"/>
      <c r="AQ259" s="760"/>
      <c r="AR259" s="760"/>
      <c r="AS259" s="760"/>
      <c r="AT259" s="760"/>
      <c r="AU259" s="760"/>
      <c r="AV259" s="760"/>
      <c r="AW259" s="760"/>
      <c r="AX259" s="760"/>
      <c r="AY259" s="760"/>
      <c r="AZ259" s="760"/>
      <c r="BA259" s="760"/>
      <c r="BB259" s="760"/>
      <c r="BC259" s="760"/>
      <c r="BD259" s="760"/>
      <c r="BE259" s="760"/>
      <c r="BF259" s="760"/>
      <c r="BG259" s="760"/>
      <c r="BH259" s="760"/>
      <c r="BI259" s="760"/>
      <c r="BJ259" s="760"/>
      <c r="BK259" s="760"/>
      <c r="BL259" s="760"/>
      <c r="BM259" s="760"/>
      <c r="BN259" s="760"/>
      <c r="BO259" s="760"/>
      <c r="BP259" s="760"/>
      <c r="BQ259" s="760"/>
      <c r="BR259" s="760"/>
      <c r="BS259" s="760"/>
      <c r="BT259" s="760"/>
      <c r="BU259" s="760"/>
      <c r="BV259" s="760"/>
      <c r="BW259" s="760"/>
      <c r="BX259" s="760"/>
      <c r="BY259" s="760"/>
      <c r="BZ259" s="760"/>
      <c r="CA259" s="760"/>
    </row>
    <row r="260" spans="1:79" ht="48.6" customHeight="1" thickBot="1">
      <c r="B260" s="856" t="s">
        <v>931</v>
      </c>
      <c r="C260" s="857">
        <v>2</v>
      </c>
      <c r="D260" s="858">
        <v>2</v>
      </c>
      <c r="E260" s="859">
        <v>4</v>
      </c>
      <c r="F260" s="1404"/>
      <c r="G260" s="869"/>
      <c r="H260" s="869"/>
      <c r="I260" s="870"/>
      <c r="J260" s="760"/>
      <c r="K260" s="760"/>
      <c r="L260" s="760"/>
      <c r="M260" s="760"/>
      <c r="N260" s="815"/>
      <c r="O260" s="760"/>
      <c r="P260" s="760"/>
      <c r="Q260" s="760"/>
      <c r="R260" s="760"/>
      <c r="S260" s="760"/>
      <c r="T260" s="760"/>
      <c r="U260" s="760"/>
      <c r="V260" s="760"/>
      <c r="W260" s="760"/>
      <c r="X260" s="760"/>
      <c r="Y260" s="760"/>
      <c r="Z260" s="760"/>
      <c r="AA260" s="760"/>
      <c r="AB260" s="760"/>
      <c r="AC260" s="760"/>
      <c r="AD260" s="760"/>
      <c r="AE260" s="760"/>
      <c r="AF260" s="760"/>
      <c r="AG260" s="760"/>
      <c r="AH260" s="760"/>
      <c r="AI260" s="760"/>
      <c r="AJ260" s="760"/>
      <c r="AK260" s="760"/>
      <c r="AL260" s="760"/>
      <c r="AM260" s="760"/>
      <c r="AN260" s="760"/>
      <c r="AO260" s="760"/>
      <c r="AP260" s="760"/>
      <c r="AQ260" s="760"/>
      <c r="AR260" s="760"/>
      <c r="AS260" s="760"/>
      <c r="AT260" s="760"/>
      <c r="AU260" s="760"/>
      <c r="AV260" s="760"/>
      <c r="AW260" s="760"/>
      <c r="AX260" s="760"/>
      <c r="AY260" s="760"/>
      <c r="AZ260" s="760"/>
      <c r="BA260" s="760"/>
      <c r="BB260" s="760"/>
      <c r="BC260" s="760"/>
      <c r="BD260" s="760"/>
      <c r="BE260" s="760"/>
      <c r="BF260" s="760"/>
      <c r="BG260" s="760"/>
      <c r="BH260" s="760"/>
      <c r="BI260" s="760"/>
      <c r="BJ260" s="760"/>
      <c r="BK260" s="760"/>
      <c r="BL260" s="760"/>
      <c r="BM260" s="760"/>
      <c r="BN260" s="760"/>
      <c r="BO260" s="760"/>
      <c r="BP260" s="760"/>
      <c r="BQ260" s="760"/>
      <c r="BR260" s="760"/>
      <c r="BS260" s="760"/>
      <c r="BT260" s="760"/>
      <c r="BU260" s="760"/>
      <c r="BV260" s="760"/>
      <c r="BW260" s="760"/>
      <c r="BX260" s="760"/>
      <c r="BY260" s="760"/>
      <c r="BZ260" s="760"/>
      <c r="CA260" s="760"/>
    </row>
    <row r="261" spans="1:79" ht="9" customHeight="1">
      <c r="B261" s="862"/>
      <c r="C261" s="863"/>
      <c r="D261" s="863"/>
      <c r="E261" s="863"/>
      <c r="F261" s="893"/>
      <c r="G261" s="835"/>
      <c r="H261" s="835"/>
      <c r="I261" s="760"/>
      <c r="J261" s="760"/>
      <c r="K261" s="760"/>
      <c r="L261" s="760"/>
      <c r="M261" s="760"/>
      <c r="N261" s="815"/>
      <c r="O261" s="760"/>
      <c r="P261" s="760"/>
      <c r="Q261" s="760"/>
      <c r="R261" s="760"/>
      <c r="S261" s="760"/>
      <c r="T261" s="760"/>
      <c r="U261" s="760"/>
      <c r="V261" s="760"/>
      <c r="W261" s="760"/>
      <c r="X261" s="760"/>
      <c r="Y261" s="760"/>
      <c r="Z261" s="760"/>
      <c r="AA261" s="760"/>
      <c r="AB261" s="760"/>
      <c r="AC261" s="760"/>
      <c r="AD261" s="760"/>
      <c r="AE261" s="760"/>
      <c r="AF261" s="760"/>
      <c r="AG261" s="760"/>
      <c r="AH261" s="760"/>
      <c r="AI261" s="760"/>
      <c r="AJ261" s="760"/>
      <c r="AK261" s="760"/>
      <c r="AL261" s="760"/>
      <c r="AM261" s="760"/>
      <c r="AN261" s="760"/>
      <c r="AO261" s="760"/>
      <c r="AP261" s="760"/>
      <c r="AQ261" s="760"/>
      <c r="AR261" s="760"/>
      <c r="AS261" s="760"/>
      <c r="AT261" s="760"/>
      <c r="AU261" s="760"/>
      <c r="AV261" s="760"/>
      <c r="AW261" s="760"/>
      <c r="AX261" s="760"/>
      <c r="AY261" s="760"/>
      <c r="AZ261" s="760"/>
      <c r="BA261" s="760"/>
      <c r="BB261" s="760"/>
      <c r="BC261" s="760"/>
      <c r="BD261" s="760"/>
      <c r="BE261" s="760"/>
      <c r="BF261" s="760"/>
      <c r="BG261" s="760"/>
      <c r="BH261" s="760"/>
      <c r="BI261" s="760"/>
      <c r="BJ261" s="760"/>
      <c r="BK261" s="760"/>
      <c r="BL261" s="760"/>
      <c r="BM261" s="760"/>
      <c r="BN261" s="760"/>
      <c r="BO261" s="760"/>
      <c r="BP261" s="760"/>
      <c r="BQ261" s="760"/>
      <c r="BR261" s="760"/>
      <c r="BS261" s="760"/>
      <c r="BT261" s="760"/>
      <c r="BU261" s="760"/>
      <c r="BV261" s="760"/>
      <c r="BW261" s="760"/>
      <c r="BX261" s="760"/>
      <c r="BY261" s="760"/>
      <c r="BZ261" s="760"/>
      <c r="CA261" s="760"/>
    </row>
    <row r="262" spans="1:79" ht="18" customHeight="1">
      <c r="A262" s="724">
        <v>26</v>
      </c>
      <c r="B262" s="831" t="s">
        <v>932</v>
      </c>
      <c r="C262" s="832"/>
      <c r="D262" s="832"/>
      <c r="E262" s="832"/>
      <c r="F262" s="893"/>
      <c r="G262" s="835"/>
      <c r="H262" s="835"/>
      <c r="I262" s="760"/>
      <c r="J262" s="760"/>
      <c r="K262" s="760"/>
      <c r="L262" s="760"/>
      <c r="M262" s="760"/>
      <c r="N262" s="815"/>
      <c r="O262" s="760"/>
      <c r="P262" s="760"/>
      <c r="Q262" s="760"/>
      <c r="R262" s="760"/>
      <c r="S262" s="760"/>
      <c r="T262" s="760"/>
      <c r="U262" s="760"/>
      <c r="V262" s="760"/>
      <c r="W262" s="760"/>
      <c r="X262" s="760"/>
      <c r="Y262" s="760"/>
      <c r="Z262" s="760"/>
      <c r="AA262" s="760"/>
      <c r="AB262" s="760"/>
      <c r="AC262" s="760"/>
      <c r="AD262" s="760"/>
      <c r="AE262" s="760"/>
      <c r="AF262" s="760"/>
      <c r="AG262" s="760"/>
      <c r="AH262" s="760"/>
      <c r="AI262" s="760"/>
      <c r="AJ262" s="760"/>
      <c r="AK262" s="760"/>
      <c r="AL262" s="760"/>
      <c r="AM262" s="760"/>
      <c r="AN262" s="760"/>
      <c r="AO262" s="760"/>
      <c r="AP262" s="760"/>
      <c r="AQ262" s="760"/>
      <c r="AR262" s="760"/>
      <c r="AS262" s="760"/>
      <c r="AT262" s="760"/>
      <c r="AU262" s="760"/>
      <c r="AV262" s="760"/>
      <c r="AW262" s="760"/>
      <c r="AX262" s="760"/>
      <c r="AY262" s="760"/>
      <c r="AZ262" s="760"/>
      <c r="BA262" s="760"/>
      <c r="BB262" s="760"/>
      <c r="BC262" s="760"/>
      <c r="BD262" s="760"/>
      <c r="BE262" s="760"/>
      <c r="BF262" s="760"/>
      <c r="BG262" s="760"/>
      <c r="BH262" s="760"/>
      <c r="BI262" s="760"/>
      <c r="BJ262" s="760"/>
      <c r="BK262" s="760"/>
      <c r="BL262" s="760"/>
      <c r="BM262" s="760"/>
      <c r="BN262" s="760"/>
      <c r="BO262" s="760"/>
      <c r="BP262" s="760"/>
      <c r="BQ262" s="760"/>
      <c r="BR262" s="760"/>
      <c r="BS262" s="760"/>
      <c r="BT262" s="760"/>
      <c r="BU262" s="760"/>
      <c r="BV262" s="760"/>
      <c r="BW262" s="760"/>
      <c r="BX262" s="760"/>
      <c r="BY262" s="760"/>
      <c r="BZ262" s="760"/>
      <c r="CA262" s="760"/>
    </row>
    <row r="263" spans="1:79" ht="35.25" customHeight="1">
      <c r="B263" s="1399" t="s">
        <v>933</v>
      </c>
      <c r="C263" s="1400"/>
      <c r="D263" s="1400"/>
      <c r="E263" s="1401"/>
      <c r="F263" s="893"/>
      <c r="G263" s="835"/>
      <c r="H263" s="835"/>
      <c r="I263" s="760"/>
      <c r="J263" s="760"/>
      <c r="K263" s="760"/>
      <c r="L263" s="760"/>
      <c r="M263" s="760"/>
      <c r="N263" s="815"/>
      <c r="O263" s="760"/>
      <c r="P263" s="760"/>
      <c r="Q263" s="760"/>
      <c r="R263" s="760"/>
      <c r="S263" s="760"/>
      <c r="T263" s="760"/>
      <c r="U263" s="760"/>
      <c r="V263" s="760"/>
      <c r="W263" s="760"/>
      <c r="X263" s="760"/>
      <c r="Y263" s="760"/>
      <c r="Z263" s="760"/>
      <c r="AA263" s="760"/>
      <c r="AB263" s="760"/>
      <c r="AC263" s="760"/>
      <c r="AD263" s="760"/>
      <c r="AE263" s="760"/>
      <c r="AF263" s="760"/>
      <c r="AG263" s="760"/>
      <c r="AH263" s="760"/>
      <c r="AI263" s="760"/>
      <c r="AJ263" s="760"/>
      <c r="AK263" s="760"/>
      <c r="AL263" s="760"/>
      <c r="AM263" s="760"/>
      <c r="AN263" s="760"/>
      <c r="AO263" s="760"/>
      <c r="AP263" s="760"/>
      <c r="AQ263" s="760"/>
      <c r="AR263" s="760"/>
      <c r="AS263" s="760"/>
      <c r="AT263" s="760"/>
      <c r="AU263" s="760"/>
      <c r="AV263" s="760"/>
      <c r="AW263" s="760"/>
      <c r="AX263" s="760"/>
      <c r="AY263" s="760"/>
      <c r="AZ263" s="760"/>
      <c r="BA263" s="760"/>
      <c r="BB263" s="760"/>
      <c r="BC263" s="760"/>
      <c r="BD263" s="760"/>
      <c r="BE263" s="760"/>
      <c r="BF263" s="760"/>
      <c r="BG263" s="760"/>
      <c r="BH263" s="760"/>
      <c r="BI263" s="760"/>
      <c r="BJ263" s="760"/>
      <c r="BK263" s="760"/>
      <c r="BL263" s="760"/>
      <c r="BM263" s="760"/>
      <c r="BN263" s="760"/>
      <c r="BO263" s="760"/>
      <c r="BP263" s="760"/>
      <c r="BQ263" s="760"/>
      <c r="BR263" s="760"/>
      <c r="BS263" s="760"/>
      <c r="BT263" s="760"/>
      <c r="BU263" s="760"/>
      <c r="BV263" s="760"/>
      <c r="BW263" s="760"/>
      <c r="BX263" s="760"/>
      <c r="BY263" s="760"/>
      <c r="BZ263" s="760"/>
      <c r="CA263" s="760"/>
    </row>
    <row r="264" spans="1:79" ht="16.5" customHeight="1" thickBot="1">
      <c r="B264" s="831" t="s">
        <v>842</v>
      </c>
      <c r="C264" s="836"/>
      <c r="F264" s="893"/>
      <c r="G264" s="835"/>
      <c r="H264" s="835"/>
      <c r="I264" s="760"/>
      <c r="J264" s="760"/>
      <c r="K264" s="760"/>
      <c r="L264" s="760"/>
      <c r="M264" s="760"/>
      <c r="N264" s="815"/>
      <c r="O264" s="760"/>
      <c r="P264" s="760"/>
      <c r="Q264" s="760"/>
      <c r="R264" s="760"/>
      <c r="S264" s="760"/>
      <c r="T264" s="760"/>
      <c r="U264" s="760"/>
      <c r="V264" s="760"/>
      <c r="W264" s="760"/>
      <c r="X264" s="760"/>
      <c r="Y264" s="760"/>
      <c r="Z264" s="760"/>
      <c r="AA264" s="760"/>
      <c r="AB264" s="760"/>
      <c r="AC264" s="760"/>
      <c r="AD264" s="760"/>
      <c r="AE264" s="760"/>
      <c r="AF264" s="760"/>
      <c r="AG264" s="760"/>
      <c r="AH264" s="760"/>
      <c r="AI264" s="760"/>
      <c r="AJ264" s="760"/>
      <c r="AK264" s="760"/>
      <c r="AL264" s="760"/>
      <c r="AM264" s="760"/>
      <c r="AN264" s="760"/>
      <c r="AO264" s="760"/>
      <c r="AP264" s="760"/>
      <c r="AQ264" s="760"/>
      <c r="AR264" s="760"/>
      <c r="AS264" s="760"/>
      <c r="AT264" s="760"/>
      <c r="AU264" s="760"/>
      <c r="AV264" s="760"/>
      <c r="AW264" s="760"/>
      <c r="AX264" s="760"/>
      <c r="AY264" s="760"/>
      <c r="AZ264" s="760"/>
      <c r="BA264" s="760"/>
      <c r="BB264" s="760"/>
      <c r="BC264" s="760"/>
      <c r="BD264" s="760"/>
      <c r="BE264" s="760"/>
      <c r="BF264" s="760"/>
      <c r="BG264" s="760"/>
      <c r="BH264" s="760"/>
      <c r="BI264" s="760"/>
      <c r="BJ264" s="760"/>
      <c r="BK264" s="760"/>
      <c r="BL264" s="760"/>
      <c r="BM264" s="760"/>
      <c r="BN264" s="760"/>
      <c r="BO264" s="760"/>
      <c r="BP264" s="760"/>
      <c r="BQ264" s="760"/>
      <c r="BR264" s="760"/>
      <c r="BS264" s="760"/>
      <c r="BT264" s="760"/>
      <c r="BU264" s="760"/>
      <c r="BV264" s="760"/>
      <c r="BW264" s="760"/>
      <c r="BX264" s="760"/>
      <c r="BY264" s="760"/>
      <c r="BZ264" s="760"/>
      <c r="CA264" s="760"/>
    </row>
    <row r="265" spans="1:79" ht="33.75" customHeight="1" thickBot="1">
      <c r="B265" s="837" t="s">
        <v>812</v>
      </c>
      <c r="C265" s="838" t="s">
        <v>813</v>
      </c>
      <c r="D265" s="838" t="s">
        <v>814</v>
      </c>
      <c r="E265" s="839" t="s">
        <v>815</v>
      </c>
      <c r="F265" s="1402" t="s">
        <v>816</v>
      </c>
      <c r="G265" s="926" t="e">
        <f>AVERAGE([2]A.Pontozás_1.értékelő!G261,[2]B.Pontozás_2.értékelő!G261)</f>
        <v>#DIV/0!</v>
      </c>
      <c r="H265" s="835"/>
      <c r="I265" s="760"/>
      <c r="J265" s="760"/>
      <c r="K265" s="760"/>
      <c r="L265" s="760"/>
      <c r="M265" s="760"/>
      <c r="N265" s="815"/>
      <c r="O265" s="760"/>
      <c r="P265" s="760"/>
      <c r="Q265" s="760"/>
      <c r="R265" s="760"/>
      <c r="S265" s="760"/>
      <c r="T265" s="760"/>
      <c r="U265" s="760"/>
      <c r="V265" s="760"/>
      <c r="W265" s="760"/>
      <c r="X265" s="760"/>
      <c r="Y265" s="760"/>
      <c r="Z265" s="760"/>
      <c r="AA265" s="760"/>
      <c r="AB265" s="760"/>
      <c r="AC265" s="760"/>
      <c r="AD265" s="760"/>
      <c r="AE265" s="760"/>
      <c r="AF265" s="760"/>
      <c r="AG265" s="760"/>
      <c r="AH265" s="760"/>
      <c r="AI265" s="760"/>
      <c r="AJ265" s="760"/>
      <c r="AK265" s="760"/>
      <c r="AL265" s="760"/>
      <c r="AM265" s="760"/>
      <c r="AN265" s="760"/>
      <c r="AO265" s="760"/>
      <c r="AP265" s="760"/>
      <c r="AQ265" s="760"/>
      <c r="AR265" s="760"/>
      <c r="AS265" s="760"/>
      <c r="AT265" s="760"/>
      <c r="AU265" s="760"/>
      <c r="AV265" s="760"/>
      <c r="AW265" s="760"/>
      <c r="AX265" s="760"/>
      <c r="AY265" s="760"/>
      <c r="AZ265" s="760"/>
      <c r="BA265" s="760"/>
      <c r="BB265" s="760"/>
      <c r="BC265" s="760"/>
      <c r="BD265" s="760"/>
      <c r="BE265" s="760"/>
      <c r="BF265" s="760"/>
      <c r="BG265" s="760"/>
      <c r="BH265" s="760"/>
      <c r="BI265" s="760"/>
      <c r="BJ265" s="760"/>
      <c r="BK265" s="760"/>
      <c r="BL265" s="760"/>
      <c r="BM265" s="760"/>
      <c r="BN265" s="760"/>
      <c r="BO265" s="760"/>
      <c r="BP265" s="760"/>
      <c r="BQ265" s="760"/>
      <c r="BR265" s="760"/>
      <c r="BS265" s="760"/>
      <c r="BT265" s="760"/>
      <c r="BU265" s="760"/>
      <c r="BV265" s="760"/>
      <c r="BW265" s="760"/>
      <c r="BX265" s="760"/>
      <c r="BY265" s="760"/>
      <c r="BZ265" s="760"/>
      <c r="CA265" s="760"/>
    </row>
    <row r="266" spans="1:79" ht="29.1" customHeight="1">
      <c r="B266" s="894" t="s">
        <v>934</v>
      </c>
      <c r="C266" s="895">
        <v>0</v>
      </c>
      <c r="D266" s="896">
        <v>3</v>
      </c>
      <c r="E266" s="897">
        <v>0</v>
      </c>
      <c r="F266" s="1403"/>
      <c r="G266" s="865"/>
      <c r="H266" s="865"/>
      <c r="I266" s="866"/>
      <c r="J266" s="760"/>
      <c r="K266" s="760"/>
      <c r="L266" s="760"/>
      <c r="M266" s="760"/>
      <c r="N266" s="815"/>
      <c r="O266" s="760"/>
      <c r="P266" s="760"/>
      <c r="Q266" s="760"/>
      <c r="R266" s="760"/>
      <c r="S266" s="760"/>
      <c r="T266" s="760"/>
      <c r="U266" s="760"/>
      <c r="V266" s="760"/>
      <c r="W266" s="760"/>
      <c r="X266" s="760"/>
      <c r="Y266" s="760"/>
      <c r="Z266" s="760"/>
      <c r="AA266" s="760"/>
      <c r="AB266" s="760"/>
      <c r="AC266" s="760"/>
      <c r="AD266" s="760"/>
      <c r="AE266" s="760"/>
      <c r="AF266" s="760"/>
      <c r="AG266" s="760"/>
      <c r="AH266" s="760"/>
      <c r="AI266" s="760"/>
      <c r="AJ266" s="760"/>
      <c r="AK266" s="760"/>
      <c r="AL266" s="760"/>
      <c r="AM266" s="760"/>
      <c r="AN266" s="760"/>
      <c r="AO266" s="760"/>
      <c r="AP266" s="760"/>
      <c r="AQ266" s="760"/>
      <c r="AR266" s="760"/>
      <c r="AS266" s="760"/>
      <c r="AT266" s="760"/>
      <c r="AU266" s="760"/>
      <c r="AV266" s="760"/>
      <c r="AW266" s="760"/>
      <c r="AX266" s="760"/>
      <c r="AY266" s="760"/>
      <c r="AZ266" s="760"/>
      <c r="BA266" s="760"/>
      <c r="BB266" s="760"/>
      <c r="BC266" s="760"/>
      <c r="BD266" s="760"/>
      <c r="BE266" s="760"/>
      <c r="BF266" s="760"/>
      <c r="BG266" s="760"/>
      <c r="BH266" s="760"/>
      <c r="BI266" s="760"/>
      <c r="BJ266" s="760"/>
      <c r="BK266" s="760"/>
      <c r="BL266" s="760"/>
      <c r="BM266" s="760"/>
      <c r="BN266" s="760"/>
      <c r="BO266" s="760"/>
      <c r="BP266" s="760"/>
      <c r="BQ266" s="760"/>
      <c r="BR266" s="760"/>
      <c r="BS266" s="760"/>
      <c r="BT266" s="760"/>
      <c r="BU266" s="760"/>
      <c r="BV266" s="760"/>
      <c r="BW266" s="760"/>
      <c r="BX266" s="760"/>
      <c r="BY266" s="760"/>
      <c r="BZ266" s="760"/>
      <c r="CA266" s="760"/>
    </row>
    <row r="267" spans="1:79" ht="27.95" customHeight="1" thickBot="1">
      <c r="B267" s="856" t="s">
        <v>935</v>
      </c>
      <c r="C267" s="857">
        <v>2</v>
      </c>
      <c r="D267" s="858">
        <v>3</v>
      </c>
      <c r="E267" s="859">
        <v>6</v>
      </c>
      <c r="F267" s="1404"/>
      <c r="G267" s="869"/>
      <c r="H267" s="869"/>
      <c r="I267" s="870"/>
      <c r="J267" s="760"/>
      <c r="K267" s="760"/>
      <c r="L267" s="760"/>
      <c r="M267" s="760"/>
      <c r="N267" s="815"/>
      <c r="O267" s="760"/>
      <c r="P267" s="760"/>
      <c r="Q267" s="760"/>
      <c r="R267" s="760"/>
      <c r="S267" s="760"/>
      <c r="T267" s="760"/>
      <c r="U267" s="760"/>
      <c r="V267" s="760"/>
      <c r="W267" s="760"/>
      <c r="X267" s="760"/>
      <c r="Y267" s="760"/>
      <c r="Z267" s="760"/>
      <c r="AA267" s="760"/>
      <c r="AB267" s="760"/>
      <c r="AC267" s="760"/>
      <c r="AD267" s="760"/>
      <c r="AE267" s="760"/>
      <c r="AF267" s="760"/>
      <c r="AG267" s="760"/>
      <c r="AH267" s="760"/>
      <c r="AI267" s="760"/>
      <c r="AJ267" s="760"/>
      <c r="AK267" s="760"/>
      <c r="AL267" s="760"/>
      <c r="AM267" s="760"/>
      <c r="AN267" s="760"/>
      <c r="AO267" s="760"/>
      <c r="AP267" s="760"/>
      <c r="AQ267" s="760"/>
      <c r="AR267" s="760"/>
      <c r="AS267" s="760"/>
      <c r="AT267" s="760"/>
      <c r="AU267" s="760"/>
      <c r="AV267" s="760"/>
      <c r="AW267" s="760"/>
      <c r="AX267" s="760"/>
      <c r="AY267" s="760"/>
      <c r="AZ267" s="760"/>
      <c r="BA267" s="760"/>
      <c r="BB267" s="760"/>
      <c r="BC267" s="760"/>
      <c r="BD267" s="760"/>
      <c r="BE267" s="760"/>
      <c r="BF267" s="760"/>
      <c r="BG267" s="760"/>
      <c r="BH267" s="760"/>
      <c r="BI267" s="760"/>
      <c r="BJ267" s="760"/>
      <c r="BK267" s="760"/>
      <c r="BL267" s="760"/>
      <c r="BM267" s="760"/>
      <c r="BN267" s="760"/>
      <c r="BO267" s="760"/>
      <c r="BP267" s="760"/>
      <c r="BQ267" s="760"/>
      <c r="BR267" s="760"/>
      <c r="BS267" s="760"/>
      <c r="BT267" s="760"/>
      <c r="BU267" s="760"/>
      <c r="BV267" s="760"/>
      <c r="BW267" s="760"/>
      <c r="BX267" s="760"/>
      <c r="BY267" s="760"/>
      <c r="BZ267" s="760"/>
      <c r="CA267" s="760"/>
    </row>
    <row r="268" spans="1:79" ht="9" customHeight="1">
      <c r="B268" s="862"/>
      <c r="C268" s="863"/>
      <c r="D268" s="863"/>
      <c r="E268" s="863"/>
      <c r="F268" s="877"/>
      <c r="G268" s="835"/>
      <c r="H268" s="835"/>
      <c r="I268" s="760"/>
      <c r="J268" s="760"/>
      <c r="K268" s="760"/>
      <c r="L268" s="760"/>
      <c r="M268" s="760"/>
      <c r="N268" s="815"/>
      <c r="O268" s="760"/>
      <c r="P268" s="760"/>
      <c r="Q268" s="760"/>
      <c r="R268" s="760"/>
      <c r="S268" s="760"/>
      <c r="T268" s="760"/>
      <c r="U268" s="760"/>
      <c r="V268" s="760"/>
      <c r="W268" s="760"/>
      <c r="X268" s="760"/>
      <c r="Y268" s="760"/>
      <c r="Z268" s="760"/>
      <c r="AA268" s="760"/>
      <c r="AB268" s="760"/>
      <c r="AC268" s="760"/>
      <c r="AD268" s="760"/>
      <c r="AE268" s="760"/>
      <c r="AF268" s="760"/>
      <c r="AG268" s="760"/>
      <c r="AH268" s="760"/>
      <c r="AI268" s="760"/>
      <c r="AJ268" s="760"/>
      <c r="AK268" s="760"/>
      <c r="AL268" s="760"/>
      <c r="AM268" s="760"/>
      <c r="AN268" s="760"/>
      <c r="AO268" s="760"/>
      <c r="AP268" s="760"/>
      <c r="AQ268" s="760"/>
      <c r="AR268" s="760"/>
      <c r="AS268" s="760"/>
      <c r="AT268" s="760"/>
      <c r="AU268" s="760"/>
      <c r="AV268" s="760"/>
      <c r="AW268" s="760"/>
      <c r="AX268" s="760"/>
      <c r="AY268" s="760"/>
      <c r="AZ268" s="760"/>
      <c r="BA268" s="760"/>
      <c r="BB268" s="760"/>
      <c r="BC268" s="760"/>
      <c r="BD268" s="760"/>
      <c r="BE268" s="760"/>
      <c r="BF268" s="760"/>
      <c r="BG268" s="760"/>
      <c r="BH268" s="760"/>
      <c r="BI268" s="760"/>
      <c r="BJ268" s="760"/>
      <c r="BK268" s="760"/>
      <c r="BL268" s="760"/>
      <c r="BM268" s="760"/>
      <c r="BN268" s="760"/>
      <c r="BO268" s="760"/>
      <c r="BP268" s="760"/>
      <c r="BQ268" s="760"/>
      <c r="BR268" s="760"/>
      <c r="BS268" s="760"/>
      <c r="BT268" s="760"/>
      <c r="BU268" s="760"/>
      <c r="BV268" s="760"/>
      <c r="BW268" s="760"/>
      <c r="BX268" s="760"/>
      <c r="BY268" s="760"/>
      <c r="BZ268" s="760"/>
      <c r="CA268" s="760"/>
    </row>
    <row r="269" spans="1:79" ht="18" customHeight="1">
      <c r="A269" s="724">
        <v>27</v>
      </c>
      <c r="B269" s="831" t="s">
        <v>936</v>
      </c>
      <c r="C269" s="832"/>
      <c r="D269" s="832"/>
      <c r="E269" s="832"/>
      <c r="F269" s="893"/>
      <c r="G269" s="835"/>
      <c r="H269" s="835"/>
      <c r="I269" s="760"/>
      <c r="J269" s="760"/>
      <c r="K269" s="760"/>
      <c r="L269" s="760"/>
      <c r="M269" s="760"/>
      <c r="N269" s="815"/>
      <c r="O269" s="760"/>
      <c r="P269" s="760"/>
      <c r="Q269" s="760"/>
      <c r="R269" s="760"/>
      <c r="S269" s="760"/>
      <c r="T269" s="760"/>
      <c r="U269" s="760"/>
      <c r="V269" s="760"/>
      <c r="W269" s="760"/>
      <c r="X269" s="760"/>
      <c r="Y269" s="760"/>
      <c r="Z269" s="760"/>
      <c r="AA269" s="760"/>
      <c r="AB269" s="760"/>
      <c r="AC269" s="760"/>
      <c r="AD269" s="760"/>
      <c r="AE269" s="760"/>
      <c r="AF269" s="760"/>
      <c r="AG269" s="760"/>
      <c r="AH269" s="760"/>
      <c r="AI269" s="760"/>
      <c r="AJ269" s="760"/>
      <c r="AK269" s="760"/>
      <c r="AL269" s="760"/>
      <c r="AM269" s="760"/>
      <c r="AN269" s="760"/>
      <c r="AO269" s="760"/>
      <c r="AP269" s="760"/>
      <c r="AQ269" s="760"/>
      <c r="AR269" s="760"/>
      <c r="AS269" s="760"/>
      <c r="AT269" s="760"/>
      <c r="AU269" s="760"/>
      <c r="AV269" s="760"/>
      <c r="AW269" s="760"/>
      <c r="AX269" s="760"/>
      <c r="AY269" s="760"/>
      <c r="AZ269" s="760"/>
      <c r="BA269" s="760"/>
      <c r="BB269" s="760"/>
      <c r="BC269" s="760"/>
      <c r="BD269" s="760"/>
      <c r="BE269" s="760"/>
      <c r="BF269" s="760"/>
      <c r="BG269" s="760"/>
      <c r="BH269" s="760"/>
      <c r="BI269" s="760"/>
      <c r="BJ269" s="760"/>
      <c r="BK269" s="760"/>
      <c r="BL269" s="760"/>
      <c r="BM269" s="760"/>
      <c r="BN269" s="760"/>
      <c r="BO269" s="760"/>
      <c r="BP269" s="760"/>
      <c r="BQ269" s="760"/>
      <c r="BR269" s="760"/>
      <c r="BS269" s="760"/>
      <c r="BT269" s="760"/>
      <c r="BU269" s="760"/>
      <c r="BV269" s="760"/>
      <c r="BW269" s="760"/>
      <c r="BX269" s="760"/>
      <c r="BY269" s="760"/>
      <c r="BZ269" s="760"/>
      <c r="CA269" s="760"/>
    </row>
    <row r="270" spans="1:79" ht="35.25" customHeight="1">
      <c r="B270" s="1399" t="s">
        <v>937</v>
      </c>
      <c r="C270" s="1400"/>
      <c r="D270" s="1400"/>
      <c r="E270" s="1401"/>
      <c r="F270" s="893"/>
      <c r="G270" s="835"/>
      <c r="H270" s="835"/>
      <c r="I270" s="760"/>
      <c r="J270" s="760"/>
      <c r="K270" s="760"/>
      <c r="L270" s="760"/>
      <c r="M270" s="760"/>
      <c r="N270" s="815"/>
      <c r="O270" s="760"/>
      <c r="P270" s="760"/>
      <c r="Q270" s="760"/>
      <c r="R270" s="760"/>
      <c r="S270" s="760"/>
      <c r="T270" s="760"/>
      <c r="U270" s="760"/>
      <c r="V270" s="760"/>
      <c r="W270" s="760"/>
      <c r="X270" s="760"/>
      <c r="Y270" s="760"/>
      <c r="Z270" s="760"/>
      <c r="AA270" s="760"/>
      <c r="AB270" s="760"/>
      <c r="AC270" s="760"/>
      <c r="AD270" s="760"/>
      <c r="AE270" s="760"/>
      <c r="AF270" s="760"/>
      <c r="AG270" s="760"/>
      <c r="AH270" s="760"/>
      <c r="AI270" s="760"/>
      <c r="AJ270" s="760"/>
      <c r="AK270" s="760"/>
      <c r="AL270" s="760"/>
      <c r="AM270" s="760"/>
      <c r="AN270" s="760"/>
      <c r="AO270" s="760"/>
      <c r="AP270" s="760"/>
      <c r="AQ270" s="760"/>
      <c r="AR270" s="760"/>
      <c r="AS270" s="760"/>
      <c r="AT270" s="760"/>
      <c r="AU270" s="760"/>
      <c r="AV270" s="760"/>
      <c r="AW270" s="760"/>
      <c r="AX270" s="760"/>
      <c r="AY270" s="760"/>
      <c r="AZ270" s="760"/>
      <c r="BA270" s="760"/>
      <c r="BB270" s="760"/>
      <c r="BC270" s="760"/>
      <c r="BD270" s="760"/>
      <c r="BE270" s="760"/>
      <c r="BF270" s="760"/>
      <c r="BG270" s="760"/>
      <c r="BH270" s="760"/>
      <c r="BI270" s="760"/>
      <c r="BJ270" s="760"/>
      <c r="BK270" s="760"/>
      <c r="BL270" s="760"/>
      <c r="BM270" s="760"/>
      <c r="BN270" s="760"/>
      <c r="BO270" s="760"/>
      <c r="BP270" s="760"/>
      <c r="BQ270" s="760"/>
      <c r="BR270" s="760"/>
      <c r="BS270" s="760"/>
      <c r="BT270" s="760"/>
      <c r="BU270" s="760"/>
      <c r="BV270" s="760"/>
      <c r="BW270" s="760"/>
      <c r="BX270" s="760"/>
      <c r="BY270" s="760"/>
      <c r="BZ270" s="760"/>
      <c r="CA270" s="760"/>
    </row>
    <row r="271" spans="1:79" ht="16.5" customHeight="1" thickBot="1">
      <c r="B271" s="831" t="s">
        <v>842</v>
      </c>
      <c r="C271" s="836"/>
      <c r="F271" s="893"/>
      <c r="G271" s="835"/>
      <c r="H271" s="835"/>
      <c r="I271" s="760"/>
      <c r="J271" s="760"/>
      <c r="K271" s="760"/>
      <c r="L271" s="760"/>
      <c r="M271" s="760"/>
      <c r="N271" s="815"/>
      <c r="O271" s="760"/>
      <c r="P271" s="760"/>
      <c r="Q271" s="760"/>
      <c r="R271" s="760"/>
      <c r="S271" s="760"/>
      <c r="T271" s="760"/>
      <c r="U271" s="760"/>
      <c r="V271" s="760"/>
      <c r="W271" s="760"/>
      <c r="X271" s="760"/>
      <c r="Y271" s="760"/>
      <c r="Z271" s="760"/>
      <c r="AA271" s="760"/>
      <c r="AB271" s="760"/>
      <c r="AC271" s="760"/>
      <c r="AD271" s="760"/>
      <c r="AE271" s="760"/>
      <c r="AF271" s="760"/>
      <c r="AG271" s="760"/>
      <c r="AH271" s="760"/>
      <c r="AI271" s="760"/>
      <c r="AJ271" s="760"/>
      <c r="AK271" s="760"/>
      <c r="AL271" s="760"/>
      <c r="AM271" s="760"/>
      <c r="AN271" s="760"/>
      <c r="AO271" s="760"/>
      <c r="AP271" s="760"/>
      <c r="AQ271" s="760"/>
      <c r="AR271" s="760"/>
      <c r="AS271" s="760"/>
      <c r="AT271" s="760"/>
      <c r="AU271" s="760"/>
      <c r="AV271" s="760"/>
      <c r="AW271" s="760"/>
      <c r="AX271" s="760"/>
      <c r="AY271" s="760"/>
      <c r="AZ271" s="760"/>
      <c r="BA271" s="760"/>
      <c r="BB271" s="760"/>
      <c r="BC271" s="760"/>
      <c r="BD271" s="760"/>
      <c r="BE271" s="760"/>
      <c r="BF271" s="760"/>
      <c r="BG271" s="760"/>
      <c r="BH271" s="760"/>
      <c r="BI271" s="760"/>
      <c r="BJ271" s="760"/>
      <c r="BK271" s="760"/>
      <c r="BL271" s="760"/>
      <c r="BM271" s="760"/>
      <c r="BN271" s="760"/>
      <c r="BO271" s="760"/>
      <c r="BP271" s="760"/>
      <c r="BQ271" s="760"/>
      <c r="BR271" s="760"/>
      <c r="BS271" s="760"/>
      <c r="BT271" s="760"/>
      <c r="BU271" s="760"/>
      <c r="BV271" s="760"/>
      <c r="BW271" s="760"/>
      <c r="BX271" s="760"/>
      <c r="BY271" s="760"/>
      <c r="BZ271" s="760"/>
      <c r="CA271" s="760"/>
    </row>
    <row r="272" spans="1:79" ht="33.75" customHeight="1" thickBot="1">
      <c r="B272" s="837" t="s">
        <v>812</v>
      </c>
      <c r="C272" s="838" t="s">
        <v>813</v>
      </c>
      <c r="D272" s="838" t="s">
        <v>814</v>
      </c>
      <c r="E272" s="839" t="s">
        <v>815</v>
      </c>
      <c r="F272" s="1402" t="s">
        <v>816</v>
      </c>
      <c r="G272" s="926" t="e">
        <f>AVERAGE([2]A.Pontozás_1.értékelő!G268,[2]B.Pontozás_2.értékelő!G268)</f>
        <v>#DIV/0!</v>
      </c>
      <c r="H272" s="835"/>
      <c r="I272" s="760"/>
      <c r="J272" s="760"/>
      <c r="K272" s="760"/>
      <c r="L272" s="760"/>
      <c r="M272" s="760"/>
      <c r="N272" s="815"/>
      <c r="O272" s="760"/>
      <c r="P272" s="760"/>
      <c r="Q272" s="760"/>
      <c r="R272" s="760"/>
      <c r="S272" s="760"/>
      <c r="T272" s="760"/>
      <c r="U272" s="760"/>
      <c r="V272" s="760"/>
      <c r="W272" s="760"/>
      <c r="X272" s="760"/>
      <c r="Y272" s="760"/>
      <c r="Z272" s="760"/>
      <c r="AA272" s="760"/>
      <c r="AB272" s="760"/>
      <c r="AC272" s="760"/>
      <c r="AD272" s="760"/>
      <c r="AE272" s="760"/>
      <c r="AF272" s="760"/>
      <c r="AG272" s="760"/>
      <c r="AH272" s="760"/>
      <c r="AI272" s="760"/>
      <c r="AJ272" s="760"/>
      <c r="AK272" s="760"/>
      <c r="AL272" s="760"/>
      <c r="AM272" s="760"/>
      <c r="AN272" s="760"/>
      <c r="AO272" s="760"/>
      <c r="AP272" s="760"/>
      <c r="AQ272" s="760"/>
      <c r="AR272" s="760"/>
      <c r="AS272" s="760"/>
      <c r="AT272" s="760"/>
      <c r="AU272" s="760"/>
      <c r="AV272" s="760"/>
      <c r="AW272" s="760"/>
      <c r="AX272" s="760"/>
      <c r="AY272" s="760"/>
      <c r="AZ272" s="760"/>
      <c r="BA272" s="760"/>
      <c r="BB272" s="760"/>
      <c r="BC272" s="760"/>
      <c r="BD272" s="760"/>
      <c r="BE272" s="760"/>
      <c r="BF272" s="760"/>
      <c r="BG272" s="760"/>
      <c r="BH272" s="760"/>
      <c r="BI272" s="760"/>
      <c r="BJ272" s="760"/>
      <c r="BK272" s="760"/>
      <c r="BL272" s="760"/>
      <c r="BM272" s="760"/>
      <c r="BN272" s="760"/>
      <c r="BO272" s="760"/>
      <c r="BP272" s="760"/>
      <c r="BQ272" s="760"/>
      <c r="BR272" s="760"/>
      <c r="BS272" s="760"/>
      <c r="BT272" s="760"/>
      <c r="BU272" s="760"/>
      <c r="BV272" s="760"/>
      <c r="BW272" s="760"/>
      <c r="BX272" s="760"/>
      <c r="BY272" s="760"/>
      <c r="BZ272" s="760"/>
      <c r="CA272" s="760"/>
    </row>
    <row r="273" spans="1:79" ht="32.25" customHeight="1">
      <c r="B273" s="844" t="s">
        <v>938</v>
      </c>
      <c r="C273" s="845">
        <v>1</v>
      </c>
      <c r="D273" s="846">
        <v>2</v>
      </c>
      <c r="E273" s="847">
        <v>2</v>
      </c>
      <c r="F273" s="1403"/>
      <c r="G273" s="865"/>
      <c r="H273" s="865"/>
      <c r="I273" s="866"/>
      <c r="J273" s="760"/>
      <c r="K273" s="760"/>
      <c r="L273" s="760"/>
      <c r="M273" s="760"/>
      <c r="N273" s="815"/>
      <c r="O273" s="760"/>
      <c r="P273" s="760"/>
      <c r="Q273" s="760"/>
      <c r="R273" s="760"/>
      <c r="S273" s="760"/>
      <c r="T273" s="760"/>
      <c r="U273" s="760"/>
      <c r="V273" s="760"/>
      <c r="W273" s="760"/>
      <c r="X273" s="760"/>
      <c r="Y273" s="760"/>
      <c r="Z273" s="760"/>
      <c r="AA273" s="760"/>
      <c r="AB273" s="760"/>
      <c r="AC273" s="760"/>
      <c r="AD273" s="760"/>
      <c r="AE273" s="760"/>
      <c r="AF273" s="760"/>
      <c r="AG273" s="760"/>
      <c r="AH273" s="760"/>
      <c r="AI273" s="760"/>
      <c r="AJ273" s="760"/>
      <c r="AK273" s="760"/>
      <c r="AL273" s="760"/>
      <c r="AM273" s="760"/>
      <c r="AN273" s="760"/>
      <c r="AO273" s="760"/>
      <c r="AP273" s="760"/>
      <c r="AQ273" s="760"/>
      <c r="AR273" s="760"/>
      <c r="AS273" s="760"/>
      <c r="AT273" s="760"/>
      <c r="AU273" s="760"/>
      <c r="AV273" s="760"/>
      <c r="AW273" s="760"/>
      <c r="AX273" s="760"/>
      <c r="AY273" s="760"/>
      <c r="AZ273" s="760"/>
      <c r="BA273" s="760"/>
      <c r="BB273" s="760"/>
      <c r="BC273" s="760"/>
      <c r="BD273" s="760"/>
      <c r="BE273" s="760"/>
      <c r="BF273" s="760"/>
      <c r="BG273" s="760"/>
      <c r="BH273" s="760"/>
      <c r="BI273" s="760"/>
      <c r="BJ273" s="760"/>
      <c r="BK273" s="760"/>
      <c r="BL273" s="760"/>
      <c r="BM273" s="760"/>
      <c r="BN273" s="760"/>
      <c r="BO273" s="760"/>
      <c r="BP273" s="760"/>
      <c r="BQ273" s="760"/>
      <c r="BR273" s="760"/>
      <c r="BS273" s="760"/>
      <c r="BT273" s="760"/>
      <c r="BU273" s="760"/>
      <c r="BV273" s="760"/>
      <c r="BW273" s="760"/>
      <c r="BX273" s="760"/>
      <c r="BY273" s="760"/>
      <c r="BZ273" s="760"/>
      <c r="CA273" s="760"/>
    </row>
    <row r="274" spans="1:79" ht="32.25" customHeight="1">
      <c r="B274" s="850" t="s">
        <v>939</v>
      </c>
      <c r="C274" s="851">
        <v>2</v>
      </c>
      <c r="D274" s="852">
        <v>2</v>
      </c>
      <c r="E274" s="853">
        <v>4</v>
      </c>
      <c r="F274" s="1403"/>
      <c r="G274" s="867"/>
      <c r="H274" s="867"/>
      <c r="I274" s="868"/>
      <c r="J274" s="760"/>
      <c r="K274" s="760"/>
      <c r="L274" s="760"/>
      <c r="M274" s="760"/>
      <c r="N274" s="815"/>
      <c r="O274" s="760"/>
      <c r="P274" s="760"/>
      <c r="Q274" s="760"/>
      <c r="R274" s="760"/>
      <c r="S274" s="760"/>
      <c r="T274" s="760"/>
      <c r="U274" s="760"/>
      <c r="V274" s="760"/>
      <c r="W274" s="760"/>
      <c r="X274" s="760"/>
      <c r="Y274" s="760"/>
      <c r="Z274" s="760"/>
      <c r="AA274" s="760"/>
      <c r="AB274" s="760"/>
      <c r="AC274" s="760"/>
      <c r="AD274" s="760"/>
      <c r="AE274" s="760"/>
      <c r="AF274" s="760"/>
      <c r="AG274" s="760"/>
      <c r="AH274" s="760"/>
      <c r="AI274" s="760"/>
      <c r="AJ274" s="760"/>
      <c r="AK274" s="760"/>
      <c r="AL274" s="760"/>
      <c r="AM274" s="760"/>
      <c r="AN274" s="760"/>
      <c r="AO274" s="760"/>
      <c r="AP274" s="760"/>
      <c r="AQ274" s="760"/>
      <c r="AR274" s="760"/>
      <c r="AS274" s="760"/>
      <c r="AT274" s="760"/>
      <c r="AU274" s="760"/>
      <c r="AV274" s="760"/>
      <c r="AW274" s="760"/>
      <c r="AX274" s="760"/>
      <c r="AY274" s="760"/>
      <c r="AZ274" s="760"/>
      <c r="BA274" s="760"/>
      <c r="BB274" s="760"/>
      <c r="BC274" s="760"/>
      <c r="BD274" s="760"/>
      <c r="BE274" s="760"/>
      <c r="BF274" s="760"/>
      <c r="BG274" s="760"/>
      <c r="BH274" s="760"/>
      <c r="BI274" s="760"/>
      <c r="BJ274" s="760"/>
      <c r="BK274" s="760"/>
      <c r="BL274" s="760"/>
      <c r="BM274" s="760"/>
      <c r="BN274" s="760"/>
      <c r="BO274" s="760"/>
      <c r="BP274" s="760"/>
      <c r="BQ274" s="760"/>
      <c r="BR274" s="760"/>
      <c r="BS274" s="760"/>
      <c r="BT274" s="760"/>
      <c r="BU274" s="760"/>
      <c r="BV274" s="760"/>
      <c r="BW274" s="760"/>
      <c r="BX274" s="760"/>
      <c r="BY274" s="760"/>
      <c r="BZ274" s="760"/>
      <c r="CA274" s="760"/>
    </row>
    <row r="275" spans="1:79" ht="32.25" customHeight="1" thickBot="1">
      <c r="B275" s="856" t="s">
        <v>940</v>
      </c>
      <c r="C275" s="857">
        <v>3</v>
      </c>
      <c r="D275" s="858">
        <v>2</v>
      </c>
      <c r="E275" s="859">
        <v>6</v>
      </c>
      <c r="F275" s="1404"/>
      <c r="G275" s="869"/>
      <c r="H275" s="869"/>
      <c r="I275" s="870"/>
      <c r="J275" s="760"/>
      <c r="K275" s="760"/>
      <c r="L275" s="760"/>
      <c r="M275" s="760"/>
      <c r="N275" s="815"/>
      <c r="O275" s="760"/>
      <c r="P275" s="760"/>
      <c r="Q275" s="760"/>
      <c r="R275" s="760"/>
      <c r="S275" s="760"/>
      <c r="T275" s="760"/>
      <c r="U275" s="760"/>
      <c r="V275" s="760"/>
      <c r="W275" s="760"/>
      <c r="X275" s="760"/>
      <c r="Y275" s="760"/>
      <c r="Z275" s="760"/>
      <c r="AA275" s="760"/>
      <c r="AB275" s="760"/>
      <c r="AC275" s="760"/>
      <c r="AD275" s="760"/>
      <c r="AE275" s="760"/>
      <c r="AF275" s="760"/>
      <c r="AG275" s="760"/>
      <c r="AH275" s="760"/>
      <c r="AI275" s="760"/>
      <c r="AJ275" s="760"/>
      <c r="AK275" s="760"/>
      <c r="AL275" s="760"/>
      <c r="AM275" s="760"/>
      <c r="AN275" s="760"/>
      <c r="AO275" s="760"/>
      <c r="AP275" s="760"/>
      <c r="AQ275" s="760"/>
      <c r="AR275" s="760"/>
      <c r="AS275" s="760"/>
      <c r="AT275" s="760"/>
      <c r="AU275" s="760"/>
      <c r="AV275" s="760"/>
      <c r="AW275" s="760"/>
      <c r="AX275" s="760"/>
      <c r="AY275" s="760"/>
      <c r="AZ275" s="760"/>
      <c r="BA275" s="760"/>
      <c r="BB275" s="760"/>
      <c r="BC275" s="760"/>
      <c r="BD275" s="760"/>
      <c r="BE275" s="760"/>
      <c r="BF275" s="760"/>
      <c r="BG275" s="760"/>
      <c r="BH275" s="760"/>
      <c r="BI275" s="760"/>
      <c r="BJ275" s="760"/>
      <c r="BK275" s="760"/>
      <c r="BL275" s="760"/>
      <c r="BM275" s="760"/>
      <c r="BN275" s="760"/>
      <c r="BO275" s="760"/>
      <c r="BP275" s="760"/>
      <c r="BQ275" s="760"/>
      <c r="BR275" s="760"/>
      <c r="BS275" s="760"/>
      <c r="BT275" s="760"/>
      <c r="BU275" s="760"/>
      <c r="BV275" s="760"/>
      <c r="BW275" s="760"/>
      <c r="BX275" s="760"/>
      <c r="BY275" s="760"/>
      <c r="BZ275" s="760"/>
      <c r="CA275" s="760"/>
    </row>
    <row r="276" spans="1:79" ht="9" customHeight="1">
      <c r="B276" s="862"/>
      <c r="C276" s="863"/>
      <c r="D276" s="863"/>
      <c r="E276" s="863"/>
      <c r="F276" s="893"/>
      <c r="G276" s="835"/>
      <c r="H276" s="835"/>
      <c r="I276" s="760"/>
      <c r="J276" s="760"/>
      <c r="K276" s="760"/>
      <c r="L276" s="760"/>
      <c r="M276" s="760"/>
      <c r="N276" s="815"/>
      <c r="O276" s="760"/>
      <c r="P276" s="760"/>
      <c r="Q276" s="760"/>
      <c r="R276" s="760"/>
      <c r="S276" s="760"/>
      <c r="T276" s="760"/>
      <c r="U276" s="760"/>
      <c r="V276" s="760"/>
      <c r="W276" s="760"/>
      <c r="X276" s="760"/>
      <c r="Y276" s="760"/>
      <c r="Z276" s="760"/>
      <c r="AA276" s="760"/>
      <c r="AB276" s="760"/>
      <c r="AC276" s="760"/>
      <c r="AD276" s="760"/>
      <c r="AE276" s="760"/>
      <c r="AF276" s="760"/>
      <c r="AG276" s="760"/>
      <c r="AH276" s="760"/>
      <c r="AI276" s="760"/>
      <c r="AJ276" s="760"/>
      <c r="AK276" s="760"/>
      <c r="AL276" s="760"/>
      <c r="AM276" s="760"/>
      <c r="AN276" s="760"/>
      <c r="AO276" s="760"/>
      <c r="AP276" s="760"/>
      <c r="AQ276" s="760"/>
      <c r="AR276" s="760"/>
      <c r="AS276" s="760"/>
      <c r="AT276" s="760"/>
      <c r="AU276" s="760"/>
      <c r="AV276" s="760"/>
      <c r="AW276" s="760"/>
      <c r="AX276" s="760"/>
      <c r="AY276" s="760"/>
      <c r="AZ276" s="760"/>
      <c r="BA276" s="760"/>
      <c r="BB276" s="760"/>
      <c r="BC276" s="760"/>
      <c r="BD276" s="760"/>
      <c r="BE276" s="760"/>
      <c r="BF276" s="760"/>
      <c r="BG276" s="760"/>
      <c r="BH276" s="760"/>
      <c r="BI276" s="760"/>
      <c r="BJ276" s="760"/>
      <c r="BK276" s="760"/>
      <c r="BL276" s="760"/>
      <c r="BM276" s="760"/>
      <c r="BN276" s="760"/>
      <c r="BO276" s="760"/>
      <c r="BP276" s="760"/>
      <c r="BQ276" s="760"/>
      <c r="BR276" s="760"/>
      <c r="BS276" s="760"/>
      <c r="BT276" s="760"/>
      <c r="BU276" s="760"/>
      <c r="BV276" s="760"/>
      <c r="BW276" s="760"/>
      <c r="BX276" s="760"/>
      <c r="BY276" s="760"/>
      <c r="BZ276" s="760"/>
      <c r="CA276" s="760"/>
    </row>
    <row r="277" spans="1:79" ht="18" customHeight="1">
      <c r="A277" s="724">
        <v>28</v>
      </c>
      <c r="B277" s="831" t="s">
        <v>941</v>
      </c>
      <c r="C277" s="832"/>
      <c r="D277" s="832"/>
      <c r="E277" s="832"/>
      <c r="F277" s="893"/>
      <c r="G277" s="835"/>
      <c r="H277" s="835"/>
      <c r="I277" s="760"/>
      <c r="J277" s="760"/>
      <c r="K277" s="760"/>
      <c r="L277" s="760"/>
      <c r="M277" s="760"/>
      <c r="N277" s="815"/>
      <c r="O277" s="760"/>
      <c r="P277" s="760"/>
      <c r="Q277" s="760"/>
      <c r="R277" s="760"/>
      <c r="S277" s="760"/>
      <c r="T277" s="760"/>
      <c r="U277" s="760"/>
      <c r="V277" s="760"/>
      <c r="W277" s="760"/>
      <c r="X277" s="760"/>
      <c r="Y277" s="760"/>
      <c r="Z277" s="760"/>
      <c r="AA277" s="760"/>
      <c r="AB277" s="760"/>
      <c r="AC277" s="760"/>
      <c r="AD277" s="760"/>
      <c r="AE277" s="760"/>
      <c r="AF277" s="760"/>
      <c r="AG277" s="760"/>
      <c r="AH277" s="760"/>
      <c r="AI277" s="760"/>
      <c r="AJ277" s="760"/>
      <c r="AK277" s="760"/>
      <c r="AL277" s="760"/>
      <c r="AM277" s="760"/>
      <c r="AN277" s="760"/>
      <c r="AO277" s="760"/>
      <c r="AP277" s="760"/>
      <c r="AQ277" s="760"/>
      <c r="AR277" s="760"/>
      <c r="AS277" s="760"/>
      <c r="AT277" s="760"/>
      <c r="AU277" s="760"/>
      <c r="AV277" s="760"/>
      <c r="AW277" s="760"/>
      <c r="AX277" s="760"/>
      <c r="AY277" s="760"/>
      <c r="AZ277" s="760"/>
      <c r="BA277" s="760"/>
      <c r="BB277" s="760"/>
      <c r="BC277" s="760"/>
      <c r="BD277" s="760"/>
      <c r="BE277" s="760"/>
      <c r="BF277" s="760"/>
      <c r="BG277" s="760"/>
      <c r="BH277" s="760"/>
      <c r="BI277" s="760"/>
      <c r="BJ277" s="760"/>
      <c r="BK277" s="760"/>
      <c r="BL277" s="760"/>
      <c r="BM277" s="760"/>
      <c r="BN277" s="760"/>
      <c r="BO277" s="760"/>
      <c r="BP277" s="760"/>
      <c r="BQ277" s="760"/>
      <c r="BR277" s="760"/>
      <c r="BS277" s="760"/>
      <c r="BT277" s="760"/>
      <c r="BU277" s="760"/>
      <c r="BV277" s="760"/>
      <c r="BW277" s="760"/>
      <c r="BX277" s="760"/>
      <c r="BY277" s="760"/>
      <c r="BZ277" s="760"/>
      <c r="CA277" s="760"/>
    </row>
    <row r="278" spans="1:79" ht="35.25" customHeight="1">
      <c r="B278" s="1399" t="s">
        <v>942</v>
      </c>
      <c r="C278" s="1400"/>
      <c r="D278" s="1400"/>
      <c r="E278" s="1401"/>
      <c r="F278" s="893"/>
      <c r="G278" s="835"/>
      <c r="H278" s="835"/>
      <c r="I278" s="760"/>
      <c r="J278" s="760"/>
      <c r="K278" s="760"/>
      <c r="L278" s="760"/>
      <c r="M278" s="760"/>
      <c r="N278" s="815"/>
      <c r="O278" s="760"/>
      <c r="P278" s="760"/>
      <c r="Q278" s="760"/>
      <c r="R278" s="760"/>
      <c r="S278" s="760"/>
      <c r="T278" s="760"/>
      <c r="U278" s="760"/>
      <c r="V278" s="760"/>
      <c r="W278" s="760"/>
      <c r="X278" s="760"/>
      <c r="Y278" s="760"/>
      <c r="Z278" s="760"/>
      <c r="AA278" s="760"/>
      <c r="AB278" s="760"/>
      <c r="AC278" s="760"/>
      <c r="AD278" s="760"/>
      <c r="AE278" s="760"/>
      <c r="AF278" s="760"/>
      <c r="AG278" s="760"/>
      <c r="AH278" s="760"/>
      <c r="AI278" s="760"/>
      <c r="AJ278" s="760"/>
      <c r="AK278" s="760"/>
      <c r="AL278" s="760"/>
      <c r="AM278" s="760"/>
      <c r="AN278" s="760"/>
      <c r="AO278" s="760"/>
      <c r="AP278" s="760"/>
      <c r="AQ278" s="760"/>
      <c r="AR278" s="760"/>
      <c r="AS278" s="760"/>
      <c r="AT278" s="760"/>
      <c r="AU278" s="760"/>
      <c r="AV278" s="760"/>
      <c r="AW278" s="760"/>
      <c r="AX278" s="760"/>
      <c r="AY278" s="760"/>
      <c r="AZ278" s="760"/>
      <c r="BA278" s="760"/>
      <c r="BB278" s="760"/>
      <c r="BC278" s="760"/>
      <c r="BD278" s="760"/>
      <c r="BE278" s="760"/>
      <c r="BF278" s="760"/>
      <c r="BG278" s="760"/>
      <c r="BH278" s="760"/>
      <c r="BI278" s="760"/>
      <c r="BJ278" s="760"/>
      <c r="BK278" s="760"/>
      <c r="BL278" s="760"/>
      <c r="BM278" s="760"/>
      <c r="BN278" s="760"/>
      <c r="BO278" s="760"/>
      <c r="BP278" s="760"/>
      <c r="BQ278" s="760"/>
      <c r="BR278" s="760"/>
      <c r="BS278" s="760"/>
      <c r="BT278" s="760"/>
      <c r="BU278" s="760"/>
      <c r="BV278" s="760"/>
      <c r="BW278" s="760"/>
      <c r="BX278" s="760"/>
      <c r="BY278" s="760"/>
      <c r="BZ278" s="760"/>
      <c r="CA278" s="760"/>
    </row>
    <row r="279" spans="1:79" ht="16.5" customHeight="1" thickBot="1">
      <c r="B279" s="831" t="s">
        <v>811</v>
      </c>
      <c r="C279" s="836"/>
      <c r="F279" s="893"/>
      <c r="G279" s="835"/>
      <c r="H279" s="835"/>
      <c r="I279" s="760"/>
      <c r="J279" s="760"/>
      <c r="K279" s="760"/>
      <c r="L279" s="760"/>
      <c r="M279" s="760"/>
      <c r="N279" s="815"/>
      <c r="O279" s="760"/>
      <c r="P279" s="760"/>
      <c r="Q279" s="760"/>
      <c r="R279" s="760"/>
      <c r="S279" s="760"/>
      <c r="T279" s="760"/>
      <c r="U279" s="760"/>
      <c r="V279" s="760"/>
      <c r="W279" s="760"/>
      <c r="X279" s="760"/>
      <c r="Y279" s="760"/>
      <c r="Z279" s="760"/>
      <c r="AA279" s="760"/>
      <c r="AB279" s="760"/>
      <c r="AC279" s="760"/>
      <c r="AD279" s="760"/>
      <c r="AE279" s="760"/>
      <c r="AF279" s="760"/>
      <c r="AG279" s="760"/>
      <c r="AH279" s="760"/>
      <c r="AI279" s="760"/>
      <c r="AJ279" s="760"/>
      <c r="AK279" s="760"/>
      <c r="AL279" s="760"/>
      <c r="AM279" s="760"/>
      <c r="AN279" s="760"/>
      <c r="AO279" s="760"/>
      <c r="AP279" s="760"/>
      <c r="AQ279" s="760"/>
      <c r="AR279" s="760"/>
      <c r="AS279" s="760"/>
      <c r="AT279" s="760"/>
      <c r="AU279" s="760"/>
      <c r="AV279" s="760"/>
      <c r="AW279" s="760"/>
      <c r="AX279" s="760"/>
      <c r="AY279" s="760"/>
      <c r="AZ279" s="760"/>
      <c r="BA279" s="760"/>
      <c r="BB279" s="760"/>
      <c r="BC279" s="760"/>
      <c r="BD279" s="760"/>
      <c r="BE279" s="760"/>
      <c r="BF279" s="760"/>
      <c r="BG279" s="760"/>
      <c r="BH279" s="760"/>
      <c r="BI279" s="760"/>
      <c r="BJ279" s="760"/>
      <c r="BK279" s="760"/>
      <c r="BL279" s="760"/>
      <c r="BM279" s="760"/>
      <c r="BN279" s="760"/>
      <c r="BO279" s="760"/>
      <c r="BP279" s="760"/>
      <c r="BQ279" s="760"/>
      <c r="BR279" s="760"/>
      <c r="BS279" s="760"/>
      <c r="BT279" s="760"/>
      <c r="BU279" s="760"/>
      <c r="BV279" s="760"/>
      <c r="BW279" s="760"/>
      <c r="BX279" s="760"/>
      <c r="BY279" s="760"/>
      <c r="BZ279" s="760"/>
      <c r="CA279" s="760"/>
    </row>
    <row r="280" spans="1:79" ht="33.75" customHeight="1" thickBot="1">
      <c r="B280" s="837" t="s">
        <v>812</v>
      </c>
      <c r="C280" s="838" t="s">
        <v>813</v>
      </c>
      <c r="D280" s="838" t="s">
        <v>814</v>
      </c>
      <c r="E280" s="839" t="s">
        <v>815</v>
      </c>
      <c r="F280" s="1402" t="s">
        <v>816</v>
      </c>
      <c r="G280" s="926" t="e">
        <f>AVERAGE([2]A.Pontozás_1.értékelő!G276,[2]B.Pontozás_2.értékelő!G276)</f>
        <v>#DIV/0!</v>
      </c>
      <c r="H280" s="835"/>
      <c r="I280" s="760"/>
      <c r="J280" s="760"/>
      <c r="K280" s="760"/>
      <c r="L280" s="760"/>
      <c r="M280" s="760"/>
      <c r="N280" s="815"/>
      <c r="O280" s="760"/>
      <c r="P280" s="760"/>
      <c r="Q280" s="760"/>
      <c r="R280" s="760"/>
      <c r="S280" s="760"/>
      <c r="T280" s="760"/>
      <c r="U280" s="760"/>
      <c r="V280" s="760"/>
      <c r="W280" s="760"/>
      <c r="X280" s="760"/>
      <c r="Y280" s="760"/>
      <c r="Z280" s="760"/>
      <c r="AA280" s="760"/>
      <c r="AB280" s="760"/>
      <c r="AC280" s="760"/>
      <c r="AD280" s="760"/>
      <c r="AE280" s="760"/>
      <c r="AF280" s="760"/>
      <c r="AG280" s="760"/>
      <c r="AH280" s="760"/>
      <c r="AI280" s="760"/>
      <c r="AJ280" s="760"/>
      <c r="AK280" s="760"/>
      <c r="AL280" s="760"/>
      <c r="AM280" s="760"/>
      <c r="AN280" s="760"/>
      <c r="AO280" s="760"/>
      <c r="AP280" s="760"/>
      <c r="AQ280" s="760"/>
      <c r="AR280" s="760"/>
      <c r="AS280" s="760"/>
      <c r="AT280" s="760"/>
      <c r="AU280" s="760"/>
      <c r="AV280" s="760"/>
      <c r="AW280" s="760"/>
      <c r="AX280" s="760"/>
      <c r="AY280" s="760"/>
      <c r="AZ280" s="760"/>
      <c r="BA280" s="760"/>
      <c r="BB280" s="760"/>
      <c r="BC280" s="760"/>
      <c r="BD280" s="760"/>
      <c r="BE280" s="760"/>
      <c r="BF280" s="760"/>
      <c r="BG280" s="760"/>
      <c r="BH280" s="760"/>
      <c r="BI280" s="760"/>
      <c r="BJ280" s="760"/>
      <c r="BK280" s="760"/>
      <c r="BL280" s="760"/>
      <c r="BM280" s="760"/>
      <c r="BN280" s="760"/>
      <c r="BO280" s="760"/>
      <c r="BP280" s="760"/>
      <c r="BQ280" s="760"/>
      <c r="BR280" s="760"/>
      <c r="BS280" s="760"/>
      <c r="BT280" s="760"/>
      <c r="BU280" s="760"/>
      <c r="BV280" s="760"/>
      <c r="BW280" s="760"/>
      <c r="BX280" s="760"/>
      <c r="BY280" s="760"/>
      <c r="BZ280" s="760"/>
      <c r="CA280" s="760"/>
    </row>
    <row r="281" spans="1:79" ht="30.75" customHeight="1">
      <c r="B281" s="844" t="s">
        <v>943</v>
      </c>
      <c r="C281" s="845">
        <v>0</v>
      </c>
      <c r="D281" s="846">
        <v>1</v>
      </c>
      <c r="E281" s="847">
        <f>D281*C281</f>
        <v>0</v>
      </c>
      <c r="F281" s="1403"/>
      <c r="G281" s="865"/>
      <c r="H281" s="865"/>
      <c r="I281" s="866"/>
      <c r="J281" s="760"/>
      <c r="K281" s="760"/>
      <c r="L281" s="760"/>
      <c r="M281" s="760"/>
      <c r="N281" s="815"/>
      <c r="O281" s="760"/>
      <c r="P281" s="760"/>
      <c r="Q281" s="760"/>
      <c r="R281" s="760"/>
      <c r="S281" s="760"/>
      <c r="T281" s="760"/>
      <c r="U281" s="760"/>
      <c r="V281" s="760"/>
      <c r="W281" s="760"/>
      <c r="X281" s="760"/>
      <c r="Y281" s="760"/>
      <c r="Z281" s="760"/>
      <c r="AA281" s="760"/>
      <c r="AB281" s="760"/>
      <c r="AC281" s="760"/>
      <c r="AD281" s="760"/>
      <c r="AE281" s="760"/>
      <c r="AF281" s="760"/>
      <c r="AG281" s="760"/>
      <c r="AH281" s="760"/>
      <c r="AI281" s="760"/>
      <c r="AJ281" s="760"/>
      <c r="AK281" s="760"/>
      <c r="AL281" s="760"/>
      <c r="AM281" s="760"/>
      <c r="AN281" s="760"/>
      <c r="AO281" s="760"/>
      <c r="AP281" s="760"/>
      <c r="AQ281" s="760"/>
      <c r="AR281" s="760"/>
      <c r="AS281" s="760"/>
      <c r="AT281" s="760"/>
      <c r="AU281" s="760"/>
      <c r="AV281" s="760"/>
      <c r="AW281" s="760"/>
      <c r="AX281" s="760"/>
      <c r="AY281" s="760"/>
      <c r="AZ281" s="760"/>
      <c r="BA281" s="760"/>
      <c r="BB281" s="760"/>
      <c r="BC281" s="760"/>
      <c r="BD281" s="760"/>
      <c r="BE281" s="760"/>
      <c r="BF281" s="760"/>
      <c r="BG281" s="760"/>
      <c r="BH281" s="760"/>
      <c r="BI281" s="760"/>
      <c r="BJ281" s="760"/>
      <c r="BK281" s="760"/>
      <c r="BL281" s="760"/>
      <c r="BM281" s="760"/>
      <c r="BN281" s="760"/>
      <c r="BO281" s="760"/>
      <c r="BP281" s="760"/>
      <c r="BQ281" s="760"/>
      <c r="BR281" s="760"/>
      <c r="BS281" s="760"/>
      <c r="BT281" s="760"/>
      <c r="BU281" s="760"/>
      <c r="BV281" s="760"/>
      <c r="BW281" s="760"/>
      <c r="BX281" s="760"/>
      <c r="BY281" s="760"/>
      <c r="BZ281" s="760"/>
      <c r="CA281" s="760"/>
    </row>
    <row r="282" spans="1:79" ht="30.75" customHeight="1">
      <c r="B282" s="850" t="s">
        <v>944</v>
      </c>
      <c r="C282" s="851">
        <v>1</v>
      </c>
      <c r="D282" s="852">
        <v>1</v>
      </c>
      <c r="E282" s="853">
        <f>D282*C282</f>
        <v>1</v>
      </c>
      <c r="F282" s="1403"/>
      <c r="G282" s="867"/>
      <c r="H282" s="867"/>
      <c r="I282" s="868"/>
      <c r="J282" s="760"/>
      <c r="K282" s="760"/>
      <c r="L282" s="760"/>
      <c r="M282" s="760"/>
      <c r="N282" s="815"/>
      <c r="O282" s="760"/>
      <c r="P282" s="760"/>
      <c r="Q282" s="760"/>
      <c r="R282" s="760"/>
      <c r="S282" s="760"/>
      <c r="T282" s="760"/>
      <c r="U282" s="760"/>
      <c r="V282" s="760"/>
      <c r="W282" s="760"/>
      <c r="X282" s="760"/>
      <c r="Y282" s="760"/>
      <c r="Z282" s="760"/>
      <c r="AA282" s="760"/>
      <c r="AB282" s="760"/>
      <c r="AC282" s="760"/>
      <c r="AD282" s="760"/>
      <c r="AE282" s="760"/>
      <c r="AF282" s="760"/>
      <c r="AG282" s="760"/>
      <c r="AH282" s="760"/>
      <c r="AI282" s="760"/>
      <c r="AJ282" s="760"/>
      <c r="AK282" s="760"/>
      <c r="AL282" s="760"/>
      <c r="AM282" s="760"/>
      <c r="AN282" s="760"/>
      <c r="AO282" s="760"/>
      <c r="AP282" s="760"/>
      <c r="AQ282" s="760"/>
      <c r="AR282" s="760"/>
      <c r="AS282" s="760"/>
      <c r="AT282" s="760"/>
      <c r="AU282" s="760"/>
      <c r="AV282" s="760"/>
      <c r="AW282" s="760"/>
      <c r="AX282" s="760"/>
      <c r="AY282" s="760"/>
      <c r="AZ282" s="760"/>
      <c r="BA282" s="760"/>
      <c r="BB282" s="760"/>
      <c r="BC282" s="760"/>
      <c r="BD282" s="760"/>
      <c r="BE282" s="760"/>
      <c r="BF282" s="760"/>
      <c r="BG282" s="760"/>
      <c r="BH282" s="760"/>
      <c r="BI282" s="760"/>
      <c r="BJ282" s="760"/>
      <c r="BK282" s="760"/>
      <c r="BL282" s="760"/>
      <c r="BM282" s="760"/>
      <c r="BN282" s="760"/>
      <c r="BO282" s="760"/>
      <c r="BP282" s="760"/>
      <c r="BQ282" s="760"/>
      <c r="BR282" s="760"/>
      <c r="BS282" s="760"/>
      <c r="BT282" s="760"/>
      <c r="BU282" s="760"/>
      <c r="BV282" s="760"/>
      <c r="BW282" s="760"/>
      <c r="BX282" s="760"/>
      <c r="BY282" s="760"/>
      <c r="BZ282" s="760"/>
      <c r="CA282" s="760"/>
    </row>
    <row r="283" spans="1:79" ht="20.25" customHeight="1">
      <c r="B283" s="850" t="s">
        <v>945</v>
      </c>
      <c r="C283" s="851">
        <v>2</v>
      </c>
      <c r="D283" s="852">
        <v>1</v>
      </c>
      <c r="E283" s="853">
        <f>D283*C283</f>
        <v>2</v>
      </c>
      <c r="F283" s="1403"/>
      <c r="G283" s="867"/>
      <c r="H283" s="867"/>
      <c r="I283" s="868"/>
      <c r="J283" s="760"/>
      <c r="K283" s="760"/>
      <c r="L283" s="760"/>
      <c r="M283" s="760"/>
      <c r="N283" s="815"/>
      <c r="O283" s="760"/>
      <c r="P283" s="760"/>
      <c r="Q283" s="760"/>
      <c r="R283" s="760"/>
      <c r="S283" s="760"/>
      <c r="T283" s="760"/>
      <c r="U283" s="760"/>
      <c r="V283" s="760"/>
      <c r="W283" s="760"/>
      <c r="X283" s="760"/>
      <c r="Y283" s="760"/>
      <c r="Z283" s="760"/>
      <c r="AA283" s="760"/>
      <c r="AB283" s="760"/>
      <c r="AC283" s="760"/>
      <c r="AD283" s="760"/>
      <c r="AE283" s="760"/>
      <c r="AF283" s="760"/>
      <c r="AG283" s="760"/>
      <c r="AH283" s="760"/>
      <c r="AI283" s="760"/>
      <c r="AJ283" s="760"/>
      <c r="AK283" s="760"/>
      <c r="AL283" s="760"/>
      <c r="AM283" s="760"/>
      <c r="AN283" s="760"/>
      <c r="AO283" s="760"/>
      <c r="AP283" s="760"/>
      <c r="AQ283" s="760"/>
      <c r="AR283" s="760"/>
      <c r="AS283" s="760"/>
      <c r="AT283" s="760"/>
      <c r="AU283" s="760"/>
      <c r="AV283" s="760"/>
      <c r="AW283" s="760"/>
      <c r="AX283" s="760"/>
      <c r="AY283" s="760"/>
      <c r="AZ283" s="760"/>
      <c r="BA283" s="760"/>
      <c r="BB283" s="760"/>
      <c r="BC283" s="760"/>
      <c r="BD283" s="760"/>
      <c r="BE283" s="760"/>
      <c r="BF283" s="760"/>
      <c r="BG283" s="760"/>
      <c r="BH283" s="760"/>
      <c r="BI283" s="760"/>
      <c r="BJ283" s="760"/>
      <c r="BK283" s="760"/>
      <c r="BL283" s="760"/>
      <c r="BM283" s="760"/>
      <c r="BN283" s="760"/>
      <c r="BO283" s="760"/>
      <c r="BP283" s="760"/>
      <c r="BQ283" s="760"/>
      <c r="BR283" s="760"/>
      <c r="BS283" s="760"/>
      <c r="BT283" s="760"/>
      <c r="BU283" s="760"/>
      <c r="BV283" s="760"/>
      <c r="BW283" s="760"/>
      <c r="BX283" s="760"/>
      <c r="BY283" s="760"/>
      <c r="BZ283" s="760"/>
      <c r="CA283" s="760"/>
    </row>
    <row r="284" spans="1:79" ht="32.25" customHeight="1">
      <c r="B284" s="850" t="s">
        <v>946</v>
      </c>
      <c r="C284" s="851">
        <v>3</v>
      </c>
      <c r="D284" s="852">
        <v>1</v>
      </c>
      <c r="E284" s="853">
        <f>D284*C284</f>
        <v>3</v>
      </c>
      <c r="F284" s="1403"/>
      <c r="G284" s="867"/>
      <c r="H284" s="867"/>
      <c r="I284" s="868"/>
      <c r="J284" s="760"/>
      <c r="K284" s="760"/>
      <c r="L284" s="760"/>
      <c r="M284" s="760"/>
      <c r="N284" s="815"/>
      <c r="O284" s="760"/>
      <c r="P284" s="760"/>
      <c r="Q284" s="760"/>
      <c r="R284" s="760"/>
      <c r="S284" s="760"/>
      <c r="T284" s="760"/>
      <c r="U284" s="760"/>
      <c r="V284" s="760"/>
      <c r="W284" s="760"/>
      <c r="X284" s="760"/>
      <c r="Y284" s="760"/>
      <c r="Z284" s="760"/>
      <c r="AA284" s="760"/>
      <c r="AB284" s="760"/>
      <c r="AC284" s="760"/>
      <c r="AD284" s="760"/>
      <c r="AE284" s="760"/>
      <c r="AF284" s="760"/>
      <c r="AG284" s="760"/>
      <c r="AH284" s="760"/>
      <c r="AI284" s="760"/>
      <c r="AJ284" s="760"/>
      <c r="AK284" s="760"/>
      <c r="AL284" s="760"/>
      <c r="AM284" s="760"/>
      <c r="AN284" s="760"/>
      <c r="AO284" s="760"/>
      <c r="AP284" s="760"/>
      <c r="AQ284" s="760"/>
      <c r="AR284" s="760"/>
      <c r="AS284" s="760"/>
      <c r="AT284" s="760"/>
      <c r="AU284" s="760"/>
      <c r="AV284" s="760"/>
      <c r="AW284" s="760"/>
      <c r="AX284" s="760"/>
      <c r="AY284" s="760"/>
      <c r="AZ284" s="760"/>
      <c r="BA284" s="760"/>
      <c r="BB284" s="760"/>
      <c r="BC284" s="760"/>
      <c r="BD284" s="760"/>
      <c r="BE284" s="760"/>
      <c r="BF284" s="760"/>
      <c r="BG284" s="760"/>
      <c r="BH284" s="760"/>
      <c r="BI284" s="760"/>
      <c r="BJ284" s="760"/>
      <c r="BK284" s="760"/>
      <c r="BL284" s="760"/>
      <c r="BM284" s="760"/>
      <c r="BN284" s="760"/>
      <c r="BO284" s="760"/>
      <c r="BP284" s="760"/>
      <c r="BQ284" s="760"/>
      <c r="BR284" s="760"/>
      <c r="BS284" s="760"/>
      <c r="BT284" s="760"/>
      <c r="BU284" s="760"/>
      <c r="BV284" s="760"/>
      <c r="BW284" s="760"/>
      <c r="BX284" s="760"/>
      <c r="BY284" s="760"/>
      <c r="BZ284" s="760"/>
      <c r="CA284" s="760"/>
    </row>
    <row r="285" spans="1:79" ht="20.25" customHeight="1" thickBot="1">
      <c r="B285" s="856" t="s">
        <v>947</v>
      </c>
      <c r="C285" s="857">
        <v>4</v>
      </c>
      <c r="D285" s="858">
        <v>1</v>
      </c>
      <c r="E285" s="859">
        <f>D285*C285</f>
        <v>4</v>
      </c>
      <c r="F285" s="1404"/>
      <c r="G285" s="869"/>
      <c r="H285" s="869"/>
      <c r="I285" s="870"/>
      <c r="J285" s="760"/>
      <c r="K285" s="760"/>
      <c r="L285" s="760"/>
      <c r="M285" s="760"/>
      <c r="N285" s="815"/>
      <c r="O285" s="760"/>
      <c r="P285" s="760"/>
      <c r="Q285" s="760"/>
      <c r="R285" s="760"/>
      <c r="S285" s="760"/>
      <c r="T285" s="760"/>
      <c r="U285" s="760"/>
      <c r="V285" s="760"/>
      <c r="W285" s="760"/>
      <c r="X285" s="760"/>
      <c r="Y285" s="760"/>
      <c r="Z285" s="760"/>
      <c r="AA285" s="760"/>
      <c r="AB285" s="760"/>
      <c r="AC285" s="760"/>
      <c r="AD285" s="760"/>
      <c r="AE285" s="760"/>
      <c r="AF285" s="760"/>
      <c r="AG285" s="760"/>
      <c r="AH285" s="760"/>
      <c r="AI285" s="760"/>
      <c r="AJ285" s="760"/>
      <c r="AK285" s="760"/>
      <c r="AL285" s="760"/>
      <c r="AM285" s="760"/>
      <c r="AN285" s="760"/>
      <c r="AO285" s="760"/>
      <c r="AP285" s="760"/>
      <c r="AQ285" s="760"/>
      <c r="AR285" s="760"/>
      <c r="AS285" s="760"/>
      <c r="AT285" s="760"/>
      <c r="AU285" s="760"/>
      <c r="AV285" s="760"/>
      <c r="AW285" s="760"/>
      <c r="AX285" s="760"/>
      <c r="AY285" s="760"/>
      <c r="AZ285" s="760"/>
      <c r="BA285" s="760"/>
      <c r="BB285" s="760"/>
      <c r="BC285" s="760"/>
      <c r="BD285" s="760"/>
      <c r="BE285" s="760"/>
      <c r="BF285" s="760"/>
      <c r="BG285" s="760"/>
      <c r="BH285" s="760"/>
      <c r="BI285" s="760"/>
      <c r="BJ285" s="760"/>
      <c r="BK285" s="760"/>
      <c r="BL285" s="760"/>
      <c r="BM285" s="760"/>
      <c r="BN285" s="760"/>
      <c r="BO285" s="760"/>
      <c r="BP285" s="760"/>
      <c r="BQ285" s="760"/>
      <c r="BR285" s="760"/>
      <c r="BS285" s="760"/>
      <c r="BT285" s="760"/>
      <c r="BU285" s="760"/>
      <c r="BV285" s="760"/>
      <c r="BW285" s="760"/>
      <c r="BX285" s="760"/>
      <c r="BY285" s="760"/>
      <c r="BZ285" s="760"/>
      <c r="CA285" s="760"/>
    </row>
    <row r="286" spans="1:79" ht="9.75" customHeight="1">
      <c r="B286" s="1411"/>
      <c r="C286" s="1411"/>
      <c r="D286" s="1411"/>
      <c r="E286" s="1411"/>
      <c r="F286" s="893"/>
      <c r="G286" s="835"/>
      <c r="H286" s="835"/>
      <c r="I286" s="760"/>
      <c r="J286" s="760"/>
      <c r="K286" s="760"/>
      <c r="L286" s="760"/>
      <c r="M286" s="760"/>
      <c r="N286" s="815"/>
      <c r="O286" s="760"/>
      <c r="P286" s="760"/>
      <c r="Q286" s="760"/>
      <c r="R286" s="760"/>
      <c r="S286" s="760"/>
      <c r="T286" s="760"/>
      <c r="U286" s="760"/>
      <c r="V286" s="760"/>
      <c r="W286" s="760"/>
      <c r="X286" s="760"/>
      <c r="Y286" s="760"/>
      <c r="Z286" s="760"/>
      <c r="AA286" s="760"/>
      <c r="AB286" s="760"/>
      <c r="AC286" s="760"/>
      <c r="AD286" s="760"/>
      <c r="AE286" s="760"/>
      <c r="AF286" s="760"/>
      <c r="AG286" s="760"/>
      <c r="AH286" s="760"/>
      <c r="AI286" s="760"/>
      <c r="AJ286" s="760"/>
      <c r="AK286" s="760"/>
      <c r="AL286" s="760"/>
      <c r="AM286" s="760"/>
      <c r="AN286" s="760"/>
      <c r="AO286" s="760"/>
      <c r="AP286" s="760"/>
      <c r="AQ286" s="760"/>
      <c r="AR286" s="760"/>
      <c r="AS286" s="760"/>
      <c r="AT286" s="760"/>
      <c r="AU286" s="760"/>
      <c r="AV286" s="760"/>
      <c r="AW286" s="760"/>
      <c r="AX286" s="760"/>
      <c r="AY286" s="760"/>
      <c r="AZ286" s="760"/>
      <c r="BA286" s="760"/>
      <c r="BB286" s="760"/>
      <c r="BC286" s="760"/>
      <c r="BD286" s="760"/>
      <c r="BE286" s="760"/>
      <c r="BF286" s="760"/>
      <c r="BG286" s="760"/>
      <c r="BH286" s="760"/>
      <c r="BI286" s="760"/>
      <c r="BJ286" s="760"/>
      <c r="BK286" s="760"/>
      <c r="BL286" s="760"/>
      <c r="BM286" s="760"/>
      <c r="BN286" s="760"/>
      <c r="BO286" s="760"/>
      <c r="BP286" s="760"/>
      <c r="BQ286" s="760"/>
      <c r="BR286" s="760"/>
      <c r="BS286" s="760"/>
      <c r="BT286" s="760"/>
      <c r="BU286" s="760"/>
      <c r="BV286" s="760"/>
      <c r="BW286" s="760"/>
      <c r="BX286" s="760"/>
      <c r="BY286" s="760"/>
      <c r="BZ286" s="760"/>
      <c r="CA286" s="760"/>
    </row>
    <row r="287" spans="1:79" ht="18" customHeight="1">
      <c r="A287" s="724">
        <v>29</v>
      </c>
      <c r="B287" s="831" t="s">
        <v>948</v>
      </c>
      <c r="C287" s="832"/>
      <c r="D287" s="832"/>
      <c r="E287" s="832"/>
      <c r="F287" s="893"/>
      <c r="G287" s="835"/>
      <c r="H287" s="835"/>
      <c r="I287" s="760"/>
      <c r="J287" s="760"/>
      <c r="K287" s="760"/>
      <c r="L287" s="760"/>
      <c r="M287" s="760"/>
      <c r="N287" s="815"/>
      <c r="O287" s="760"/>
      <c r="P287" s="760"/>
      <c r="Q287" s="760"/>
      <c r="R287" s="760"/>
      <c r="S287" s="760"/>
      <c r="T287" s="760"/>
      <c r="U287" s="760"/>
      <c r="V287" s="760"/>
      <c r="W287" s="760"/>
      <c r="X287" s="760"/>
      <c r="Y287" s="760"/>
      <c r="Z287" s="760"/>
      <c r="AA287" s="760"/>
      <c r="AB287" s="760"/>
      <c r="AC287" s="760"/>
      <c r="AD287" s="760"/>
      <c r="AE287" s="760"/>
      <c r="AF287" s="760"/>
      <c r="AG287" s="760"/>
      <c r="AH287" s="760"/>
      <c r="AI287" s="760"/>
      <c r="AJ287" s="760"/>
      <c r="AK287" s="760"/>
      <c r="AL287" s="760"/>
      <c r="AM287" s="760"/>
      <c r="AN287" s="760"/>
      <c r="AO287" s="760"/>
      <c r="AP287" s="760"/>
      <c r="AQ287" s="760"/>
      <c r="AR287" s="760"/>
      <c r="AS287" s="760"/>
      <c r="AT287" s="760"/>
      <c r="AU287" s="760"/>
      <c r="AV287" s="760"/>
      <c r="AW287" s="760"/>
      <c r="AX287" s="760"/>
      <c r="AY287" s="760"/>
      <c r="AZ287" s="760"/>
      <c r="BA287" s="760"/>
      <c r="BB287" s="760"/>
      <c r="BC287" s="760"/>
      <c r="BD287" s="760"/>
      <c r="BE287" s="760"/>
      <c r="BF287" s="760"/>
      <c r="BG287" s="760"/>
      <c r="BH287" s="760"/>
      <c r="BI287" s="760"/>
      <c r="BJ287" s="760"/>
      <c r="BK287" s="760"/>
      <c r="BL287" s="760"/>
      <c r="BM287" s="760"/>
      <c r="BN287" s="760"/>
      <c r="BO287" s="760"/>
      <c r="BP287" s="760"/>
      <c r="BQ287" s="760"/>
      <c r="BR287" s="760"/>
      <c r="BS287" s="760"/>
      <c r="BT287" s="760"/>
      <c r="BU287" s="760"/>
      <c r="BV287" s="760"/>
      <c r="BW287" s="760"/>
      <c r="BX287" s="760"/>
      <c r="BY287" s="760"/>
      <c r="BZ287" s="760"/>
      <c r="CA287" s="760"/>
    </row>
    <row r="288" spans="1:79" ht="35.25" customHeight="1">
      <c r="B288" s="1399" t="s">
        <v>949</v>
      </c>
      <c r="C288" s="1400"/>
      <c r="D288" s="1400"/>
      <c r="E288" s="1401"/>
      <c r="F288" s="893"/>
      <c r="G288" s="835"/>
      <c r="H288" s="835"/>
      <c r="I288" s="760"/>
      <c r="J288" s="760"/>
      <c r="K288" s="760"/>
      <c r="L288" s="760"/>
      <c r="M288" s="760"/>
      <c r="N288" s="815"/>
      <c r="O288" s="760"/>
      <c r="P288" s="760"/>
      <c r="Q288" s="760"/>
      <c r="R288" s="760"/>
      <c r="S288" s="760"/>
      <c r="T288" s="760"/>
      <c r="U288" s="760"/>
      <c r="V288" s="760"/>
      <c r="W288" s="760"/>
      <c r="X288" s="760"/>
      <c r="Y288" s="760"/>
      <c r="Z288" s="760"/>
      <c r="AA288" s="760"/>
      <c r="AB288" s="760"/>
      <c r="AC288" s="760"/>
      <c r="AD288" s="760"/>
      <c r="AE288" s="760"/>
      <c r="AF288" s="760"/>
      <c r="AG288" s="760"/>
      <c r="AH288" s="760"/>
      <c r="AI288" s="760"/>
      <c r="AJ288" s="760"/>
      <c r="AK288" s="760"/>
      <c r="AL288" s="760"/>
      <c r="AM288" s="760"/>
      <c r="AN288" s="760"/>
      <c r="AO288" s="760"/>
      <c r="AP288" s="760"/>
      <c r="AQ288" s="760"/>
      <c r="AR288" s="760"/>
      <c r="AS288" s="760"/>
      <c r="AT288" s="760"/>
      <c r="AU288" s="760"/>
      <c r="AV288" s="760"/>
      <c r="AW288" s="760"/>
      <c r="AX288" s="760"/>
      <c r="AY288" s="760"/>
      <c r="AZ288" s="760"/>
      <c r="BA288" s="760"/>
      <c r="BB288" s="760"/>
      <c r="BC288" s="760"/>
      <c r="BD288" s="760"/>
      <c r="BE288" s="760"/>
      <c r="BF288" s="760"/>
      <c r="BG288" s="760"/>
      <c r="BH288" s="760"/>
      <c r="BI288" s="760"/>
      <c r="BJ288" s="760"/>
      <c r="BK288" s="760"/>
      <c r="BL288" s="760"/>
      <c r="BM288" s="760"/>
      <c r="BN288" s="760"/>
      <c r="BO288" s="760"/>
      <c r="BP288" s="760"/>
      <c r="BQ288" s="760"/>
      <c r="BR288" s="760"/>
      <c r="BS288" s="760"/>
      <c r="BT288" s="760"/>
      <c r="BU288" s="760"/>
      <c r="BV288" s="760"/>
      <c r="BW288" s="760"/>
      <c r="BX288" s="760"/>
      <c r="BY288" s="760"/>
      <c r="BZ288" s="760"/>
      <c r="CA288" s="760"/>
    </row>
    <row r="289" spans="1:79" ht="16.5" customHeight="1" thickBot="1">
      <c r="B289" s="831" t="s">
        <v>811</v>
      </c>
      <c r="C289" s="836"/>
      <c r="F289" s="893"/>
      <c r="G289" s="835"/>
      <c r="H289" s="835"/>
      <c r="I289" s="760"/>
      <c r="J289" s="760"/>
      <c r="K289" s="760"/>
      <c r="L289" s="760"/>
      <c r="M289" s="760"/>
      <c r="N289" s="815"/>
      <c r="O289" s="760"/>
      <c r="P289" s="760"/>
      <c r="Q289" s="760"/>
      <c r="R289" s="760"/>
      <c r="S289" s="760"/>
      <c r="T289" s="760"/>
      <c r="U289" s="760"/>
      <c r="V289" s="760"/>
      <c r="W289" s="760"/>
      <c r="X289" s="760"/>
      <c r="Y289" s="760"/>
      <c r="Z289" s="760"/>
      <c r="AA289" s="760"/>
      <c r="AB289" s="760"/>
      <c r="AC289" s="760"/>
      <c r="AD289" s="760"/>
      <c r="AE289" s="760"/>
      <c r="AF289" s="760"/>
      <c r="AG289" s="760"/>
      <c r="AH289" s="760"/>
      <c r="AI289" s="760"/>
      <c r="AJ289" s="760"/>
      <c r="AK289" s="760"/>
      <c r="AL289" s="760"/>
      <c r="AM289" s="760"/>
      <c r="AN289" s="760"/>
      <c r="AO289" s="760"/>
      <c r="AP289" s="760"/>
      <c r="AQ289" s="760"/>
      <c r="AR289" s="760"/>
      <c r="AS289" s="760"/>
      <c r="AT289" s="760"/>
      <c r="AU289" s="760"/>
      <c r="AV289" s="760"/>
      <c r="AW289" s="760"/>
      <c r="AX289" s="760"/>
      <c r="AY289" s="760"/>
      <c r="AZ289" s="760"/>
      <c r="BA289" s="760"/>
      <c r="BB289" s="760"/>
      <c r="BC289" s="760"/>
      <c r="BD289" s="760"/>
      <c r="BE289" s="760"/>
      <c r="BF289" s="760"/>
      <c r="BG289" s="760"/>
      <c r="BH289" s="760"/>
      <c r="BI289" s="760"/>
      <c r="BJ289" s="760"/>
      <c r="BK289" s="760"/>
      <c r="BL289" s="760"/>
      <c r="BM289" s="760"/>
      <c r="BN289" s="760"/>
      <c r="BO289" s="760"/>
      <c r="BP289" s="760"/>
      <c r="BQ289" s="760"/>
      <c r="BR289" s="760"/>
      <c r="BS289" s="760"/>
      <c r="BT289" s="760"/>
      <c r="BU289" s="760"/>
      <c r="BV289" s="760"/>
      <c r="BW289" s="760"/>
      <c r="BX289" s="760"/>
      <c r="BY289" s="760"/>
      <c r="BZ289" s="760"/>
      <c r="CA289" s="760"/>
    </row>
    <row r="290" spans="1:79" ht="33.75" customHeight="1" thickBot="1">
      <c r="B290" s="837" t="s">
        <v>812</v>
      </c>
      <c r="C290" s="838" t="s">
        <v>813</v>
      </c>
      <c r="D290" s="838" t="s">
        <v>814</v>
      </c>
      <c r="E290" s="839" t="s">
        <v>815</v>
      </c>
      <c r="F290" s="1402" t="s">
        <v>816</v>
      </c>
      <c r="G290" s="926" t="e">
        <f>AVERAGE([2]A.Pontozás_1.értékelő!G286,[2]B.Pontozás_2.értékelő!G286)</f>
        <v>#DIV/0!</v>
      </c>
      <c r="H290" s="835"/>
      <c r="I290" s="760"/>
      <c r="J290" s="760"/>
      <c r="K290" s="760"/>
      <c r="L290" s="760"/>
      <c r="M290" s="760"/>
      <c r="N290" s="815"/>
      <c r="O290" s="760"/>
      <c r="P290" s="760"/>
      <c r="Q290" s="760"/>
      <c r="R290" s="760"/>
      <c r="S290" s="760"/>
      <c r="T290" s="760"/>
      <c r="U290" s="760"/>
      <c r="V290" s="760"/>
      <c r="W290" s="760"/>
      <c r="X290" s="760"/>
      <c r="Y290" s="760"/>
      <c r="Z290" s="760"/>
      <c r="AA290" s="760"/>
      <c r="AB290" s="760"/>
      <c r="AC290" s="760"/>
      <c r="AD290" s="760"/>
      <c r="AE290" s="760"/>
      <c r="AF290" s="760"/>
      <c r="AG290" s="760"/>
      <c r="AH290" s="760"/>
      <c r="AI290" s="760"/>
      <c r="AJ290" s="760"/>
      <c r="AK290" s="760"/>
      <c r="AL290" s="760"/>
      <c r="AM290" s="760"/>
      <c r="AN290" s="760"/>
      <c r="AO290" s="760"/>
      <c r="AP290" s="760"/>
      <c r="AQ290" s="760"/>
      <c r="AR290" s="760"/>
      <c r="AS290" s="760"/>
      <c r="AT290" s="760"/>
      <c r="AU290" s="760"/>
      <c r="AV290" s="760"/>
      <c r="AW290" s="760"/>
      <c r="AX290" s="760"/>
      <c r="AY290" s="760"/>
      <c r="AZ290" s="760"/>
      <c r="BA290" s="760"/>
      <c r="BB290" s="760"/>
      <c r="BC290" s="760"/>
      <c r="BD290" s="760"/>
      <c r="BE290" s="760"/>
      <c r="BF290" s="760"/>
      <c r="BG290" s="760"/>
      <c r="BH290" s="760"/>
      <c r="BI290" s="760"/>
      <c r="BJ290" s="760"/>
      <c r="BK290" s="760"/>
      <c r="BL290" s="760"/>
      <c r="BM290" s="760"/>
      <c r="BN290" s="760"/>
      <c r="BO290" s="760"/>
      <c r="BP290" s="760"/>
      <c r="BQ290" s="760"/>
      <c r="BR290" s="760"/>
      <c r="BS290" s="760"/>
      <c r="BT290" s="760"/>
      <c r="BU290" s="760"/>
      <c r="BV290" s="760"/>
      <c r="BW290" s="760"/>
      <c r="BX290" s="760"/>
      <c r="BY290" s="760"/>
      <c r="BZ290" s="760"/>
      <c r="CA290" s="760"/>
    </row>
    <row r="291" spans="1:79" ht="45.6" customHeight="1">
      <c r="B291" s="844" t="s">
        <v>950</v>
      </c>
      <c r="C291" s="845">
        <v>0</v>
      </c>
      <c r="D291" s="846">
        <v>2</v>
      </c>
      <c r="E291" s="847">
        <v>0</v>
      </c>
      <c r="F291" s="1403"/>
      <c r="G291" s="865"/>
      <c r="H291" s="865"/>
      <c r="I291" s="866"/>
      <c r="J291" s="760"/>
      <c r="K291" s="760"/>
      <c r="L291" s="760"/>
      <c r="M291" s="760"/>
      <c r="N291" s="815"/>
      <c r="O291" s="760"/>
      <c r="P291" s="760"/>
      <c r="Q291" s="760"/>
      <c r="R291" s="760"/>
      <c r="S291" s="760"/>
      <c r="T291" s="760"/>
      <c r="U291" s="760"/>
      <c r="V291" s="760"/>
      <c r="W291" s="760"/>
      <c r="X291" s="760"/>
      <c r="Y291" s="760"/>
      <c r="Z291" s="760"/>
      <c r="AA291" s="760"/>
      <c r="AB291" s="760"/>
      <c r="AC291" s="760"/>
      <c r="AD291" s="760"/>
      <c r="AE291" s="760"/>
      <c r="AF291" s="760"/>
      <c r="AG291" s="760"/>
      <c r="AH291" s="760"/>
      <c r="AI291" s="760"/>
      <c r="AJ291" s="760"/>
      <c r="AK291" s="760"/>
      <c r="AL291" s="760"/>
      <c r="AM291" s="760"/>
      <c r="AN291" s="760"/>
      <c r="AO291" s="760"/>
      <c r="AP291" s="760"/>
      <c r="AQ291" s="760"/>
      <c r="AR291" s="760"/>
      <c r="AS291" s="760"/>
      <c r="AT291" s="760"/>
      <c r="AU291" s="760"/>
      <c r="AV291" s="760"/>
      <c r="AW291" s="760"/>
      <c r="AX291" s="760"/>
      <c r="AY291" s="760"/>
      <c r="AZ291" s="760"/>
      <c r="BA291" s="760"/>
      <c r="BB291" s="760"/>
      <c r="BC291" s="760"/>
      <c r="BD291" s="760"/>
      <c r="BE291" s="760"/>
      <c r="BF291" s="760"/>
      <c r="BG291" s="760"/>
      <c r="BH291" s="760"/>
      <c r="BI291" s="760"/>
      <c r="BJ291" s="760"/>
      <c r="BK291" s="760"/>
      <c r="BL291" s="760"/>
      <c r="BM291" s="760"/>
      <c r="BN291" s="760"/>
      <c r="BO291" s="760"/>
      <c r="BP291" s="760"/>
      <c r="BQ291" s="760"/>
      <c r="BR291" s="760"/>
      <c r="BS291" s="760"/>
      <c r="BT291" s="760"/>
      <c r="BU291" s="760"/>
      <c r="BV291" s="760"/>
      <c r="BW291" s="760"/>
      <c r="BX291" s="760"/>
      <c r="BY291" s="760"/>
      <c r="BZ291" s="760"/>
      <c r="CA291" s="760"/>
    </row>
    <row r="292" spans="1:79" ht="24" customHeight="1">
      <c r="B292" s="850" t="s">
        <v>951</v>
      </c>
      <c r="C292" s="851">
        <v>1</v>
      </c>
      <c r="D292" s="852">
        <v>2</v>
      </c>
      <c r="E292" s="853">
        <v>2</v>
      </c>
      <c r="F292" s="1403"/>
      <c r="G292" s="867"/>
      <c r="H292" s="867"/>
      <c r="I292" s="868"/>
      <c r="J292" s="760"/>
      <c r="K292" s="760"/>
      <c r="L292" s="760"/>
      <c r="M292" s="760"/>
      <c r="N292" s="815"/>
      <c r="O292" s="760"/>
      <c r="P292" s="760"/>
      <c r="Q292" s="760"/>
      <c r="R292" s="760"/>
      <c r="S292" s="760"/>
      <c r="T292" s="760"/>
      <c r="U292" s="760"/>
      <c r="V292" s="760"/>
      <c r="W292" s="760"/>
      <c r="X292" s="760"/>
      <c r="Y292" s="760"/>
      <c r="Z292" s="760"/>
      <c r="AA292" s="760"/>
      <c r="AB292" s="760"/>
      <c r="AC292" s="760"/>
      <c r="AD292" s="760"/>
      <c r="AE292" s="760"/>
      <c r="AF292" s="760"/>
      <c r="AG292" s="760"/>
      <c r="AH292" s="760"/>
      <c r="AI292" s="760"/>
      <c r="AJ292" s="760"/>
      <c r="AK292" s="760"/>
      <c r="AL292" s="760"/>
      <c r="AM292" s="760"/>
      <c r="AN292" s="760"/>
      <c r="AO292" s="760"/>
      <c r="AP292" s="760"/>
      <c r="AQ292" s="760"/>
      <c r="AR292" s="760"/>
      <c r="AS292" s="760"/>
      <c r="AT292" s="760"/>
      <c r="AU292" s="760"/>
      <c r="AV292" s="760"/>
      <c r="AW292" s="760"/>
      <c r="AX292" s="760"/>
      <c r="AY292" s="760"/>
      <c r="AZ292" s="760"/>
      <c r="BA292" s="760"/>
      <c r="BB292" s="760"/>
      <c r="BC292" s="760"/>
      <c r="BD292" s="760"/>
      <c r="BE292" s="760"/>
      <c r="BF292" s="760"/>
      <c r="BG292" s="760"/>
      <c r="BH292" s="760"/>
      <c r="BI292" s="760"/>
      <c r="BJ292" s="760"/>
      <c r="BK292" s="760"/>
      <c r="BL292" s="760"/>
      <c r="BM292" s="760"/>
      <c r="BN292" s="760"/>
      <c r="BO292" s="760"/>
      <c r="BP292" s="760"/>
      <c r="BQ292" s="760"/>
      <c r="BR292" s="760"/>
      <c r="BS292" s="760"/>
      <c r="BT292" s="760"/>
      <c r="BU292" s="760"/>
      <c r="BV292" s="760"/>
      <c r="BW292" s="760"/>
      <c r="BX292" s="760"/>
      <c r="BY292" s="760"/>
      <c r="BZ292" s="760"/>
      <c r="CA292" s="760"/>
    </row>
    <row r="293" spans="1:79" ht="50.45" customHeight="1" thickBot="1">
      <c r="B293" s="856" t="s">
        <v>952</v>
      </c>
      <c r="C293" s="857">
        <v>2</v>
      </c>
      <c r="D293" s="858">
        <v>2</v>
      </c>
      <c r="E293" s="859">
        <v>4</v>
      </c>
      <c r="F293" s="1404"/>
      <c r="G293" s="869"/>
      <c r="H293" s="869"/>
      <c r="I293" s="870"/>
      <c r="J293" s="760"/>
      <c r="K293" s="760"/>
      <c r="L293" s="760"/>
      <c r="M293" s="760"/>
      <c r="N293" s="815"/>
      <c r="O293" s="760"/>
      <c r="P293" s="760"/>
      <c r="Q293" s="760"/>
      <c r="R293" s="760"/>
      <c r="S293" s="760"/>
      <c r="T293" s="760"/>
      <c r="U293" s="760"/>
      <c r="V293" s="760"/>
      <c r="W293" s="760"/>
      <c r="X293" s="760"/>
      <c r="Y293" s="760"/>
      <c r="Z293" s="760"/>
      <c r="AA293" s="760"/>
      <c r="AB293" s="760"/>
      <c r="AC293" s="760"/>
      <c r="AD293" s="760"/>
      <c r="AE293" s="760"/>
      <c r="AF293" s="760"/>
      <c r="AG293" s="760"/>
      <c r="AH293" s="760"/>
      <c r="AI293" s="760"/>
      <c r="AJ293" s="760"/>
      <c r="AK293" s="760"/>
      <c r="AL293" s="760"/>
      <c r="AM293" s="760"/>
      <c r="AN293" s="760"/>
      <c r="AO293" s="760"/>
      <c r="AP293" s="760"/>
      <c r="AQ293" s="760"/>
      <c r="AR293" s="760"/>
      <c r="AS293" s="760"/>
      <c r="AT293" s="760"/>
      <c r="AU293" s="760"/>
      <c r="AV293" s="760"/>
      <c r="AW293" s="760"/>
      <c r="AX293" s="760"/>
      <c r="AY293" s="760"/>
      <c r="AZ293" s="760"/>
      <c r="BA293" s="760"/>
      <c r="BB293" s="760"/>
      <c r="BC293" s="760"/>
      <c r="BD293" s="760"/>
      <c r="BE293" s="760"/>
      <c r="BF293" s="760"/>
      <c r="BG293" s="760"/>
      <c r="BH293" s="760"/>
      <c r="BI293" s="760"/>
      <c r="BJ293" s="760"/>
      <c r="BK293" s="760"/>
      <c r="BL293" s="760"/>
      <c r="BM293" s="760"/>
      <c r="BN293" s="760"/>
      <c r="BO293" s="760"/>
      <c r="BP293" s="760"/>
      <c r="BQ293" s="760"/>
      <c r="BR293" s="760"/>
      <c r="BS293" s="760"/>
      <c r="BT293" s="760"/>
      <c r="BU293" s="760"/>
      <c r="BV293" s="760"/>
      <c r="BW293" s="760"/>
      <c r="BX293" s="760"/>
      <c r="BY293" s="760"/>
      <c r="BZ293" s="760"/>
      <c r="CA293" s="760"/>
    </row>
    <row r="294" spans="1:79" ht="9" customHeight="1">
      <c r="B294" s="862"/>
      <c r="C294" s="863"/>
      <c r="D294" s="863"/>
      <c r="E294" s="863"/>
      <c r="F294" s="893"/>
      <c r="G294" s="835"/>
      <c r="H294" s="835"/>
      <c r="I294" s="760"/>
      <c r="J294" s="760"/>
      <c r="K294" s="760"/>
      <c r="L294" s="760"/>
      <c r="M294" s="760"/>
      <c r="N294" s="815"/>
      <c r="O294" s="760"/>
      <c r="P294" s="760"/>
      <c r="Q294" s="760"/>
      <c r="R294" s="760"/>
      <c r="S294" s="760"/>
      <c r="T294" s="760"/>
      <c r="U294" s="760"/>
      <c r="V294" s="760"/>
      <c r="W294" s="760"/>
      <c r="X294" s="760"/>
      <c r="Y294" s="760"/>
      <c r="Z294" s="760"/>
      <c r="AA294" s="760"/>
      <c r="AB294" s="760"/>
      <c r="AC294" s="760"/>
      <c r="AD294" s="760"/>
      <c r="AE294" s="760"/>
      <c r="AF294" s="760"/>
      <c r="AG294" s="760"/>
      <c r="AH294" s="760"/>
      <c r="AI294" s="760"/>
      <c r="AJ294" s="760"/>
      <c r="AK294" s="760"/>
      <c r="AL294" s="760"/>
      <c r="AM294" s="760"/>
      <c r="AN294" s="760"/>
      <c r="AO294" s="760"/>
      <c r="AP294" s="760"/>
      <c r="AQ294" s="760"/>
      <c r="AR294" s="760"/>
      <c r="AS294" s="760"/>
      <c r="AT294" s="760"/>
      <c r="AU294" s="760"/>
      <c r="AV294" s="760"/>
      <c r="AW294" s="760"/>
      <c r="AX294" s="760"/>
      <c r="AY294" s="760"/>
      <c r="AZ294" s="760"/>
      <c r="BA294" s="760"/>
      <c r="BB294" s="760"/>
      <c r="BC294" s="760"/>
      <c r="BD294" s="760"/>
      <c r="BE294" s="760"/>
      <c r="BF294" s="760"/>
      <c r="BG294" s="760"/>
      <c r="BH294" s="760"/>
      <c r="BI294" s="760"/>
      <c r="BJ294" s="760"/>
      <c r="BK294" s="760"/>
      <c r="BL294" s="760"/>
      <c r="BM294" s="760"/>
      <c r="BN294" s="760"/>
      <c r="BO294" s="760"/>
      <c r="BP294" s="760"/>
      <c r="BQ294" s="760"/>
      <c r="BR294" s="760"/>
      <c r="BS294" s="760"/>
      <c r="BT294" s="760"/>
      <c r="BU294" s="760"/>
      <c r="BV294" s="760"/>
      <c r="BW294" s="760"/>
      <c r="BX294" s="760"/>
      <c r="BY294" s="760"/>
      <c r="BZ294" s="760"/>
      <c r="CA294" s="760"/>
    </row>
    <row r="295" spans="1:79" ht="18" customHeight="1">
      <c r="A295" s="724">
        <v>30</v>
      </c>
      <c r="B295" s="831" t="s">
        <v>953</v>
      </c>
      <c r="C295" s="832"/>
      <c r="D295" s="832"/>
      <c r="E295" s="832"/>
      <c r="F295" s="893"/>
      <c r="G295" s="835"/>
      <c r="H295" s="835"/>
      <c r="I295" s="760"/>
      <c r="J295" s="760"/>
      <c r="K295" s="760"/>
      <c r="L295" s="760"/>
      <c r="M295" s="760"/>
      <c r="N295" s="815"/>
      <c r="O295" s="760"/>
      <c r="P295" s="760"/>
      <c r="Q295" s="760"/>
      <c r="R295" s="760"/>
      <c r="S295" s="760"/>
      <c r="T295" s="760"/>
      <c r="U295" s="760"/>
      <c r="V295" s="760"/>
      <c r="W295" s="760"/>
      <c r="X295" s="760"/>
      <c r="Y295" s="760"/>
      <c r="Z295" s="760"/>
      <c r="AA295" s="760"/>
      <c r="AB295" s="760"/>
      <c r="AC295" s="760"/>
      <c r="AD295" s="760"/>
      <c r="AE295" s="760"/>
      <c r="AF295" s="760"/>
      <c r="AG295" s="760"/>
      <c r="AH295" s="760"/>
      <c r="AI295" s="760"/>
      <c r="AJ295" s="760"/>
      <c r="AK295" s="760"/>
      <c r="AL295" s="760"/>
      <c r="AM295" s="760"/>
      <c r="AN295" s="760"/>
      <c r="AO295" s="760"/>
      <c r="AP295" s="760"/>
      <c r="AQ295" s="760"/>
      <c r="AR295" s="760"/>
      <c r="AS295" s="760"/>
      <c r="AT295" s="760"/>
      <c r="AU295" s="760"/>
      <c r="AV295" s="760"/>
      <c r="AW295" s="760"/>
      <c r="AX295" s="760"/>
      <c r="AY295" s="760"/>
      <c r="AZ295" s="760"/>
      <c r="BA295" s="760"/>
      <c r="BB295" s="760"/>
      <c r="BC295" s="760"/>
      <c r="BD295" s="760"/>
      <c r="BE295" s="760"/>
      <c r="BF295" s="760"/>
      <c r="BG295" s="760"/>
      <c r="BH295" s="760"/>
      <c r="BI295" s="760"/>
      <c r="BJ295" s="760"/>
      <c r="BK295" s="760"/>
      <c r="BL295" s="760"/>
      <c r="BM295" s="760"/>
      <c r="BN295" s="760"/>
      <c r="BO295" s="760"/>
      <c r="BP295" s="760"/>
      <c r="BQ295" s="760"/>
      <c r="BR295" s="760"/>
      <c r="BS295" s="760"/>
      <c r="BT295" s="760"/>
      <c r="BU295" s="760"/>
      <c r="BV295" s="760"/>
      <c r="BW295" s="760"/>
      <c r="BX295" s="760"/>
      <c r="BY295" s="760"/>
      <c r="BZ295" s="760"/>
      <c r="CA295" s="760"/>
    </row>
    <row r="296" spans="1:79" ht="35.25" customHeight="1">
      <c r="B296" s="1399" t="s">
        <v>954</v>
      </c>
      <c r="C296" s="1400"/>
      <c r="D296" s="1400"/>
      <c r="E296" s="1401"/>
      <c r="F296" s="893"/>
      <c r="G296" s="835"/>
      <c r="H296" s="835"/>
      <c r="I296" s="760"/>
      <c r="J296" s="760"/>
      <c r="K296" s="760"/>
      <c r="L296" s="760"/>
      <c r="M296" s="760"/>
      <c r="N296" s="815"/>
      <c r="O296" s="760"/>
      <c r="P296" s="760"/>
      <c r="Q296" s="760"/>
      <c r="R296" s="760"/>
      <c r="S296" s="760"/>
      <c r="T296" s="760"/>
      <c r="U296" s="760"/>
      <c r="V296" s="760"/>
      <c r="W296" s="760"/>
      <c r="X296" s="760"/>
      <c r="Y296" s="760"/>
      <c r="Z296" s="760"/>
      <c r="AA296" s="760"/>
      <c r="AB296" s="760"/>
      <c r="AC296" s="760"/>
      <c r="AD296" s="760"/>
      <c r="AE296" s="760"/>
      <c r="AF296" s="760"/>
      <c r="AG296" s="760"/>
      <c r="AH296" s="760"/>
      <c r="AI296" s="760"/>
      <c r="AJ296" s="760"/>
      <c r="AK296" s="760"/>
      <c r="AL296" s="760"/>
      <c r="AM296" s="760"/>
      <c r="AN296" s="760"/>
      <c r="AO296" s="760"/>
      <c r="AP296" s="760"/>
      <c r="AQ296" s="760"/>
      <c r="AR296" s="760"/>
      <c r="AS296" s="760"/>
      <c r="AT296" s="760"/>
      <c r="AU296" s="760"/>
      <c r="AV296" s="760"/>
      <c r="AW296" s="760"/>
      <c r="AX296" s="760"/>
      <c r="AY296" s="760"/>
      <c r="AZ296" s="760"/>
      <c r="BA296" s="760"/>
      <c r="BB296" s="760"/>
      <c r="BC296" s="760"/>
      <c r="BD296" s="760"/>
      <c r="BE296" s="760"/>
      <c r="BF296" s="760"/>
      <c r="BG296" s="760"/>
      <c r="BH296" s="760"/>
      <c r="BI296" s="760"/>
      <c r="BJ296" s="760"/>
      <c r="BK296" s="760"/>
      <c r="BL296" s="760"/>
      <c r="BM296" s="760"/>
      <c r="BN296" s="760"/>
      <c r="BO296" s="760"/>
      <c r="BP296" s="760"/>
      <c r="BQ296" s="760"/>
      <c r="BR296" s="760"/>
      <c r="BS296" s="760"/>
      <c r="BT296" s="760"/>
      <c r="BU296" s="760"/>
      <c r="BV296" s="760"/>
      <c r="BW296" s="760"/>
      <c r="BX296" s="760"/>
      <c r="BY296" s="760"/>
      <c r="BZ296" s="760"/>
      <c r="CA296" s="760"/>
    </row>
    <row r="297" spans="1:79" ht="16.5" customHeight="1" thickBot="1">
      <c r="B297" s="831" t="s">
        <v>811</v>
      </c>
      <c r="C297" s="836"/>
      <c r="F297" s="893"/>
      <c r="G297" s="835"/>
      <c r="H297" s="835"/>
      <c r="I297" s="760"/>
      <c r="J297" s="760"/>
      <c r="K297" s="760"/>
      <c r="L297" s="760"/>
      <c r="M297" s="760"/>
      <c r="N297" s="815"/>
      <c r="O297" s="760"/>
      <c r="P297" s="760"/>
      <c r="Q297" s="760"/>
      <c r="R297" s="760"/>
      <c r="S297" s="760"/>
      <c r="T297" s="760"/>
      <c r="U297" s="760"/>
      <c r="V297" s="760"/>
      <c r="W297" s="760"/>
      <c r="X297" s="760"/>
      <c r="Y297" s="760"/>
      <c r="Z297" s="760"/>
      <c r="AA297" s="760"/>
      <c r="AB297" s="760"/>
      <c r="AC297" s="760"/>
      <c r="AD297" s="760"/>
      <c r="AE297" s="760"/>
      <c r="AF297" s="760"/>
      <c r="AG297" s="760"/>
      <c r="AH297" s="760"/>
      <c r="AI297" s="760"/>
      <c r="AJ297" s="760"/>
      <c r="AK297" s="760"/>
      <c r="AL297" s="760"/>
      <c r="AM297" s="760"/>
      <c r="AN297" s="760"/>
      <c r="AO297" s="760"/>
      <c r="AP297" s="760"/>
      <c r="AQ297" s="760"/>
      <c r="AR297" s="760"/>
      <c r="AS297" s="760"/>
      <c r="AT297" s="760"/>
      <c r="AU297" s="760"/>
      <c r="AV297" s="760"/>
      <c r="AW297" s="760"/>
      <c r="AX297" s="760"/>
      <c r="AY297" s="760"/>
      <c r="AZ297" s="760"/>
      <c r="BA297" s="760"/>
      <c r="BB297" s="760"/>
      <c r="BC297" s="760"/>
      <c r="BD297" s="760"/>
      <c r="BE297" s="760"/>
      <c r="BF297" s="760"/>
      <c r="BG297" s="760"/>
      <c r="BH297" s="760"/>
      <c r="BI297" s="760"/>
      <c r="BJ297" s="760"/>
      <c r="BK297" s="760"/>
      <c r="BL297" s="760"/>
      <c r="BM297" s="760"/>
      <c r="BN297" s="760"/>
      <c r="BO297" s="760"/>
      <c r="BP297" s="760"/>
      <c r="BQ297" s="760"/>
      <c r="BR297" s="760"/>
      <c r="BS297" s="760"/>
      <c r="BT297" s="760"/>
      <c r="BU297" s="760"/>
      <c r="BV297" s="760"/>
      <c r="BW297" s="760"/>
      <c r="BX297" s="760"/>
      <c r="BY297" s="760"/>
      <c r="BZ297" s="760"/>
      <c r="CA297" s="760"/>
    </row>
    <row r="298" spans="1:79" ht="33.75" customHeight="1" thickBot="1">
      <c r="B298" s="837" t="s">
        <v>812</v>
      </c>
      <c r="C298" s="838" t="s">
        <v>813</v>
      </c>
      <c r="D298" s="838" t="s">
        <v>814</v>
      </c>
      <c r="E298" s="839" t="s">
        <v>815</v>
      </c>
      <c r="F298" s="1402" t="s">
        <v>816</v>
      </c>
      <c r="G298" s="926" t="e">
        <f>AVERAGE([2]A.Pontozás_1.értékelő!G294,[2]B.Pontozás_2.értékelő!G294)</f>
        <v>#DIV/0!</v>
      </c>
      <c r="H298" s="835"/>
      <c r="I298" s="760"/>
      <c r="J298" s="760"/>
      <c r="K298" s="760"/>
      <c r="L298" s="760"/>
      <c r="M298" s="760"/>
      <c r="N298" s="815"/>
      <c r="O298" s="760"/>
      <c r="P298" s="760"/>
      <c r="Q298" s="760"/>
      <c r="R298" s="760"/>
      <c r="S298" s="760"/>
      <c r="T298" s="760"/>
      <c r="U298" s="760"/>
      <c r="V298" s="760"/>
      <c r="W298" s="760"/>
      <c r="X298" s="760"/>
      <c r="Y298" s="760"/>
      <c r="Z298" s="760"/>
      <c r="AA298" s="760"/>
      <c r="AB298" s="760"/>
      <c r="AC298" s="760"/>
      <c r="AD298" s="760"/>
      <c r="AE298" s="760"/>
      <c r="AF298" s="760"/>
      <c r="AG298" s="760"/>
      <c r="AH298" s="760"/>
      <c r="AI298" s="760"/>
      <c r="AJ298" s="760"/>
      <c r="AK298" s="760"/>
      <c r="AL298" s="760"/>
      <c r="AM298" s="760"/>
      <c r="AN298" s="760"/>
      <c r="AO298" s="760"/>
      <c r="AP298" s="760"/>
      <c r="AQ298" s="760"/>
      <c r="AR298" s="760"/>
      <c r="AS298" s="760"/>
      <c r="AT298" s="760"/>
      <c r="AU298" s="760"/>
      <c r="AV298" s="760"/>
      <c r="AW298" s="760"/>
      <c r="AX298" s="760"/>
      <c r="AY298" s="760"/>
      <c r="AZ298" s="760"/>
      <c r="BA298" s="760"/>
      <c r="BB298" s="760"/>
      <c r="BC298" s="760"/>
      <c r="BD298" s="760"/>
      <c r="BE298" s="760"/>
      <c r="BF298" s="760"/>
      <c r="BG298" s="760"/>
      <c r="BH298" s="760"/>
      <c r="BI298" s="760"/>
      <c r="BJ298" s="760"/>
      <c r="BK298" s="760"/>
      <c r="BL298" s="760"/>
      <c r="BM298" s="760"/>
      <c r="BN298" s="760"/>
      <c r="BO298" s="760"/>
      <c r="BP298" s="760"/>
      <c r="BQ298" s="760"/>
      <c r="BR298" s="760"/>
      <c r="BS298" s="760"/>
      <c r="BT298" s="760"/>
      <c r="BU298" s="760"/>
      <c r="BV298" s="760"/>
      <c r="BW298" s="760"/>
      <c r="BX298" s="760"/>
      <c r="BY298" s="760"/>
      <c r="BZ298" s="760"/>
      <c r="CA298" s="760"/>
    </row>
    <row r="299" spans="1:79" ht="21" customHeight="1">
      <c r="B299" s="844" t="s">
        <v>955</v>
      </c>
      <c r="C299" s="845">
        <v>1</v>
      </c>
      <c r="D299" s="846">
        <v>2</v>
      </c>
      <c r="E299" s="847">
        <v>2</v>
      </c>
      <c r="F299" s="1403"/>
      <c r="G299" s="865"/>
      <c r="H299" s="865"/>
      <c r="I299" s="866"/>
      <c r="J299" s="760"/>
      <c r="K299" s="760"/>
      <c r="L299" s="760"/>
      <c r="M299" s="760"/>
      <c r="N299" s="815"/>
      <c r="O299" s="760"/>
      <c r="P299" s="760"/>
      <c r="Q299" s="760"/>
      <c r="R299" s="760"/>
      <c r="S299" s="760"/>
      <c r="T299" s="760"/>
      <c r="U299" s="760"/>
      <c r="V299" s="760"/>
      <c r="W299" s="760"/>
      <c r="X299" s="760"/>
      <c r="Y299" s="760"/>
      <c r="Z299" s="760"/>
      <c r="AA299" s="760"/>
      <c r="AB299" s="760"/>
      <c r="AC299" s="760"/>
      <c r="AD299" s="760"/>
      <c r="AE299" s="760"/>
      <c r="AF299" s="760"/>
      <c r="AG299" s="760"/>
      <c r="AH299" s="760"/>
      <c r="AI299" s="760"/>
      <c r="AJ299" s="760"/>
      <c r="AK299" s="760"/>
      <c r="AL299" s="760"/>
      <c r="AM299" s="760"/>
      <c r="AN299" s="760"/>
      <c r="AO299" s="760"/>
      <c r="AP299" s="760"/>
      <c r="AQ299" s="760"/>
      <c r="AR299" s="760"/>
      <c r="AS299" s="760"/>
      <c r="AT299" s="760"/>
      <c r="AU299" s="760"/>
      <c r="AV299" s="760"/>
      <c r="AW299" s="760"/>
      <c r="AX299" s="760"/>
      <c r="AY299" s="760"/>
      <c r="AZ299" s="760"/>
      <c r="BA299" s="760"/>
      <c r="BB299" s="760"/>
      <c r="BC299" s="760"/>
      <c r="BD299" s="760"/>
      <c r="BE299" s="760"/>
      <c r="BF299" s="760"/>
      <c r="BG299" s="760"/>
      <c r="BH299" s="760"/>
      <c r="BI299" s="760"/>
      <c r="BJ299" s="760"/>
      <c r="BK299" s="760"/>
      <c r="BL299" s="760"/>
      <c r="BM299" s="760"/>
      <c r="BN299" s="760"/>
      <c r="BO299" s="760"/>
      <c r="BP299" s="760"/>
      <c r="BQ299" s="760"/>
      <c r="BR299" s="760"/>
      <c r="BS299" s="760"/>
      <c r="BT299" s="760"/>
      <c r="BU299" s="760"/>
      <c r="BV299" s="760"/>
      <c r="BW299" s="760"/>
      <c r="BX299" s="760"/>
      <c r="BY299" s="760"/>
      <c r="BZ299" s="760"/>
      <c r="CA299" s="760"/>
    </row>
    <row r="300" spans="1:79" ht="20.25" customHeight="1">
      <c r="B300" s="850" t="s">
        <v>956</v>
      </c>
      <c r="C300" s="851">
        <v>2</v>
      </c>
      <c r="D300" s="852">
        <v>2</v>
      </c>
      <c r="E300" s="853">
        <v>4</v>
      </c>
      <c r="F300" s="1403"/>
      <c r="G300" s="867"/>
      <c r="H300" s="867"/>
      <c r="I300" s="868"/>
      <c r="J300" s="760"/>
      <c r="K300" s="760"/>
      <c r="L300" s="760"/>
      <c r="M300" s="760"/>
      <c r="N300" s="815"/>
      <c r="O300" s="760"/>
      <c r="P300" s="760"/>
      <c r="Q300" s="760"/>
      <c r="R300" s="760"/>
      <c r="S300" s="760"/>
      <c r="T300" s="760"/>
      <c r="U300" s="760"/>
      <c r="V300" s="760"/>
      <c r="W300" s="760"/>
      <c r="X300" s="760"/>
      <c r="Y300" s="760"/>
      <c r="Z300" s="760"/>
      <c r="AA300" s="760"/>
      <c r="AB300" s="760"/>
      <c r="AC300" s="760"/>
      <c r="AD300" s="760"/>
      <c r="AE300" s="760"/>
      <c r="AF300" s="760"/>
      <c r="AG300" s="760"/>
      <c r="AH300" s="760"/>
      <c r="AI300" s="760"/>
      <c r="AJ300" s="760"/>
      <c r="AK300" s="760"/>
      <c r="AL300" s="760"/>
      <c r="AM300" s="760"/>
      <c r="AN300" s="760"/>
      <c r="AO300" s="760"/>
      <c r="AP300" s="760"/>
      <c r="AQ300" s="760"/>
      <c r="AR300" s="760"/>
      <c r="AS300" s="760"/>
      <c r="AT300" s="760"/>
      <c r="AU300" s="760"/>
      <c r="AV300" s="760"/>
      <c r="AW300" s="760"/>
      <c r="AX300" s="760"/>
      <c r="AY300" s="760"/>
      <c r="AZ300" s="760"/>
      <c r="BA300" s="760"/>
      <c r="BB300" s="760"/>
      <c r="BC300" s="760"/>
      <c r="BD300" s="760"/>
      <c r="BE300" s="760"/>
      <c r="BF300" s="760"/>
      <c r="BG300" s="760"/>
      <c r="BH300" s="760"/>
      <c r="BI300" s="760"/>
      <c r="BJ300" s="760"/>
      <c r="BK300" s="760"/>
      <c r="BL300" s="760"/>
      <c r="BM300" s="760"/>
      <c r="BN300" s="760"/>
      <c r="BO300" s="760"/>
      <c r="BP300" s="760"/>
      <c r="BQ300" s="760"/>
      <c r="BR300" s="760"/>
      <c r="BS300" s="760"/>
      <c r="BT300" s="760"/>
      <c r="BU300" s="760"/>
      <c r="BV300" s="760"/>
      <c r="BW300" s="760"/>
      <c r="BX300" s="760"/>
      <c r="BY300" s="760"/>
      <c r="BZ300" s="760"/>
      <c r="CA300" s="760"/>
    </row>
    <row r="301" spans="1:79" ht="20.25" customHeight="1" thickBot="1">
      <c r="B301" s="856" t="s">
        <v>957</v>
      </c>
      <c r="C301" s="857">
        <v>3</v>
      </c>
      <c r="D301" s="858">
        <v>2</v>
      </c>
      <c r="E301" s="859">
        <v>6</v>
      </c>
      <c r="F301" s="1404"/>
      <c r="G301" s="869"/>
      <c r="H301" s="869"/>
      <c r="I301" s="870"/>
      <c r="J301" s="760"/>
      <c r="K301" s="760"/>
      <c r="L301" s="760"/>
      <c r="M301" s="760"/>
      <c r="N301" s="815"/>
      <c r="O301" s="760"/>
      <c r="P301" s="760"/>
      <c r="Q301" s="760"/>
      <c r="R301" s="760"/>
      <c r="S301" s="760"/>
      <c r="T301" s="760"/>
      <c r="U301" s="760"/>
      <c r="V301" s="760"/>
      <c r="W301" s="760"/>
      <c r="X301" s="760"/>
      <c r="Y301" s="760"/>
      <c r="Z301" s="760"/>
      <c r="AA301" s="760"/>
      <c r="AB301" s="760"/>
      <c r="AC301" s="760"/>
      <c r="AD301" s="760"/>
      <c r="AE301" s="760"/>
      <c r="AF301" s="760"/>
      <c r="AG301" s="760"/>
      <c r="AH301" s="760"/>
      <c r="AI301" s="760"/>
      <c r="AJ301" s="760"/>
      <c r="AK301" s="760"/>
      <c r="AL301" s="760"/>
      <c r="AM301" s="760"/>
      <c r="AN301" s="760"/>
      <c r="AO301" s="760"/>
      <c r="AP301" s="760"/>
      <c r="AQ301" s="760"/>
      <c r="AR301" s="760"/>
      <c r="AS301" s="760"/>
      <c r="AT301" s="760"/>
      <c r="AU301" s="760"/>
      <c r="AV301" s="760"/>
      <c r="AW301" s="760"/>
      <c r="AX301" s="760"/>
      <c r="AY301" s="760"/>
      <c r="AZ301" s="760"/>
      <c r="BA301" s="760"/>
      <c r="BB301" s="760"/>
      <c r="BC301" s="760"/>
      <c r="BD301" s="760"/>
      <c r="BE301" s="760"/>
      <c r="BF301" s="760"/>
      <c r="BG301" s="760"/>
      <c r="BH301" s="760"/>
      <c r="BI301" s="760"/>
      <c r="BJ301" s="760"/>
      <c r="BK301" s="760"/>
      <c r="BL301" s="760"/>
      <c r="BM301" s="760"/>
      <c r="BN301" s="760"/>
      <c r="BO301" s="760"/>
      <c r="BP301" s="760"/>
      <c r="BQ301" s="760"/>
      <c r="BR301" s="760"/>
      <c r="BS301" s="760"/>
      <c r="BT301" s="760"/>
      <c r="BU301" s="760"/>
      <c r="BV301" s="760"/>
      <c r="BW301" s="760"/>
      <c r="BX301" s="760"/>
      <c r="BY301" s="760"/>
      <c r="BZ301" s="760"/>
      <c r="CA301" s="760"/>
    </row>
    <row r="302" spans="1:79" ht="9" customHeight="1">
      <c r="B302" s="862"/>
      <c r="C302" s="863"/>
      <c r="D302" s="863"/>
      <c r="E302" s="863"/>
      <c r="F302" s="893"/>
      <c r="G302" s="835"/>
      <c r="H302" s="835"/>
      <c r="I302" s="760"/>
      <c r="J302" s="760"/>
      <c r="K302" s="760"/>
      <c r="L302" s="760"/>
      <c r="M302" s="760"/>
      <c r="N302" s="815"/>
      <c r="O302" s="760"/>
      <c r="P302" s="760"/>
      <c r="Q302" s="760"/>
      <c r="R302" s="760"/>
      <c r="S302" s="760"/>
      <c r="T302" s="760"/>
      <c r="U302" s="760"/>
      <c r="V302" s="760"/>
      <c r="W302" s="760"/>
      <c r="X302" s="760"/>
      <c r="Y302" s="760"/>
      <c r="Z302" s="760"/>
      <c r="AA302" s="760"/>
      <c r="AB302" s="760"/>
      <c r="AC302" s="760"/>
      <c r="AD302" s="760"/>
      <c r="AE302" s="760"/>
      <c r="AF302" s="760"/>
      <c r="AG302" s="760"/>
      <c r="AH302" s="760"/>
      <c r="AI302" s="760"/>
      <c r="AJ302" s="760"/>
      <c r="AK302" s="760"/>
      <c r="AL302" s="760"/>
      <c r="AM302" s="760"/>
      <c r="AN302" s="760"/>
      <c r="AO302" s="760"/>
      <c r="AP302" s="760"/>
      <c r="AQ302" s="760"/>
      <c r="AR302" s="760"/>
      <c r="AS302" s="760"/>
      <c r="AT302" s="760"/>
      <c r="AU302" s="760"/>
      <c r="AV302" s="760"/>
      <c r="AW302" s="760"/>
      <c r="AX302" s="760"/>
      <c r="AY302" s="760"/>
      <c r="AZ302" s="760"/>
      <c r="BA302" s="760"/>
      <c r="BB302" s="760"/>
      <c r="BC302" s="760"/>
      <c r="BD302" s="760"/>
      <c r="BE302" s="760"/>
      <c r="BF302" s="760"/>
      <c r="BG302" s="760"/>
      <c r="BH302" s="760"/>
      <c r="BI302" s="760"/>
      <c r="BJ302" s="760"/>
      <c r="BK302" s="760"/>
      <c r="BL302" s="760"/>
      <c r="BM302" s="760"/>
      <c r="BN302" s="760"/>
      <c r="BO302" s="760"/>
      <c r="BP302" s="760"/>
      <c r="BQ302" s="760"/>
      <c r="BR302" s="760"/>
      <c r="BS302" s="760"/>
      <c r="BT302" s="760"/>
      <c r="BU302" s="760"/>
      <c r="BV302" s="760"/>
      <c r="BW302" s="760"/>
      <c r="BX302" s="760"/>
      <c r="BY302" s="760"/>
      <c r="BZ302" s="760"/>
      <c r="CA302" s="760"/>
    </row>
    <row r="303" spans="1:79">
      <c r="C303" s="730"/>
      <c r="D303" s="730"/>
      <c r="E303" s="730"/>
      <c r="F303" s="893"/>
      <c r="G303" s="728"/>
      <c r="I303" s="760"/>
      <c r="J303" s="760"/>
      <c r="K303" s="760"/>
      <c r="L303" s="760"/>
      <c r="M303" s="760"/>
      <c r="N303" s="815"/>
      <c r="O303" s="760"/>
      <c r="P303" s="760"/>
      <c r="Q303" s="760"/>
      <c r="R303" s="760"/>
      <c r="S303" s="760"/>
      <c r="T303" s="760"/>
      <c r="U303" s="760"/>
      <c r="V303" s="760"/>
      <c r="W303" s="760"/>
      <c r="X303" s="760"/>
      <c r="Y303" s="760"/>
      <c r="Z303" s="760"/>
      <c r="AA303" s="760"/>
      <c r="AB303" s="760"/>
      <c r="AC303" s="760"/>
      <c r="AD303" s="760"/>
      <c r="AE303" s="760"/>
      <c r="AF303" s="760"/>
      <c r="AG303" s="760"/>
      <c r="AH303" s="760"/>
      <c r="AI303" s="760"/>
      <c r="AJ303" s="760"/>
      <c r="AK303" s="760"/>
      <c r="AL303" s="760"/>
      <c r="AM303" s="760"/>
      <c r="AN303" s="760"/>
      <c r="AO303" s="760"/>
      <c r="AP303" s="760"/>
      <c r="AQ303" s="760"/>
      <c r="AR303" s="760"/>
      <c r="AS303" s="760"/>
      <c r="AT303" s="760"/>
      <c r="AU303" s="760"/>
      <c r="AV303" s="760"/>
      <c r="AW303" s="760"/>
      <c r="AX303" s="760"/>
      <c r="AY303" s="760"/>
      <c r="AZ303" s="760"/>
      <c r="BA303" s="760"/>
      <c r="BB303" s="760"/>
      <c r="BC303" s="760"/>
      <c r="BD303" s="760"/>
      <c r="BE303" s="760"/>
      <c r="BF303" s="760"/>
      <c r="BG303" s="760"/>
      <c r="BH303" s="760"/>
      <c r="BI303" s="760"/>
      <c r="BJ303" s="760"/>
      <c r="BK303" s="760"/>
      <c r="BL303" s="760"/>
      <c r="BM303" s="760"/>
      <c r="BN303" s="760"/>
      <c r="BO303" s="760"/>
      <c r="BP303" s="760"/>
      <c r="BQ303" s="760"/>
      <c r="BR303" s="760"/>
      <c r="BS303" s="760"/>
      <c r="BT303" s="760"/>
      <c r="BU303" s="760"/>
      <c r="BV303" s="760"/>
      <c r="BW303" s="760"/>
      <c r="BX303" s="760"/>
      <c r="BY303" s="760"/>
      <c r="BZ303" s="760"/>
      <c r="CA303" s="760"/>
    </row>
    <row r="304" spans="1:79" ht="6.75" customHeight="1" thickBot="1">
      <c r="F304" s="893"/>
      <c r="I304" s="727"/>
      <c r="J304" s="760"/>
      <c r="K304" s="760"/>
      <c r="L304" s="760"/>
      <c r="M304" s="760"/>
      <c r="N304" s="815"/>
      <c r="O304" s="760"/>
      <c r="P304" s="760"/>
      <c r="Q304" s="760"/>
      <c r="R304" s="760"/>
      <c r="S304" s="760"/>
      <c r="T304" s="760"/>
      <c r="U304" s="760"/>
      <c r="V304" s="760"/>
      <c r="W304" s="760"/>
      <c r="X304" s="760"/>
      <c r="Y304" s="760"/>
      <c r="Z304" s="760"/>
      <c r="AA304" s="760"/>
      <c r="AB304" s="760"/>
      <c r="AC304" s="760"/>
      <c r="AD304" s="760"/>
      <c r="AE304" s="760"/>
      <c r="AF304" s="760"/>
      <c r="AG304" s="760"/>
      <c r="AH304" s="760"/>
      <c r="AI304" s="760"/>
      <c r="AJ304" s="760"/>
      <c r="AK304" s="760"/>
      <c r="AL304" s="760"/>
      <c r="AM304" s="760"/>
      <c r="AN304" s="760"/>
      <c r="AO304" s="760"/>
      <c r="AP304" s="760"/>
      <c r="AQ304" s="760"/>
      <c r="AR304" s="760"/>
      <c r="AS304" s="760"/>
      <c r="AT304" s="760"/>
      <c r="AU304" s="760"/>
      <c r="AV304" s="760"/>
      <c r="AW304" s="760"/>
      <c r="AX304" s="760"/>
      <c r="AY304" s="760"/>
      <c r="AZ304" s="760"/>
      <c r="BA304" s="760"/>
      <c r="BB304" s="760"/>
      <c r="BC304" s="760"/>
      <c r="BD304" s="760"/>
      <c r="BE304" s="760"/>
      <c r="BF304" s="760"/>
      <c r="BG304" s="760"/>
      <c r="BH304" s="760"/>
      <c r="BI304" s="760"/>
      <c r="BJ304" s="760"/>
      <c r="BK304" s="760"/>
      <c r="BL304" s="760"/>
      <c r="BM304" s="760"/>
      <c r="BN304" s="760"/>
      <c r="BO304" s="760"/>
      <c r="BP304" s="760"/>
      <c r="BQ304" s="760"/>
      <c r="BR304" s="760"/>
      <c r="BS304" s="760"/>
      <c r="BT304" s="760"/>
      <c r="BU304" s="760"/>
      <c r="BV304" s="760"/>
      <c r="BW304" s="760"/>
      <c r="BX304" s="760"/>
      <c r="BY304" s="760"/>
      <c r="BZ304" s="760"/>
      <c r="CA304" s="760"/>
    </row>
    <row r="305" spans="1:79" s="823" customFormat="1" ht="23.25" customHeight="1" thickBot="1">
      <c r="A305" s="819"/>
      <c r="B305" s="1406"/>
      <c r="C305" s="1407"/>
      <c r="D305" s="1407"/>
      <c r="E305" s="1408"/>
      <c r="F305" s="820" t="s">
        <v>805</v>
      </c>
      <c r="G305" s="821"/>
      <c r="H305" s="820" t="s">
        <v>806</v>
      </c>
      <c r="I305" s="822"/>
      <c r="J305" s="760"/>
      <c r="K305" s="760"/>
      <c r="L305" s="760"/>
      <c r="M305" s="760"/>
      <c r="N305" s="815"/>
      <c r="O305" s="760"/>
      <c r="P305" s="760"/>
      <c r="Q305" s="760"/>
      <c r="R305" s="760"/>
      <c r="S305" s="760"/>
      <c r="T305" s="760"/>
      <c r="U305" s="760"/>
      <c r="V305" s="760"/>
      <c r="W305" s="760"/>
      <c r="X305" s="760"/>
      <c r="Y305" s="760"/>
      <c r="Z305" s="760"/>
      <c r="AA305" s="760"/>
      <c r="AB305" s="760"/>
      <c r="AC305" s="760"/>
      <c r="AD305" s="760"/>
      <c r="AE305" s="760"/>
      <c r="AF305" s="760"/>
      <c r="AG305" s="760"/>
      <c r="AH305" s="760"/>
      <c r="AI305" s="760"/>
      <c r="AJ305" s="760"/>
      <c r="AK305" s="760"/>
      <c r="AL305" s="760"/>
      <c r="AM305" s="760"/>
      <c r="AN305" s="760"/>
      <c r="AO305" s="760"/>
      <c r="AP305" s="760"/>
      <c r="AQ305" s="760"/>
      <c r="AR305" s="760"/>
      <c r="AS305" s="760"/>
      <c r="AT305" s="760"/>
      <c r="AU305" s="760"/>
      <c r="AV305" s="760"/>
      <c r="AW305" s="760"/>
      <c r="AX305" s="760"/>
      <c r="AY305" s="760"/>
      <c r="AZ305" s="760"/>
      <c r="BA305" s="760"/>
      <c r="BB305" s="760"/>
      <c r="BC305" s="760"/>
      <c r="BD305" s="760"/>
      <c r="BE305" s="760"/>
      <c r="BF305" s="760"/>
      <c r="BG305" s="760"/>
      <c r="BH305" s="760"/>
      <c r="BI305" s="760"/>
      <c r="BJ305" s="760"/>
      <c r="BK305" s="760"/>
      <c r="BL305" s="760"/>
      <c r="BM305" s="760"/>
      <c r="BN305" s="760"/>
      <c r="BO305" s="760"/>
      <c r="BP305" s="760"/>
      <c r="BQ305" s="760"/>
      <c r="BR305" s="760"/>
      <c r="BS305" s="760"/>
      <c r="BT305" s="760"/>
      <c r="BU305" s="760"/>
      <c r="BV305" s="760"/>
      <c r="BW305" s="760"/>
      <c r="BX305" s="760"/>
      <c r="BY305" s="760"/>
      <c r="BZ305" s="760"/>
      <c r="CA305" s="760"/>
    </row>
    <row r="306" spans="1:79" ht="42.95" customHeight="1" thickBot="1">
      <c r="B306" s="824" t="s">
        <v>958</v>
      </c>
      <c r="C306" s="825" t="s">
        <v>808</v>
      </c>
      <c r="D306" s="825"/>
      <c r="E306" s="826"/>
      <c r="F306" s="827">
        <v>1</v>
      </c>
      <c r="G306" s="828"/>
      <c r="H306" s="829">
        <v>10</v>
      </c>
      <c r="I306" s="830" t="e">
        <f>SUM(G311,G319)</f>
        <v>#DIV/0!</v>
      </c>
      <c r="J306" s="760"/>
      <c r="K306" s="760"/>
      <c r="L306" s="760"/>
      <c r="M306" s="760"/>
      <c r="N306" s="815"/>
      <c r="O306" s="760"/>
      <c r="P306" s="760"/>
      <c r="Q306" s="760"/>
      <c r="R306" s="760"/>
      <c r="S306" s="760"/>
      <c r="T306" s="760"/>
      <c r="U306" s="760"/>
      <c r="V306" s="760"/>
      <c r="W306" s="760"/>
      <c r="X306" s="760"/>
      <c r="Y306" s="760"/>
      <c r="Z306" s="760"/>
      <c r="AA306" s="760"/>
      <c r="AB306" s="760"/>
      <c r="AC306" s="760"/>
      <c r="AD306" s="760"/>
      <c r="AE306" s="760"/>
      <c r="AF306" s="760"/>
      <c r="AG306" s="760"/>
      <c r="AH306" s="760"/>
      <c r="AI306" s="760"/>
      <c r="AJ306" s="760"/>
      <c r="AK306" s="760"/>
      <c r="AL306" s="760"/>
      <c r="AM306" s="760"/>
      <c r="AN306" s="760"/>
      <c r="AO306" s="760"/>
      <c r="AP306" s="760"/>
      <c r="AQ306" s="760"/>
      <c r="AR306" s="760"/>
      <c r="AS306" s="760"/>
      <c r="AT306" s="760"/>
      <c r="AU306" s="760"/>
      <c r="AV306" s="760"/>
      <c r="AW306" s="760"/>
      <c r="AX306" s="760"/>
      <c r="AY306" s="760"/>
      <c r="AZ306" s="760"/>
      <c r="BA306" s="760"/>
      <c r="BB306" s="760"/>
      <c r="BC306" s="760"/>
      <c r="BD306" s="760"/>
      <c r="BE306" s="760"/>
      <c r="BF306" s="760"/>
      <c r="BG306" s="760"/>
      <c r="BH306" s="760"/>
      <c r="BI306" s="760"/>
      <c r="BJ306" s="760"/>
      <c r="BK306" s="760"/>
      <c r="BL306" s="760"/>
      <c r="BM306" s="760"/>
      <c r="BN306" s="760"/>
      <c r="BO306" s="760"/>
      <c r="BP306" s="760"/>
      <c r="BQ306" s="760"/>
      <c r="BR306" s="760"/>
      <c r="BS306" s="760"/>
      <c r="BT306" s="760"/>
      <c r="BU306" s="760"/>
      <c r="BV306" s="760"/>
      <c r="BW306" s="760"/>
      <c r="BX306" s="760"/>
      <c r="BY306" s="760"/>
      <c r="BZ306" s="760"/>
      <c r="CA306" s="760"/>
    </row>
    <row r="307" spans="1:79" ht="6.75" customHeight="1">
      <c r="B307" s="831"/>
      <c r="C307" s="832"/>
      <c r="D307" s="832"/>
      <c r="E307" s="832"/>
      <c r="F307" s="893"/>
      <c r="G307" s="834"/>
      <c r="H307" s="834"/>
      <c r="I307" s="760"/>
      <c r="J307" s="760"/>
      <c r="K307" s="760"/>
      <c r="L307" s="760"/>
      <c r="M307" s="760"/>
      <c r="N307" s="815"/>
      <c r="O307" s="760"/>
      <c r="P307" s="760"/>
      <c r="Q307" s="760"/>
      <c r="R307" s="760"/>
      <c r="S307" s="760"/>
      <c r="T307" s="760"/>
      <c r="U307" s="760"/>
      <c r="V307" s="760"/>
      <c r="W307" s="760"/>
      <c r="X307" s="760"/>
      <c r="Y307" s="760"/>
      <c r="Z307" s="760"/>
      <c r="AA307" s="760"/>
      <c r="AB307" s="760"/>
      <c r="AC307" s="760"/>
      <c r="AD307" s="760"/>
      <c r="AE307" s="760"/>
      <c r="AF307" s="760"/>
      <c r="AG307" s="760"/>
      <c r="AH307" s="760"/>
      <c r="AI307" s="760"/>
      <c r="AJ307" s="760"/>
      <c r="AK307" s="760"/>
      <c r="AL307" s="760"/>
      <c r="AM307" s="760"/>
      <c r="AN307" s="760"/>
      <c r="AO307" s="760"/>
      <c r="AP307" s="760"/>
      <c r="AQ307" s="760"/>
      <c r="AR307" s="760"/>
      <c r="AS307" s="760"/>
      <c r="AT307" s="760"/>
      <c r="AU307" s="760"/>
      <c r="AV307" s="760"/>
      <c r="AW307" s="760"/>
      <c r="AX307" s="760"/>
      <c r="AY307" s="760"/>
      <c r="AZ307" s="760"/>
      <c r="BA307" s="760"/>
      <c r="BB307" s="760"/>
      <c r="BC307" s="760"/>
      <c r="BD307" s="760"/>
      <c r="BE307" s="760"/>
      <c r="BF307" s="760"/>
      <c r="BG307" s="760"/>
      <c r="BH307" s="760"/>
      <c r="BI307" s="760"/>
      <c r="BJ307" s="760"/>
      <c r="BK307" s="760"/>
      <c r="BL307" s="760"/>
      <c r="BM307" s="760"/>
      <c r="BN307" s="760"/>
      <c r="BO307" s="760"/>
      <c r="BP307" s="760"/>
      <c r="BQ307" s="760"/>
      <c r="BR307" s="760"/>
      <c r="BS307" s="760"/>
      <c r="BT307" s="760"/>
      <c r="BU307" s="760"/>
      <c r="BV307" s="760"/>
      <c r="BW307" s="760"/>
      <c r="BX307" s="760"/>
      <c r="BY307" s="760"/>
      <c r="BZ307" s="760"/>
      <c r="CA307" s="760"/>
    </row>
    <row r="308" spans="1:79" ht="18" customHeight="1">
      <c r="A308" s="724">
        <v>31</v>
      </c>
      <c r="B308" s="831" t="s">
        <v>959</v>
      </c>
      <c r="C308" s="832"/>
      <c r="D308" s="832"/>
      <c r="E308" s="832"/>
      <c r="F308" s="893"/>
      <c r="G308" s="835"/>
      <c r="H308" s="835"/>
      <c r="I308" s="760"/>
      <c r="J308" s="760"/>
      <c r="K308" s="760"/>
      <c r="L308" s="760"/>
      <c r="M308" s="760"/>
      <c r="N308" s="815"/>
      <c r="O308" s="760"/>
      <c r="P308" s="760"/>
      <c r="Q308" s="760"/>
      <c r="R308" s="760"/>
      <c r="S308" s="760"/>
      <c r="T308" s="760"/>
      <c r="U308" s="760"/>
      <c r="V308" s="760"/>
      <c r="W308" s="760"/>
      <c r="X308" s="760"/>
      <c r="Y308" s="760"/>
      <c r="Z308" s="760"/>
      <c r="AA308" s="760"/>
      <c r="AB308" s="760"/>
      <c r="AC308" s="760"/>
      <c r="AD308" s="760"/>
      <c r="AE308" s="760"/>
      <c r="AF308" s="760"/>
      <c r="AG308" s="760"/>
      <c r="AH308" s="760"/>
      <c r="AI308" s="760"/>
      <c r="AJ308" s="760"/>
      <c r="AK308" s="760"/>
      <c r="AL308" s="760"/>
      <c r="AM308" s="760"/>
      <c r="AN308" s="760"/>
      <c r="AO308" s="760"/>
      <c r="AP308" s="760"/>
      <c r="AQ308" s="760"/>
      <c r="AR308" s="760"/>
      <c r="AS308" s="760"/>
      <c r="AT308" s="760"/>
      <c r="AU308" s="760"/>
      <c r="AV308" s="760"/>
      <c r="AW308" s="760"/>
      <c r="AX308" s="760"/>
      <c r="AY308" s="760"/>
      <c r="AZ308" s="760"/>
      <c r="BA308" s="760"/>
      <c r="BB308" s="760"/>
      <c r="BC308" s="760"/>
      <c r="BD308" s="760"/>
      <c r="BE308" s="760"/>
      <c r="BF308" s="760"/>
      <c r="BG308" s="760"/>
      <c r="BH308" s="760"/>
      <c r="BI308" s="760"/>
      <c r="BJ308" s="760"/>
      <c r="BK308" s="760"/>
      <c r="BL308" s="760"/>
      <c r="BM308" s="760"/>
      <c r="BN308" s="760"/>
      <c r="BO308" s="760"/>
      <c r="BP308" s="760"/>
      <c r="BQ308" s="760"/>
      <c r="BR308" s="760"/>
      <c r="BS308" s="760"/>
      <c r="BT308" s="760"/>
      <c r="BU308" s="760"/>
      <c r="BV308" s="760"/>
      <c r="BW308" s="760"/>
      <c r="BX308" s="760"/>
      <c r="BY308" s="760"/>
      <c r="BZ308" s="760"/>
      <c r="CA308" s="760"/>
    </row>
    <row r="309" spans="1:79" ht="35.25" customHeight="1">
      <c r="B309" s="1399" t="s">
        <v>960</v>
      </c>
      <c r="C309" s="1400"/>
      <c r="D309" s="1400"/>
      <c r="E309" s="1401"/>
      <c r="F309" s="893"/>
      <c r="G309" s="835"/>
      <c r="H309" s="835"/>
      <c r="I309" s="760"/>
      <c r="J309" s="760"/>
      <c r="K309" s="760"/>
      <c r="L309" s="760"/>
      <c r="M309" s="760"/>
      <c r="N309" s="815"/>
      <c r="O309" s="760"/>
      <c r="P309" s="760"/>
      <c r="Q309" s="760"/>
      <c r="R309" s="760"/>
      <c r="S309" s="760"/>
      <c r="T309" s="760"/>
      <c r="U309" s="760"/>
      <c r="V309" s="760"/>
      <c r="W309" s="760"/>
      <c r="X309" s="760"/>
      <c r="Y309" s="760"/>
      <c r="Z309" s="760"/>
      <c r="AA309" s="760"/>
      <c r="AB309" s="760"/>
      <c r="AC309" s="760"/>
      <c r="AD309" s="760"/>
      <c r="AE309" s="760"/>
      <c r="AF309" s="760"/>
      <c r="AG309" s="760"/>
      <c r="AH309" s="760"/>
      <c r="AI309" s="760"/>
      <c r="AJ309" s="760"/>
      <c r="AK309" s="760"/>
      <c r="AL309" s="760"/>
      <c r="AM309" s="760"/>
      <c r="AN309" s="760"/>
      <c r="AO309" s="760"/>
      <c r="AP309" s="760"/>
      <c r="AQ309" s="760"/>
      <c r="AR309" s="760"/>
      <c r="AS309" s="760"/>
      <c r="AT309" s="760"/>
      <c r="AU309" s="760"/>
      <c r="AV309" s="760"/>
      <c r="AW309" s="760"/>
      <c r="AX309" s="760"/>
      <c r="AY309" s="760"/>
      <c r="AZ309" s="760"/>
      <c r="BA309" s="760"/>
      <c r="BB309" s="760"/>
      <c r="BC309" s="760"/>
      <c r="BD309" s="760"/>
      <c r="BE309" s="760"/>
      <c r="BF309" s="760"/>
      <c r="BG309" s="760"/>
      <c r="BH309" s="760"/>
      <c r="BI309" s="760"/>
      <c r="BJ309" s="760"/>
      <c r="BK309" s="760"/>
      <c r="BL309" s="760"/>
      <c r="BM309" s="760"/>
      <c r="BN309" s="760"/>
      <c r="BO309" s="760"/>
      <c r="BP309" s="760"/>
      <c r="BQ309" s="760"/>
      <c r="BR309" s="760"/>
      <c r="BS309" s="760"/>
      <c r="BT309" s="760"/>
      <c r="BU309" s="760"/>
      <c r="BV309" s="760"/>
      <c r="BW309" s="760"/>
      <c r="BX309" s="760"/>
      <c r="BY309" s="760"/>
      <c r="BZ309" s="760"/>
      <c r="CA309" s="760"/>
    </row>
    <row r="310" spans="1:79" ht="16.5" customHeight="1" thickBot="1">
      <c r="B310" s="831" t="s">
        <v>811</v>
      </c>
      <c r="C310" s="836"/>
      <c r="F310" s="893"/>
      <c r="G310" s="835"/>
      <c r="H310" s="835"/>
      <c r="I310" s="760"/>
      <c r="J310" s="760"/>
      <c r="K310" s="760"/>
      <c r="L310" s="760"/>
      <c r="M310" s="760"/>
      <c r="N310" s="815"/>
      <c r="O310" s="760"/>
      <c r="P310" s="760"/>
      <c r="Q310" s="760"/>
      <c r="R310" s="760"/>
      <c r="S310" s="760"/>
      <c r="T310" s="760"/>
      <c r="U310" s="760"/>
      <c r="V310" s="760"/>
      <c r="W310" s="760"/>
      <c r="X310" s="760"/>
      <c r="Y310" s="760"/>
      <c r="Z310" s="760"/>
      <c r="AA310" s="760"/>
      <c r="AB310" s="760"/>
      <c r="AC310" s="760"/>
      <c r="AD310" s="760"/>
      <c r="AE310" s="760"/>
      <c r="AF310" s="760"/>
      <c r="AG310" s="760"/>
      <c r="AH310" s="760"/>
      <c r="AI310" s="760"/>
      <c r="AJ310" s="760"/>
      <c r="AK310" s="760"/>
      <c r="AL310" s="760"/>
      <c r="AM310" s="760"/>
      <c r="AN310" s="760"/>
      <c r="AO310" s="760"/>
      <c r="AP310" s="760"/>
      <c r="AQ310" s="760"/>
      <c r="AR310" s="760"/>
      <c r="AS310" s="760"/>
      <c r="AT310" s="760"/>
      <c r="AU310" s="760"/>
      <c r="AV310" s="760"/>
      <c r="AW310" s="760"/>
      <c r="AX310" s="760"/>
      <c r="AY310" s="760"/>
      <c r="AZ310" s="760"/>
      <c r="BA310" s="760"/>
      <c r="BB310" s="760"/>
      <c r="BC310" s="760"/>
      <c r="BD310" s="760"/>
      <c r="BE310" s="760"/>
      <c r="BF310" s="760"/>
      <c r="BG310" s="760"/>
      <c r="BH310" s="760"/>
      <c r="BI310" s="760"/>
      <c r="BJ310" s="760"/>
      <c r="BK310" s="760"/>
      <c r="BL310" s="760"/>
      <c r="BM310" s="760"/>
      <c r="BN310" s="760"/>
      <c r="BO310" s="760"/>
      <c r="BP310" s="760"/>
      <c r="BQ310" s="760"/>
      <c r="BR310" s="760"/>
      <c r="BS310" s="760"/>
      <c r="BT310" s="760"/>
      <c r="BU310" s="760"/>
      <c r="BV310" s="760"/>
      <c r="BW310" s="760"/>
      <c r="BX310" s="760"/>
      <c r="BY310" s="760"/>
      <c r="BZ310" s="760"/>
      <c r="CA310" s="760"/>
    </row>
    <row r="311" spans="1:79" ht="33.75" customHeight="1" thickBot="1">
      <c r="B311" s="837" t="s">
        <v>812</v>
      </c>
      <c r="C311" s="838" t="s">
        <v>813</v>
      </c>
      <c r="D311" s="838" t="s">
        <v>814</v>
      </c>
      <c r="E311" s="839" t="s">
        <v>815</v>
      </c>
      <c r="F311" s="1402" t="s">
        <v>816</v>
      </c>
      <c r="G311" s="926" t="e">
        <f>AVERAGE([2]A.Pontozás_1.értékelő!G307,[2]B.Pontozás_2.értékelő!G307)</f>
        <v>#DIV/0!</v>
      </c>
      <c r="H311" s="835"/>
      <c r="I311" s="760"/>
      <c r="J311" s="760"/>
      <c r="K311" s="760"/>
      <c r="L311" s="760"/>
      <c r="M311" s="760"/>
      <c r="N311" s="815"/>
      <c r="O311" s="760"/>
      <c r="P311" s="760"/>
      <c r="Q311" s="760"/>
      <c r="R311" s="760"/>
      <c r="S311" s="760"/>
      <c r="T311" s="760"/>
      <c r="U311" s="760"/>
      <c r="V311" s="760"/>
      <c r="W311" s="760"/>
      <c r="X311" s="760"/>
      <c r="Y311" s="760"/>
      <c r="Z311" s="760"/>
      <c r="AA311" s="760"/>
      <c r="AB311" s="760"/>
      <c r="AC311" s="760"/>
      <c r="AD311" s="760"/>
      <c r="AE311" s="760"/>
      <c r="AF311" s="760"/>
      <c r="AG311" s="760"/>
      <c r="AH311" s="760"/>
      <c r="AI311" s="760"/>
      <c r="AJ311" s="760"/>
      <c r="AK311" s="760"/>
      <c r="AL311" s="760"/>
      <c r="AM311" s="760"/>
      <c r="AN311" s="760"/>
      <c r="AO311" s="760"/>
      <c r="AP311" s="760"/>
      <c r="AQ311" s="760"/>
      <c r="AR311" s="760"/>
      <c r="AS311" s="760"/>
      <c r="AT311" s="760"/>
      <c r="AU311" s="760"/>
      <c r="AV311" s="760"/>
      <c r="AW311" s="760"/>
      <c r="AX311" s="760"/>
      <c r="AY311" s="760"/>
      <c r="AZ311" s="760"/>
      <c r="BA311" s="760"/>
      <c r="BB311" s="760"/>
      <c r="BC311" s="760"/>
      <c r="BD311" s="760"/>
      <c r="BE311" s="760"/>
      <c r="BF311" s="760"/>
      <c r="BG311" s="760"/>
      <c r="BH311" s="760"/>
      <c r="BI311" s="760"/>
      <c r="BJ311" s="760"/>
      <c r="BK311" s="760"/>
      <c r="BL311" s="760"/>
      <c r="BM311" s="760"/>
      <c r="BN311" s="760"/>
      <c r="BO311" s="760"/>
      <c r="BP311" s="760"/>
      <c r="BQ311" s="760"/>
      <c r="BR311" s="760"/>
      <c r="BS311" s="760"/>
      <c r="BT311" s="760"/>
      <c r="BU311" s="760"/>
      <c r="BV311" s="760"/>
      <c r="BW311" s="760"/>
      <c r="BX311" s="760"/>
      <c r="BY311" s="760"/>
      <c r="BZ311" s="760"/>
      <c r="CA311" s="760"/>
    </row>
    <row r="312" spans="1:79" ht="21" customHeight="1">
      <c r="B312" s="844" t="s">
        <v>818</v>
      </c>
      <c r="C312" s="845">
        <v>1</v>
      </c>
      <c r="D312" s="846">
        <v>1</v>
      </c>
      <c r="E312" s="847">
        <v>1</v>
      </c>
      <c r="F312" s="1403"/>
      <c r="G312" s="865"/>
      <c r="H312" s="865"/>
      <c r="I312" s="866"/>
      <c r="J312" s="760"/>
      <c r="K312" s="760"/>
      <c r="L312" s="760"/>
      <c r="M312" s="760"/>
      <c r="N312" s="815"/>
      <c r="O312" s="760"/>
      <c r="P312" s="760"/>
      <c r="Q312" s="760"/>
      <c r="R312" s="760"/>
      <c r="S312" s="760"/>
      <c r="T312" s="760"/>
      <c r="U312" s="760"/>
      <c r="V312" s="760"/>
      <c r="W312" s="760"/>
      <c r="X312" s="760"/>
      <c r="Y312" s="760"/>
      <c r="Z312" s="760"/>
      <c r="AA312" s="760"/>
      <c r="AB312" s="760"/>
      <c r="AC312" s="760"/>
      <c r="AD312" s="760"/>
      <c r="AE312" s="760"/>
      <c r="AF312" s="760"/>
      <c r="AG312" s="760"/>
      <c r="AH312" s="760"/>
      <c r="AI312" s="760"/>
      <c r="AJ312" s="760"/>
      <c r="AK312" s="760"/>
      <c r="AL312" s="760"/>
      <c r="AM312" s="760"/>
      <c r="AN312" s="760"/>
      <c r="AO312" s="760"/>
      <c r="AP312" s="760"/>
      <c r="AQ312" s="760"/>
      <c r="AR312" s="760"/>
      <c r="AS312" s="760"/>
      <c r="AT312" s="760"/>
      <c r="AU312" s="760"/>
      <c r="AV312" s="760"/>
      <c r="AW312" s="760"/>
      <c r="AX312" s="760"/>
      <c r="AY312" s="760"/>
      <c r="AZ312" s="760"/>
      <c r="BA312" s="760"/>
      <c r="BB312" s="760"/>
      <c r="BC312" s="760"/>
      <c r="BD312" s="760"/>
      <c r="BE312" s="760"/>
      <c r="BF312" s="760"/>
      <c r="BG312" s="760"/>
      <c r="BH312" s="760"/>
      <c r="BI312" s="760"/>
      <c r="BJ312" s="760"/>
      <c r="BK312" s="760"/>
      <c r="BL312" s="760"/>
      <c r="BM312" s="760"/>
      <c r="BN312" s="760"/>
      <c r="BO312" s="760"/>
      <c r="BP312" s="760"/>
      <c r="BQ312" s="760"/>
      <c r="BR312" s="760"/>
      <c r="BS312" s="760"/>
      <c r="BT312" s="760"/>
      <c r="BU312" s="760"/>
      <c r="BV312" s="760"/>
      <c r="BW312" s="760"/>
      <c r="BX312" s="760"/>
      <c r="BY312" s="760"/>
      <c r="BZ312" s="760"/>
      <c r="CA312" s="760"/>
    </row>
    <row r="313" spans="1:79" ht="20.25" customHeight="1">
      <c r="B313" s="850" t="s">
        <v>820</v>
      </c>
      <c r="C313" s="851">
        <v>2</v>
      </c>
      <c r="D313" s="852">
        <v>1</v>
      </c>
      <c r="E313" s="853">
        <v>2</v>
      </c>
      <c r="F313" s="1403"/>
      <c r="G313" s="867"/>
      <c r="H313" s="867"/>
      <c r="I313" s="868"/>
      <c r="J313" s="760"/>
      <c r="K313" s="760"/>
      <c r="L313" s="760"/>
      <c r="M313" s="760"/>
      <c r="N313" s="815"/>
      <c r="O313" s="760"/>
      <c r="P313" s="760"/>
      <c r="Q313" s="760"/>
      <c r="R313" s="760"/>
      <c r="S313" s="760"/>
      <c r="T313" s="760"/>
      <c r="U313" s="760"/>
      <c r="V313" s="760"/>
      <c r="W313" s="760"/>
      <c r="X313" s="760"/>
      <c r="Y313" s="760"/>
      <c r="Z313" s="760"/>
      <c r="AA313" s="760"/>
      <c r="AB313" s="760"/>
      <c r="AC313" s="760"/>
      <c r="AD313" s="760"/>
      <c r="AE313" s="760"/>
      <c r="AF313" s="760"/>
      <c r="AG313" s="760"/>
      <c r="AH313" s="760"/>
      <c r="AI313" s="760"/>
      <c r="AJ313" s="760"/>
      <c r="AK313" s="760"/>
      <c r="AL313" s="760"/>
      <c r="AM313" s="760"/>
      <c r="AN313" s="760"/>
      <c r="AO313" s="760"/>
      <c r="AP313" s="760"/>
      <c r="AQ313" s="760"/>
      <c r="AR313" s="760"/>
      <c r="AS313" s="760"/>
      <c r="AT313" s="760"/>
      <c r="AU313" s="760"/>
      <c r="AV313" s="760"/>
      <c r="AW313" s="760"/>
      <c r="AX313" s="760"/>
      <c r="AY313" s="760"/>
      <c r="AZ313" s="760"/>
      <c r="BA313" s="760"/>
      <c r="BB313" s="760"/>
      <c r="BC313" s="760"/>
      <c r="BD313" s="760"/>
      <c r="BE313" s="760"/>
      <c r="BF313" s="760"/>
      <c r="BG313" s="760"/>
      <c r="BH313" s="760"/>
      <c r="BI313" s="760"/>
      <c r="BJ313" s="760"/>
      <c r="BK313" s="760"/>
      <c r="BL313" s="760"/>
      <c r="BM313" s="760"/>
      <c r="BN313" s="760"/>
      <c r="BO313" s="760"/>
      <c r="BP313" s="760"/>
      <c r="BQ313" s="760"/>
      <c r="BR313" s="760"/>
      <c r="BS313" s="760"/>
      <c r="BT313" s="760"/>
      <c r="BU313" s="760"/>
      <c r="BV313" s="760"/>
      <c r="BW313" s="760"/>
      <c r="BX313" s="760"/>
      <c r="BY313" s="760"/>
      <c r="BZ313" s="760"/>
      <c r="CA313" s="760"/>
    </row>
    <row r="314" spans="1:79" ht="20.25" customHeight="1" thickBot="1">
      <c r="B314" s="856" t="s">
        <v>822</v>
      </c>
      <c r="C314" s="857">
        <v>4</v>
      </c>
      <c r="D314" s="858">
        <v>1</v>
      </c>
      <c r="E314" s="859">
        <v>4</v>
      </c>
      <c r="F314" s="1404"/>
      <c r="G314" s="869"/>
      <c r="H314" s="869"/>
      <c r="I314" s="870"/>
      <c r="J314" s="760"/>
      <c r="K314" s="760"/>
      <c r="L314" s="760"/>
      <c r="M314" s="760"/>
      <c r="N314" s="815"/>
      <c r="O314" s="760"/>
      <c r="P314" s="760"/>
      <c r="Q314" s="760"/>
      <c r="R314" s="760"/>
      <c r="S314" s="760"/>
      <c r="T314" s="760"/>
      <c r="U314" s="760"/>
      <c r="V314" s="760"/>
      <c r="W314" s="760"/>
      <c r="X314" s="760"/>
      <c r="Y314" s="760"/>
      <c r="Z314" s="760"/>
      <c r="AA314" s="760"/>
      <c r="AB314" s="760"/>
      <c r="AC314" s="760"/>
      <c r="AD314" s="760"/>
      <c r="AE314" s="760"/>
      <c r="AF314" s="760"/>
      <c r="AG314" s="760"/>
      <c r="AH314" s="760"/>
      <c r="AI314" s="760"/>
      <c r="AJ314" s="760"/>
      <c r="AK314" s="760"/>
      <c r="AL314" s="760"/>
      <c r="AM314" s="760"/>
      <c r="AN314" s="760"/>
      <c r="AO314" s="760"/>
      <c r="AP314" s="760"/>
      <c r="AQ314" s="760"/>
      <c r="AR314" s="760"/>
      <c r="AS314" s="760"/>
      <c r="AT314" s="760"/>
      <c r="AU314" s="760"/>
      <c r="AV314" s="760"/>
      <c r="AW314" s="760"/>
      <c r="AX314" s="760"/>
      <c r="AY314" s="760"/>
      <c r="AZ314" s="760"/>
      <c r="BA314" s="760"/>
      <c r="BB314" s="760"/>
      <c r="BC314" s="760"/>
      <c r="BD314" s="760"/>
      <c r="BE314" s="760"/>
      <c r="BF314" s="760"/>
      <c r="BG314" s="760"/>
      <c r="BH314" s="760"/>
      <c r="BI314" s="760"/>
      <c r="BJ314" s="760"/>
      <c r="BK314" s="760"/>
      <c r="BL314" s="760"/>
      <c r="BM314" s="760"/>
      <c r="BN314" s="760"/>
      <c r="BO314" s="760"/>
      <c r="BP314" s="760"/>
      <c r="BQ314" s="760"/>
      <c r="BR314" s="760"/>
      <c r="BS314" s="760"/>
      <c r="BT314" s="760"/>
      <c r="BU314" s="760"/>
      <c r="BV314" s="760"/>
      <c r="BW314" s="760"/>
      <c r="BX314" s="760"/>
      <c r="BY314" s="760"/>
      <c r="BZ314" s="760"/>
      <c r="CA314" s="760"/>
    </row>
    <row r="315" spans="1:79" ht="9" customHeight="1">
      <c r="B315" s="862"/>
      <c r="C315" s="863"/>
      <c r="D315" s="863"/>
      <c r="E315" s="863"/>
      <c r="F315" s="893"/>
      <c r="G315" s="835"/>
      <c r="H315" s="835"/>
      <c r="I315" s="760"/>
      <c r="J315" s="760"/>
      <c r="K315" s="760"/>
      <c r="L315" s="760"/>
      <c r="M315" s="760"/>
      <c r="N315" s="815"/>
      <c r="O315" s="760"/>
      <c r="P315" s="760"/>
      <c r="Q315" s="760"/>
      <c r="R315" s="760"/>
      <c r="S315" s="760"/>
      <c r="T315" s="760"/>
      <c r="U315" s="760"/>
      <c r="V315" s="760"/>
      <c r="W315" s="760"/>
      <c r="X315" s="760"/>
      <c r="Y315" s="760"/>
      <c r="Z315" s="760"/>
      <c r="AA315" s="760"/>
      <c r="AB315" s="760"/>
      <c r="AC315" s="760"/>
      <c r="AD315" s="760"/>
      <c r="AE315" s="760"/>
      <c r="AF315" s="760"/>
      <c r="AG315" s="760"/>
      <c r="AH315" s="760"/>
      <c r="AI315" s="760"/>
      <c r="AJ315" s="760"/>
      <c r="AK315" s="760"/>
      <c r="AL315" s="760"/>
      <c r="AM315" s="760"/>
      <c r="AN315" s="760"/>
      <c r="AO315" s="760"/>
      <c r="AP315" s="760"/>
      <c r="AQ315" s="760"/>
      <c r="AR315" s="760"/>
      <c r="AS315" s="760"/>
      <c r="AT315" s="760"/>
      <c r="AU315" s="760"/>
      <c r="AV315" s="760"/>
      <c r="AW315" s="760"/>
      <c r="AX315" s="760"/>
      <c r="AY315" s="760"/>
      <c r="AZ315" s="760"/>
      <c r="BA315" s="760"/>
      <c r="BB315" s="760"/>
      <c r="BC315" s="760"/>
      <c r="BD315" s="760"/>
      <c r="BE315" s="760"/>
      <c r="BF315" s="760"/>
      <c r="BG315" s="760"/>
      <c r="BH315" s="760"/>
      <c r="BI315" s="760"/>
      <c r="BJ315" s="760"/>
      <c r="BK315" s="760"/>
      <c r="BL315" s="760"/>
      <c r="BM315" s="760"/>
      <c r="BN315" s="760"/>
      <c r="BO315" s="760"/>
      <c r="BP315" s="760"/>
      <c r="BQ315" s="760"/>
      <c r="BR315" s="760"/>
      <c r="BS315" s="760"/>
      <c r="BT315" s="760"/>
      <c r="BU315" s="760"/>
      <c r="BV315" s="760"/>
      <c r="BW315" s="760"/>
      <c r="BX315" s="760"/>
      <c r="BY315" s="760"/>
      <c r="BZ315" s="760"/>
      <c r="CA315" s="760"/>
    </row>
    <row r="316" spans="1:79" ht="18" customHeight="1">
      <c r="A316" s="724">
        <v>32</v>
      </c>
      <c r="B316" s="831" t="s">
        <v>961</v>
      </c>
      <c r="C316" s="832"/>
      <c r="D316" s="832"/>
      <c r="E316" s="832"/>
      <c r="F316" s="893"/>
      <c r="G316" s="835"/>
      <c r="H316" s="835"/>
      <c r="I316" s="760"/>
      <c r="J316" s="760"/>
      <c r="K316" s="760"/>
      <c r="L316" s="760"/>
      <c r="M316" s="760"/>
      <c r="N316" s="815"/>
      <c r="O316" s="760"/>
      <c r="P316" s="760"/>
      <c r="Q316" s="760"/>
      <c r="R316" s="760"/>
      <c r="S316" s="760"/>
      <c r="T316" s="760"/>
      <c r="U316" s="760"/>
      <c r="V316" s="760"/>
      <c r="W316" s="760"/>
      <c r="X316" s="760"/>
      <c r="Y316" s="760"/>
      <c r="Z316" s="760"/>
      <c r="AA316" s="760"/>
      <c r="AB316" s="760"/>
      <c r="AC316" s="760"/>
      <c r="AD316" s="760"/>
      <c r="AE316" s="760"/>
      <c r="AF316" s="760"/>
      <c r="AG316" s="760"/>
      <c r="AH316" s="760"/>
      <c r="AI316" s="760"/>
      <c r="AJ316" s="760"/>
      <c r="AK316" s="760"/>
      <c r="AL316" s="760"/>
      <c r="AM316" s="760"/>
      <c r="AN316" s="760"/>
      <c r="AO316" s="760"/>
      <c r="AP316" s="760"/>
      <c r="AQ316" s="760"/>
      <c r="AR316" s="760"/>
      <c r="AS316" s="760"/>
      <c r="AT316" s="760"/>
      <c r="AU316" s="760"/>
      <c r="AV316" s="760"/>
      <c r="AW316" s="760"/>
      <c r="AX316" s="760"/>
      <c r="AY316" s="760"/>
      <c r="AZ316" s="760"/>
      <c r="BA316" s="760"/>
      <c r="BB316" s="760"/>
      <c r="BC316" s="760"/>
      <c r="BD316" s="760"/>
      <c r="BE316" s="760"/>
      <c r="BF316" s="760"/>
      <c r="BG316" s="760"/>
      <c r="BH316" s="760"/>
      <c r="BI316" s="760"/>
      <c r="BJ316" s="760"/>
      <c r="BK316" s="760"/>
      <c r="BL316" s="760"/>
      <c r="BM316" s="760"/>
      <c r="BN316" s="760"/>
      <c r="BO316" s="760"/>
      <c r="BP316" s="760"/>
      <c r="BQ316" s="760"/>
      <c r="BR316" s="760"/>
      <c r="BS316" s="760"/>
      <c r="BT316" s="760"/>
      <c r="BU316" s="760"/>
      <c r="BV316" s="760"/>
      <c r="BW316" s="760"/>
      <c r="BX316" s="760"/>
      <c r="BY316" s="760"/>
      <c r="BZ316" s="760"/>
      <c r="CA316" s="760"/>
    </row>
    <row r="317" spans="1:79" ht="35.25" customHeight="1">
      <c r="B317" s="1399" t="s">
        <v>962</v>
      </c>
      <c r="C317" s="1400"/>
      <c r="D317" s="1400"/>
      <c r="E317" s="1401"/>
      <c r="F317" s="893"/>
      <c r="G317" s="835"/>
      <c r="H317" s="835"/>
      <c r="I317" s="760"/>
      <c r="J317" s="760"/>
      <c r="K317" s="760"/>
      <c r="L317" s="760"/>
      <c r="M317" s="760"/>
      <c r="N317" s="815"/>
      <c r="O317" s="760"/>
      <c r="P317" s="760"/>
      <c r="Q317" s="760"/>
      <c r="R317" s="760"/>
      <c r="S317" s="760"/>
      <c r="T317" s="760"/>
      <c r="U317" s="760"/>
      <c r="V317" s="760"/>
      <c r="W317" s="760"/>
      <c r="X317" s="760"/>
      <c r="Y317" s="760"/>
      <c r="Z317" s="760"/>
      <c r="AA317" s="760"/>
      <c r="AB317" s="760"/>
      <c r="AC317" s="760"/>
      <c r="AD317" s="760"/>
      <c r="AE317" s="760"/>
      <c r="AF317" s="760"/>
      <c r="AG317" s="760"/>
      <c r="AH317" s="760"/>
      <c r="AI317" s="760"/>
      <c r="AJ317" s="760"/>
      <c r="AK317" s="760"/>
      <c r="AL317" s="760"/>
      <c r="AM317" s="760"/>
      <c r="AN317" s="760"/>
      <c r="AO317" s="760"/>
      <c r="AP317" s="760"/>
      <c r="AQ317" s="760"/>
      <c r="AR317" s="760"/>
      <c r="AS317" s="760"/>
      <c r="AT317" s="760"/>
      <c r="AU317" s="760"/>
      <c r="AV317" s="760"/>
      <c r="AW317" s="760"/>
      <c r="AX317" s="760"/>
      <c r="AY317" s="760"/>
      <c r="AZ317" s="760"/>
      <c r="BA317" s="760"/>
      <c r="BB317" s="760"/>
      <c r="BC317" s="760"/>
      <c r="BD317" s="760"/>
      <c r="BE317" s="760"/>
      <c r="BF317" s="760"/>
      <c r="BG317" s="760"/>
      <c r="BH317" s="760"/>
      <c r="BI317" s="760"/>
      <c r="BJ317" s="760"/>
      <c r="BK317" s="760"/>
      <c r="BL317" s="760"/>
      <c r="BM317" s="760"/>
      <c r="BN317" s="760"/>
      <c r="BO317" s="760"/>
      <c r="BP317" s="760"/>
      <c r="BQ317" s="760"/>
      <c r="BR317" s="760"/>
      <c r="BS317" s="760"/>
      <c r="BT317" s="760"/>
      <c r="BU317" s="760"/>
      <c r="BV317" s="760"/>
      <c r="BW317" s="760"/>
      <c r="BX317" s="760"/>
      <c r="BY317" s="760"/>
      <c r="BZ317" s="760"/>
      <c r="CA317" s="760"/>
    </row>
    <row r="318" spans="1:79" ht="16.5" customHeight="1" thickBot="1">
      <c r="B318" s="831" t="s">
        <v>811</v>
      </c>
      <c r="C318" s="836"/>
      <c r="F318" s="893"/>
      <c r="G318" s="835"/>
      <c r="H318" s="835"/>
      <c r="I318" s="760"/>
      <c r="J318" s="760"/>
      <c r="K318" s="760"/>
      <c r="L318" s="760"/>
      <c r="M318" s="760"/>
      <c r="N318" s="815"/>
      <c r="O318" s="760"/>
      <c r="P318" s="760"/>
      <c r="Q318" s="760"/>
      <c r="R318" s="760"/>
      <c r="S318" s="760"/>
      <c r="T318" s="760"/>
      <c r="U318" s="760"/>
      <c r="V318" s="760"/>
      <c r="W318" s="760"/>
      <c r="X318" s="760"/>
      <c r="Y318" s="760"/>
      <c r="Z318" s="760"/>
      <c r="AA318" s="760"/>
      <c r="AB318" s="760"/>
      <c r="AC318" s="760"/>
      <c r="AD318" s="760"/>
      <c r="AE318" s="760"/>
      <c r="AF318" s="760"/>
      <c r="AG318" s="760"/>
      <c r="AH318" s="760"/>
      <c r="AI318" s="760"/>
      <c r="AJ318" s="760"/>
      <c r="AK318" s="760"/>
      <c r="AL318" s="760"/>
      <c r="AM318" s="760"/>
      <c r="AN318" s="760"/>
      <c r="AO318" s="760"/>
      <c r="AP318" s="760"/>
      <c r="AQ318" s="760"/>
      <c r="AR318" s="760"/>
      <c r="AS318" s="760"/>
      <c r="AT318" s="760"/>
      <c r="AU318" s="760"/>
      <c r="AV318" s="760"/>
      <c r="AW318" s="760"/>
      <c r="AX318" s="760"/>
      <c r="AY318" s="760"/>
      <c r="AZ318" s="760"/>
      <c r="BA318" s="760"/>
      <c r="BB318" s="760"/>
      <c r="BC318" s="760"/>
      <c r="BD318" s="760"/>
      <c r="BE318" s="760"/>
      <c r="BF318" s="760"/>
      <c r="BG318" s="760"/>
      <c r="BH318" s="760"/>
      <c r="BI318" s="760"/>
      <c r="BJ318" s="760"/>
      <c r="BK318" s="760"/>
      <c r="BL318" s="760"/>
      <c r="BM318" s="760"/>
      <c r="BN318" s="760"/>
      <c r="BO318" s="760"/>
      <c r="BP318" s="760"/>
      <c r="BQ318" s="760"/>
      <c r="BR318" s="760"/>
      <c r="BS318" s="760"/>
      <c r="BT318" s="760"/>
      <c r="BU318" s="760"/>
      <c r="BV318" s="760"/>
      <c r="BW318" s="760"/>
      <c r="BX318" s="760"/>
      <c r="BY318" s="760"/>
      <c r="BZ318" s="760"/>
      <c r="CA318" s="760"/>
    </row>
    <row r="319" spans="1:79" ht="33.75" customHeight="1" thickBot="1">
      <c r="B319" s="837" t="s">
        <v>812</v>
      </c>
      <c r="C319" s="838" t="s">
        <v>813</v>
      </c>
      <c r="D319" s="838" t="s">
        <v>814</v>
      </c>
      <c r="E319" s="839" t="s">
        <v>815</v>
      </c>
      <c r="F319" s="1402" t="s">
        <v>816</v>
      </c>
      <c r="G319" s="926" t="e">
        <f>AVERAGE([2]A.Pontozás_1.értékelő!G315,[2]B.Pontozás_2.értékelő!G315)</f>
        <v>#DIV/0!</v>
      </c>
      <c r="H319" s="835"/>
      <c r="I319" s="760"/>
      <c r="J319" s="760"/>
      <c r="K319" s="760"/>
      <c r="L319" s="760"/>
      <c r="M319" s="760"/>
      <c r="N319" s="815"/>
      <c r="O319" s="760"/>
      <c r="P319" s="760"/>
      <c r="Q319" s="760"/>
      <c r="R319" s="760"/>
      <c r="S319" s="760"/>
      <c r="T319" s="760"/>
      <c r="U319" s="760"/>
      <c r="V319" s="760"/>
      <c r="W319" s="760"/>
      <c r="X319" s="760"/>
      <c r="Y319" s="760"/>
      <c r="Z319" s="760"/>
      <c r="AA319" s="760"/>
      <c r="AB319" s="760"/>
      <c r="AC319" s="760"/>
      <c r="AD319" s="760"/>
      <c r="AE319" s="760"/>
      <c r="AF319" s="760"/>
      <c r="AG319" s="760"/>
      <c r="AH319" s="760"/>
      <c r="AI319" s="760"/>
      <c r="AJ319" s="760"/>
      <c r="AK319" s="760"/>
      <c r="AL319" s="760"/>
      <c r="AM319" s="760"/>
      <c r="AN319" s="760"/>
      <c r="AO319" s="760"/>
      <c r="AP319" s="760"/>
      <c r="AQ319" s="760"/>
      <c r="AR319" s="760"/>
      <c r="AS319" s="760"/>
      <c r="AT319" s="760"/>
      <c r="AU319" s="760"/>
      <c r="AV319" s="760"/>
      <c r="AW319" s="760"/>
      <c r="AX319" s="760"/>
      <c r="AY319" s="760"/>
      <c r="AZ319" s="760"/>
      <c r="BA319" s="760"/>
      <c r="BB319" s="760"/>
      <c r="BC319" s="760"/>
      <c r="BD319" s="760"/>
      <c r="BE319" s="760"/>
      <c r="BF319" s="760"/>
      <c r="BG319" s="760"/>
      <c r="BH319" s="760"/>
      <c r="BI319" s="760"/>
      <c r="BJ319" s="760"/>
      <c r="BK319" s="760"/>
      <c r="BL319" s="760"/>
      <c r="BM319" s="760"/>
      <c r="BN319" s="760"/>
      <c r="BO319" s="760"/>
      <c r="BP319" s="760"/>
      <c r="BQ319" s="760"/>
      <c r="BR319" s="760"/>
      <c r="BS319" s="760"/>
      <c r="BT319" s="760"/>
      <c r="BU319" s="760"/>
      <c r="BV319" s="760"/>
      <c r="BW319" s="760"/>
      <c r="BX319" s="760"/>
      <c r="BY319" s="760"/>
      <c r="BZ319" s="760"/>
      <c r="CA319" s="760"/>
    </row>
    <row r="320" spans="1:79" ht="21" customHeight="1">
      <c r="B320" s="844" t="s">
        <v>818</v>
      </c>
      <c r="C320" s="845">
        <v>0</v>
      </c>
      <c r="D320" s="846">
        <v>3</v>
      </c>
      <c r="E320" s="847">
        <v>0</v>
      </c>
      <c r="F320" s="1403"/>
      <c r="G320" s="865"/>
      <c r="H320" s="865"/>
      <c r="I320" s="866"/>
      <c r="J320" s="760"/>
      <c r="K320" s="760"/>
      <c r="L320" s="760"/>
      <c r="M320" s="760"/>
      <c r="N320" s="815"/>
      <c r="O320" s="760"/>
      <c r="P320" s="760"/>
      <c r="Q320" s="760"/>
      <c r="R320" s="760"/>
      <c r="S320" s="760"/>
      <c r="T320" s="760"/>
      <c r="U320" s="760"/>
      <c r="V320" s="760"/>
      <c r="W320" s="760"/>
      <c r="X320" s="760"/>
      <c r="Y320" s="760"/>
      <c r="Z320" s="760"/>
      <c r="AA320" s="760"/>
      <c r="AB320" s="760"/>
      <c r="AC320" s="760"/>
      <c r="AD320" s="760"/>
      <c r="AE320" s="760"/>
      <c r="AF320" s="760"/>
      <c r="AG320" s="760"/>
      <c r="AH320" s="760"/>
      <c r="AI320" s="760"/>
      <c r="AJ320" s="760"/>
      <c r="AK320" s="760"/>
      <c r="AL320" s="760"/>
      <c r="AM320" s="760"/>
      <c r="AN320" s="760"/>
      <c r="AO320" s="760"/>
      <c r="AP320" s="760"/>
      <c r="AQ320" s="760"/>
      <c r="AR320" s="760"/>
      <c r="AS320" s="760"/>
      <c r="AT320" s="760"/>
      <c r="AU320" s="760"/>
      <c r="AV320" s="760"/>
      <c r="AW320" s="760"/>
      <c r="AX320" s="760"/>
      <c r="AY320" s="760"/>
      <c r="AZ320" s="760"/>
      <c r="BA320" s="760"/>
      <c r="BB320" s="760"/>
      <c r="BC320" s="760"/>
      <c r="BD320" s="760"/>
      <c r="BE320" s="760"/>
      <c r="BF320" s="760"/>
      <c r="BG320" s="760"/>
      <c r="BH320" s="760"/>
      <c r="BI320" s="760"/>
      <c r="BJ320" s="760"/>
      <c r="BK320" s="760"/>
      <c r="BL320" s="760"/>
      <c r="BM320" s="760"/>
      <c r="BN320" s="760"/>
      <c r="BO320" s="760"/>
      <c r="BP320" s="760"/>
      <c r="BQ320" s="760"/>
      <c r="BR320" s="760"/>
      <c r="BS320" s="760"/>
      <c r="BT320" s="760"/>
      <c r="BU320" s="760"/>
      <c r="BV320" s="760"/>
      <c r="BW320" s="760"/>
      <c r="BX320" s="760"/>
      <c r="BY320" s="760"/>
      <c r="BZ320" s="760"/>
      <c r="CA320" s="760"/>
    </row>
    <row r="321" spans="1:79" ht="20.25" customHeight="1">
      <c r="B321" s="850" t="s">
        <v>820</v>
      </c>
      <c r="C321" s="851">
        <v>1</v>
      </c>
      <c r="D321" s="852">
        <v>3</v>
      </c>
      <c r="E321" s="853">
        <v>3</v>
      </c>
      <c r="F321" s="1403"/>
      <c r="G321" s="867"/>
      <c r="H321" s="867"/>
      <c r="I321" s="868"/>
      <c r="J321" s="760"/>
      <c r="K321" s="760"/>
      <c r="L321" s="760"/>
      <c r="M321" s="760"/>
      <c r="N321" s="815"/>
      <c r="O321" s="760"/>
      <c r="P321" s="760"/>
      <c r="Q321" s="760"/>
      <c r="R321" s="760"/>
      <c r="S321" s="760"/>
      <c r="T321" s="760"/>
      <c r="U321" s="760"/>
      <c r="V321" s="760"/>
      <c r="W321" s="760"/>
      <c r="X321" s="760"/>
      <c r="Y321" s="760"/>
      <c r="Z321" s="760"/>
      <c r="AA321" s="760"/>
      <c r="AB321" s="760"/>
      <c r="AC321" s="760"/>
      <c r="AD321" s="760"/>
      <c r="AE321" s="760"/>
      <c r="AF321" s="760"/>
      <c r="AG321" s="760"/>
      <c r="AH321" s="760"/>
      <c r="AI321" s="760"/>
      <c r="AJ321" s="760"/>
      <c r="AK321" s="760"/>
      <c r="AL321" s="760"/>
      <c r="AM321" s="760"/>
      <c r="AN321" s="760"/>
      <c r="AO321" s="760"/>
      <c r="AP321" s="760"/>
      <c r="AQ321" s="760"/>
      <c r="AR321" s="760"/>
      <c r="AS321" s="760"/>
      <c r="AT321" s="760"/>
      <c r="AU321" s="760"/>
      <c r="AV321" s="760"/>
      <c r="AW321" s="760"/>
      <c r="AX321" s="760"/>
      <c r="AY321" s="760"/>
      <c r="AZ321" s="760"/>
      <c r="BA321" s="760"/>
      <c r="BB321" s="760"/>
      <c r="BC321" s="760"/>
      <c r="BD321" s="760"/>
      <c r="BE321" s="760"/>
      <c r="BF321" s="760"/>
      <c r="BG321" s="760"/>
      <c r="BH321" s="760"/>
      <c r="BI321" s="760"/>
      <c r="BJ321" s="760"/>
      <c r="BK321" s="760"/>
      <c r="BL321" s="760"/>
      <c r="BM321" s="760"/>
      <c r="BN321" s="760"/>
      <c r="BO321" s="760"/>
      <c r="BP321" s="760"/>
      <c r="BQ321" s="760"/>
      <c r="BR321" s="760"/>
      <c r="BS321" s="760"/>
      <c r="BT321" s="760"/>
      <c r="BU321" s="760"/>
      <c r="BV321" s="760"/>
      <c r="BW321" s="760"/>
      <c r="BX321" s="760"/>
      <c r="BY321" s="760"/>
      <c r="BZ321" s="760"/>
      <c r="CA321" s="760"/>
    </row>
    <row r="322" spans="1:79" ht="20.25" customHeight="1" thickBot="1">
      <c r="B322" s="856" t="s">
        <v>822</v>
      </c>
      <c r="C322" s="857">
        <v>2</v>
      </c>
      <c r="D322" s="858">
        <v>3</v>
      </c>
      <c r="E322" s="859">
        <v>6</v>
      </c>
      <c r="F322" s="1404"/>
      <c r="G322" s="869"/>
      <c r="H322" s="869"/>
      <c r="I322" s="870"/>
      <c r="J322" s="760"/>
      <c r="K322" s="760"/>
      <c r="L322" s="760"/>
      <c r="M322" s="760"/>
      <c r="N322" s="815"/>
      <c r="O322" s="760"/>
      <c r="P322" s="760"/>
      <c r="Q322" s="760"/>
      <c r="R322" s="760"/>
      <c r="S322" s="760"/>
      <c r="T322" s="760"/>
      <c r="U322" s="760"/>
      <c r="V322" s="760"/>
      <c r="W322" s="760"/>
      <c r="X322" s="760"/>
      <c r="Y322" s="760"/>
      <c r="Z322" s="760"/>
      <c r="AA322" s="760"/>
      <c r="AB322" s="760"/>
      <c r="AC322" s="760"/>
      <c r="AD322" s="760"/>
      <c r="AE322" s="760"/>
      <c r="AF322" s="760"/>
      <c r="AG322" s="760"/>
      <c r="AH322" s="760"/>
      <c r="AI322" s="760"/>
      <c r="AJ322" s="760"/>
      <c r="AK322" s="760"/>
      <c r="AL322" s="760"/>
      <c r="AM322" s="760"/>
      <c r="AN322" s="760"/>
      <c r="AO322" s="760"/>
      <c r="AP322" s="760"/>
      <c r="AQ322" s="760"/>
      <c r="AR322" s="760"/>
      <c r="AS322" s="760"/>
      <c r="AT322" s="760"/>
      <c r="AU322" s="760"/>
      <c r="AV322" s="760"/>
      <c r="AW322" s="760"/>
      <c r="AX322" s="760"/>
      <c r="AY322" s="760"/>
      <c r="AZ322" s="760"/>
      <c r="BA322" s="760"/>
      <c r="BB322" s="760"/>
      <c r="BC322" s="760"/>
      <c r="BD322" s="760"/>
      <c r="BE322" s="760"/>
      <c r="BF322" s="760"/>
      <c r="BG322" s="760"/>
      <c r="BH322" s="760"/>
      <c r="BI322" s="760"/>
      <c r="BJ322" s="760"/>
      <c r="BK322" s="760"/>
      <c r="BL322" s="760"/>
      <c r="BM322" s="760"/>
      <c r="BN322" s="760"/>
      <c r="BO322" s="760"/>
      <c r="BP322" s="760"/>
      <c r="BQ322" s="760"/>
      <c r="BR322" s="760"/>
      <c r="BS322" s="760"/>
      <c r="BT322" s="760"/>
      <c r="BU322" s="760"/>
      <c r="BV322" s="760"/>
      <c r="BW322" s="760"/>
      <c r="BX322" s="760"/>
      <c r="BY322" s="760"/>
      <c r="BZ322" s="760"/>
      <c r="CA322" s="760"/>
    </row>
    <row r="323" spans="1:79" ht="9" customHeight="1">
      <c r="B323" s="862"/>
      <c r="C323" s="863"/>
      <c r="D323" s="863"/>
      <c r="E323" s="863"/>
      <c r="F323" s="893"/>
      <c r="G323" s="835"/>
      <c r="H323" s="835"/>
      <c r="I323" s="760"/>
      <c r="J323" s="760"/>
      <c r="K323" s="760"/>
      <c r="L323" s="760"/>
      <c r="M323" s="760"/>
      <c r="N323" s="815"/>
      <c r="O323" s="760"/>
      <c r="P323" s="760"/>
      <c r="Q323" s="760"/>
      <c r="R323" s="760"/>
      <c r="S323" s="760"/>
      <c r="T323" s="760"/>
      <c r="U323" s="760"/>
      <c r="V323" s="760"/>
      <c r="W323" s="760"/>
      <c r="X323" s="760"/>
      <c r="Y323" s="760"/>
      <c r="Z323" s="760"/>
      <c r="AA323" s="760"/>
      <c r="AB323" s="760"/>
      <c r="AC323" s="760"/>
      <c r="AD323" s="760"/>
      <c r="AE323" s="760"/>
      <c r="AF323" s="760"/>
      <c r="AG323" s="760"/>
      <c r="AH323" s="760"/>
      <c r="AI323" s="760"/>
      <c r="AJ323" s="760"/>
      <c r="AK323" s="760"/>
      <c r="AL323" s="760"/>
      <c r="AM323" s="760"/>
      <c r="AN323" s="760"/>
      <c r="AO323" s="760"/>
      <c r="AP323" s="760"/>
      <c r="AQ323" s="760"/>
      <c r="AR323" s="760"/>
      <c r="AS323" s="760"/>
      <c r="AT323" s="760"/>
      <c r="AU323" s="760"/>
      <c r="AV323" s="760"/>
      <c r="AW323" s="760"/>
      <c r="AX323" s="760"/>
      <c r="AY323" s="760"/>
      <c r="AZ323" s="760"/>
      <c r="BA323" s="760"/>
      <c r="BB323" s="760"/>
      <c r="BC323" s="760"/>
      <c r="BD323" s="760"/>
      <c r="BE323" s="760"/>
      <c r="BF323" s="760"/>
      <c r="BG323" s="760"/>
      <c r="BH323" s="760"/>
      <c r="BI323" s="760"/>
      <c r="BJ323" s="760"/>
      <c r="BK323" s="760"/>
      <c r="BL323" s="760"/>
      <c r="BM323" s="760"/>
      <c r="BN323" s="760"/>
      <c r="BO323" s="760"/>
      <c r="BP323" s="760"/>
      <c r="BQ323" s="760"/>
      <c r="BR323" s="760"/>
      <c r="BS323" s="760"/>
      <c r="BT323" s="760"/>
      <c r="BU323" s="760"/>
      <c r="BV323" s="760"/>
      <c r="BW323" s="760"/>
      <c r="BX323" s="760"/>
      <c r="BY323" s="760"/>
      <c r="BZ323" s="760"/>
      <c r="CA323" s="760"/>
    </row>
    <row r="324" spans="1:79">
      <c r="C324" s="730"/>
      <c r="D324" s="730"/>
      <c r="E324" s="730"/>
      <c r="F324" s="893"/>
      <c r="G324" s="835"/>
      <c r="I324" s="760"/>
      <c r="J324" s="760"/>
      <c r="K324" s="760"/>
      <c r="L324" s="760"/>
      <c r="M324" s="760"/>
      <c r="N324" s="815"/>
      <c r="O324" s="760"/>
      <c r="P324" s="760"/>
      <c r="Q324" s="760"/>
      <c r="R324" s="760"/>
      <c r="S324" s="760"/>
      <c r="T324" s="760"/>
      <c r="U324" s="760"/>
      <c r="V324" s="760"/>
      <c r="W324" s="760"/>
      <c r="X324" s="760"/>
      <c r="Y324" s="760"/>
      <c r="Z324" s="760"/>
      <c r="AA324" s="760"/>
      <c r="AB324" s="760"/>
      <c r="AC324" s="760"/>
      <c r="AD324" s="760"/>
      <c r="AE324" s="760"/>
      <c r="AF324" s="760"/>
      <c r="AG324" s="760"/>
      <c r="AH324" s="760"/>
      <c r="AI324" s="760"/>
      <c r="AJ324" s="760"/>
      <c r="AK324" s="760"/>
      <c r="AL324" s="760"/>
      <c r="AM324" s="760"/>
      <c r="AN324" s="760"/>
      <c r="AO324" s="760"/>
      <c r="AP324" s="760"/>
      <c r="AQ324" s="760"/>
      <c r="AR324" s="760"/>
      <c r="AS324" s="760"/>
      <c r="AT324" s="760"/>
      <c r="AU324" s="760"/>
      <c r="AV324" s="760"/>
      <c r="AW324" s="760"/>
      <c r="AX324" s="760"/>
      <c r="AY324" s="760"/>
      <c r="AZ324" s="760"/>
      <c r="BA324" s="760"/>
      <c r="BB324" s="760"/>
      <c r="BC324" s="760"/>
      <c r="BD324" s="760"/>
      <c r="BE324" s="760"/>
      <c r="BF324" s="760"/>
      <c r="BG324" s="760"/>
      <c r="BH324" s="760"/>
      <c r="BI324" s="760"/>
      <c r="BJ324" s="760"/>
      <c r="BK324" s="760"/>
      <c r="BL324" s="760"/>
      <c r="BM324" s="760"/>
      <c r="BN324" s="760"/>
      <c r="BO324" s="760"/>
      <c r="BP324" s="760"/>
      <c r="BQ324" s="760"/>
      <c r="BR324" s="760"/>
      <c r="BS324" s="760"/>
      <c r="BT324" s="760"/>
      <c r="BU324" s="760"/>
      <c r="BV324" s="760"/>
      <c r="BW324" s="760"/>
      <c r="BX324" s="760"/>
      <c r="BY324" s="760"/>
      <c r="BZ324" s="760"/>
      <c r="CA324" s="760"/>
    </row>
    <row r="325" spans="1:79" ht="6.75" customHeight="1" thickBot="1">
      <c r="F325" s="893"/>
      <c r="I325" s="727"/>
      <c r="J325" s="760"/>
      <c r="K325" s="760"/>
      <c r="L325" s="760"/>
      <c r="M325" s="760"/>
      <c r="N325" s="815"/>
      <c r="O325" s="760"/>
      <c r="P325" s="760"/>
      <c r="Q325" s="760"/>
      <c r="R325" s="760"/>
      <c r="S325" s="760"/>
      <c r="T325" s="760"/>
      <c r="U325" s="760"/>
      <c r="V325" s="760"/>
      <c r="W325" s="760"/>
      <c r="X325" s="760"/>
      <c r="Y325" s="760"/>
      <c r="Z325" s="760"/>
      <c r="AA325" s="760"/>
      <c r="AB325" s="760"/>
      <c r="AC325" s="760"/>
      <c r="AD325" s="760"/>
      <c r="AE325" s="760"/>
      <c r="AF325" s="760"/>
      <c r="AG325" s="760"/>
      <c r="AH325" s="760"/>
      <c r="AI325" s="760"/>
      <c r="AJ325" s="760"/>
      <c r="AK325" s="760"/>
      <c r="AL325" s="760"/>
      <c r="AM325" s="760"/>
      <c r="AN325" s="760"/>
      <c r="AO325" s="760"/>
      <c r="AP325" s="760"/>
      <c r="AQ325" s="760"/>
      <c r="AR325" s="760"/>
      <c r="AS325" s="760"/>
      <c r="AT325" s="760"/>
      <c r="AU325" s="760"/>
      <c r="AV325" s="760"/>
      <c r="AW325" s="760"/>
      <c r="AX325" s="760"/>
      <c r="AY325" s="760"/>
      <c r="AZ325" s="760"/>
      <c r="BA325" s="760"/>
      <c r="BB325" s="760"/>
      <c r="BC325" s="760"/>
      <c r="BD325" s="760"/>
      <c r="BE325" s="760"/>
      <c r="BF325" s="760"/>
      <c r="BG325" s="760"/>
      <c r="BH325" s="760"/>
      <c r="BI325" s="760"/>
      <c r="BJ325" s="760"/>
      <c r="BK325" s="760"/>
      <c r="BL325" s="760"/>
      <c r="BM325" s="760"/>
      <c r="BN325" s="760"/>
      <c r="BO325" s="760"/>
      <c r="BP325" s="760"/>
      <c r="BQ325" s="760"/>
      <c r="BR325" s="760"/>
      <c r="BS325" s="760"/>
      <c r="BT325" s="760"/>
      <c r="BU325" s="760"/>
      <c r="BV325" s="760"/>
      <c r="BW325" s="760"/>
      <c r="BX325" s="760"/>
      <c r="BY325" s="760"/>
      <c r="BZ325" s="760"/>
      <c r="CA325" s="760"/>
    </row>
    <row r="326" spans="1:79" s="823" customFormat="1" ht="23.25" customHeight="1" thickBot="1">
      <c r="A326" s="819"/>
      <c r="B326" s="1406"/>
      <c r="C326" s="1407"/>
      <c r="D326" s="1407"/>
      <c r="E326" s="1408"/>
      <c r="F326" s="820" t="s">
        <v>805</v>
      </c>
      <c r="G326" s="821"/>
      <c r="H326" s="820" t="s">
        <v>806</v>
      </c>
      <c r="I326" s="822"/>
      <c r="J326" s="760"/>
      <c r="K326" s="760"/>
      <c r="L326" s="760"/>
      <c r="M326" s="760"/>
      <c r="N326" s="815"/>
      <c r="O326" s="760"/>
      <c r="P326" s="760"/>
      <c r="Q326" s="760"/>
      <c r="R326" s="760"/>
      <c r="S326" s="760"/>
      <c r="T326" s="760"/>
      <c r="U326" s="760"/>
      <c r="V326" s="760"/>
      <c r="W326" s="760"/>
      <c r="X326" s="760"/>
      <c r="Y326" s="760"/>
      <c r="Z326" s="760"/>
      <c r="AA326" s="760"/>
      <c r="AB326" s="760"/>
      <c r="AC326" s="760"/>
      <c r="AD326" s="760"/>
      <c r="AE326" s="760"/>
      <c r="AF326" s="760"/>
      <c r="AG326" s="760"/>
      <c r="AH326" s="760"/>
      <c r="AI326" s="760"/>
      <c r="AJ326" s="760"/>
      <c r="AK326" s="760"/>
      <c r="AL326" s="760"/>
      <c r="AM326" s="760"/>
      <c r="AN326" s="760"/>
      <c r="AO326" s="760"/>
      <c r="AP326" s="760"/>
      <c r="AQ326" s="760"/>
      <c r="AR326" s="760"/>
      <c r="AS326" s="760"/>
      <c r="AT326" s="760"/>
      <c r="AU326" s="760"/>
      <c r="AV326" s="760"/>
      <c r="AW326" s="760"/>
      <c r="AX326" s="760"/>
      <c r="AY326" s="760"/>
      <c r="AZ326" s="760"/>
      <c r="BA326" s="760"/>
      <c r="BB326" s="760"/>
      <c r="BC326" s="760"/>
      <c r="BD326" s="760"/>
      <c r="BE326" s="760"/>
      <c r="BF326" s="760"/>
      <c r="BG326" s="760"/>
      <c r="BH326" s="760"/>
      <c r="BI326" s="760"/>
      <c r="BJ326" s="760"/>
      <c r="BK326" s="760"/>
      <c r="BL326" s="760"/>
      <c r="BM326" s="760"/>
      <c r="BN326" s="760"/>
      <c r="BO326" s="760"/>
      <c r="BP326" s="760"/>
      <c r="BQ326" s="760"/>
      <c r="BR326" s="760"/>
      <c r="BS326" s="760"/>
      <c r="BT326" s="760"/>
      <c r="BU326" s="760"/>
      <c r="BV326" s="760"/>
      <c r="BW326" s="760"/>
      <c r="BX326" s="760"/>
      <c r="BY326" s="760"/>
      <c r="BZ326" s="760"/>
      <c r="CA326" s="760"/>
    </row>
    <row r="327" spans="1:79" ht="47.45" customHeight="1" thickBot="1">
      <c r="B327" s="824" t="s">
        <v>963</v>
      </c>
      <c r="C327" s="825" t="s">
        <v>808</v>
      </c>
      <c r="D327" s="825"/>
      <c r="E327" s="826"/>
      <c r="F327" s="827">
        <v>4</v>
      </c>
      <c r="G327" s="828"/>
      <c r="H327" s="829">
        <v>12</v>
      </c>
      <c r="I327" s="830" t="e">
        <f>SUM(G332,G340)</f>
        <v>#DIV/0!</v>
      </c>
      <c r="J327" s="760"/>
      <c r="K327" s="760"/>
      <c r="L327" s="760"/>
      <c r="M327" s="760"/>
      <c r="N327" s="815"/>
      <c r="O327" s="760"/>
      <c r="P327" s="760"/>
      <c r="Q327" s="760"/>
      <c r="R327" s="760"/>
      <c r="S327" s="760"/>
      <c r="T327" s="760"/>
      <c r="U327" s="760"/>
      <c r="V327" s="760"/>
      <c r="W327" s="760"/>
      <c r="X327" s="760"/>
      <c r="Y327" s="760"/>
      <c r="Z327" s="760"/>
      <c r="AA327" s="760"/>
      <c r="AB327" s="760"/>
      <c r="AC327" s="760"/>
      <c r="AD327" s="760"/>
      <c r="AE327" s="760"/>
      <c r="AF327" s="760"/>
      <c r="AG327" s="760"/>
      <c r="AH327" s="760"/>
      <c r="AI327" s="760"/>
      <c r="AJ327" s="760"/>
      <c r="AK327" s="760"/>
      <c r="AL327" s="760"/>
      <c r="AM327" s="760"/>
      <c r="AN327" s="760"/>
      <c r="AO327" s="760"/>
      <c r="AP327" s="760"/>
      <c r="AQ327" s="760"/>
      <c r="AR327" s="760"/>
      <c r="AS327" s="760"/>
      <c r="AT327" s="760"/>
      <c r="AU327" s="760"/>
      <c r="AV327" s="760"/>
      <c r="AW327" s="760"/>
      <c r="AX327" s="760"/>
      <c r="AY327" s="760"/>
      <c r="AZ327" s="760"/>
      <c r="BA327" s="760"/>
      <c r="BB327" s="760"/>
      <c r="BC327" s="760"/>
      <c r="BD327" s="760"/>
      <c r="BE327" s="760"/>
      <c r="BF327" s="760"/>
      <c r="BG327" s="760"/>
      <c r="BH327" s="760"/>
      <c r="BI327" s="760"/>
      <c r="BJ327" s="760"/>
      <c r="BK327" s="760"/>
      <c r="BL327" s="760"/>
      <c r="BM327" s="760"/>
      <c r="BN327" s="760"/>
      <c r="BO327" s="760"/>
      <c r="BP327" s="760"/>
      <c r="BQ327" s="760"/>
      <c r="BR327" s="760"/>
      <c r="BS327" s="760"/>
      <c r="BT327" s="760"/>
      <c r="BU327" s="760"/>
      <c r="BV327" s="760"/>
      <c r="BW327" s="760"/>
      <c r="BX327" s="760"/>
      <c r="BY327" s="760"/>
      <c r="BZ327" s="760"/>
      <c r="CA327" s="760"/>
    </row>
    <row r="328" spans="1:79" ht="6.75" customHeight="1">
      <c r="B328" s="831"/>
      <c r="C328" s="832"/>
      <c r="D328" s="832"/>
      <c r="E328" s="832"/>
      <c r="F328" s="893"/>
      <c r="G328" s="834"/>
      <c r="H328" s="834"/>
      <c r="I328" s="760"/>
      <c r="J328" s="760"/>
      <c r="K328" s="760"/>
      <c r="L328" s="760"/>
      <c r="M328" s="760"/>
      <c r="N328" s="815"/>
      <c r="O328" s="760"/>
      <c r="P328" s="760"/>
      <c r="Q328" s="760"/>
      <c r="R328" s="760"/>
      <c r="S328" s="760"/>
      <c r="T328" s="760"/>
      <c r="U328" s="760"/>
      <c r="V328" s="760"/>
      <c r="W328" s="760"/>
      <c r="X328" s="760"/>
      <c r="Y328" s="760"/>
      <c r="Z328" s="760"/>
      <c r="AA328" s="760"/>
      <c r="AB328" s="760"/>
      <c r="AC328" s="760"/>
      <c r="AD328" s="760"/>
      <c r="AE328" s="760"/>
      <c r="AF328" s="760"/>
      <c r="AG328" s="760"/>
      <c r="AH328" s="760"/>
      <c r="AI328" s="760"/>
      <c r="AJ328" s="760"/>
      <c r="AK328" s="760"/>
      <c r="AL328" s="760"/>
      <c r="AM328" s="760"/>
      <c r="AN328" s="760"/>
      <c r="AO328" s="760"/>
      <c r="AP328" s="760"/>
      <c r="AQ328" s="760"/>
      <c r="AR328" s="760"/>
      <c r="AS328" s="760"/>
      <c r="AT328" s="760"/>
      <c r="AU328" s="760"/>
      <c r="AV328" s="760"/>
      <c r="AW328" s="760"/>
      <c r="AX328" s="760"/>
      <c r="AY328" s="760"/>
      <c r="AZ328" s="760"/>
      <c r="BA328" s="760"/>
      <c r="BB328" s="760"/>
      <c r="BC328" s="760"/>
      <c r="BD328" s="760"/>
      <c r="BE328" s="760"/>
      <c r="BF328" s="760"/>
      <c r="BG328" s="760"/>
      <c r="BH328" s="760"/>
      <c r="BI328" s="760"/>
      <c r="BJ328" s="760"/>
      <c r="BK328" s="760"/>
      <c r="BL328" s="760"/>
      <c r="BM328" s="760"/>
      <c r="BN328" s="760"/>
      <c r="BO328" s="760"/>
      <c r="BP328" s="760"/>
      <c r="BQ328" s="760"/>
      <c r="BR328" s="760"/>
      <c r="BS328" s="760"/>
      <c r="BT328" s="760"/>
      <c r="BU328" s="760"/>
      <c r="BV328" s="760"/>
      <c r="BW328" s="760"/>
      <c r="BX328" s="760"/>
      <c r="BY328" s="760"/>
      <c r="BZ328" s="760"/>
      <c r="CA328" s="760"/>
    </row>
    <row r="329" spans="1:79" ht="18" customHeight="1">
      <c r="A329" s="724">
        <v>33</v>
      </c>
      <c r="B329" s="831" t="s">
        <v>964</v>
      </c>
      <c r="C329" s="832"/>
      <c r="D329" s="832"/>
      <c r="E329" s="832"/>
      <c r="F329" s="893"/>
      <c r="G329" s="835"/>
      <c r="H329" s="835"/>
      <c r="I329" s="760"/>
      <c r="J329" s="760"/>
      <c r="K329" s="760"/>
      <c r="L329" s="760"/>
      <c r="M329" s="760"/>
      <c r="N329" s="815"/>
      <c r="O329" s="760"/>
      <c r="P329" s="760"/>
      <c r="Q329" s="760"/>
      <c r="R329" s="760"/>
      <c r="S329" s="760"/>
      <c r="T329" s="760"/>
      <c r="U329" s="760"/>
      <c r="V329" s="760"/>
      <c r="W329" s="760"/>
      <c r="X329" s="760"/>
      <c r="Y329" s="760"/>
      <c r="Z329" s="760"/>
      <c r="AA329" s="760"/>
      <c r="AB329" s="760"/>
      <c r="AC329" s="760"/>
      <c r="AD329" s="760"/>
      <c r="AE329" s="760"/>
      <c r="AF329" s="760"/>
      <c r="AG329" s="760"/>
      <c r="AH329" s="760"/>
      <c r="AI329" s="760"/>
      <c r="AJ329" s="760"/>
      <c r="AK329" s="760"/>
      <c r="AL329" s="760"/>
      <c r="AM329" s="760"/>
      <c r="AN329" s="760"/>
      <c r="AO329" s="760"/>
      <c r="AP329" s="760"/>
      <c r="AQ329" s="760"/>
      <c r="AR329" s="760"/>
      <c r="AS329" s="760"/>
      <c r="AT329" s="760"/>
      <c r="AU329" s="760"/>
      <c r="AV329" s="760"/>
      <c r="AW329" s="760"/>
      <c r="AX329" s="760"/>
      <c r="AY329" s="760"/>
      <c r="AZ329" s="760"/>
      <c r="BA329" s="760"/>
      <c r="BB329" s="760"/>
      <c r="BC329" s="760"/>
      <c r="BD329" s="760"/>
      <c r="BE329" s="760"/>
      <c r="BF329" s="760"/>
      <c r="BG329" s="760"/>
      <c r="BH329" s="760"/>
      <c r="BI329" s="760"/>
      <c r="BJ329" s="760"/>
      <c r="BK329" s="760"/>
      <c r="BL329" s="760"/>
      <c r="BM329" s="760"/>
      <c r="BN329" s="760"/>
      <c r="BO329" s="760"/>
      <c r="BP329" s="760"/>
      <c r="BQ329" s="760"/>
      <c r="BR329" s="760"/>
      <c r="BS329" s="760"/>
      <c r="BT329" s="760"/>
      <c r="BU329" s="760"/>
      <c r="BV329" s="760"/>
      <c r="BW329" s="760"/>
      <c r="BX329" s="760"/>
      <c r="BY329" s="760"/>
      <c r="BZ329" s="760"/>
      <c r="CA329" s="760"/>
    </row>
    <row r="330" spans="1:79" ht="35.25" customHeight="1">
      <c r="B330" s="1399" t="s">
        <v>965</v>
      </c>
      <c r="C330" s="1400"/>
      <c r="D330" s="1400"/>
      <c r="E330" s="1401"/>
      <c r="F330" s="893"/>
      <c r="G330" s="835"/>
      <c r="H330" s="835"/>
      <c r="I330" s="760"/>
      <c r="J330" s="760"/>
      <c r="K330" s="760"/>
      <c r="L330" s="760"/>
      <c r="M330" s="760"/>
      <c r="N330" s="815"/>
      <c r="O330" s="760"/>
      <c r="P330" s="760"/>
      <c r="Q330" s="760"/>
      <c r="R330" s="760"/>
      <c r="S330" s="760"/>
      <c r="T330" s="760"/>
      <c r="U330" s="760"/>
      <c r="V330" s="760"/>
      <c r="W330" s="760"/>
      <c r="X330" s="760"/>
      <c r="Y330" s="760"/>
      <c r="Z330" s="760"/>
      <c r="AA330" s="760"/>
      <c r="AB330" s="760"/>
      <c r="AC330" s="760"/>
      <c r="AD330" s="760"/>
      <c r="AE330" s="760"/>
      <c r="AF330" s="760"/>
      <c r="AG330" s="760"/>
      <c r="AH330" s="760"/>
      <c r="AI330" s="760"/>
      <c r="AJ330" s="760"/>
      <c r="AK330" s="760"/>
      <c r="AL330" s="760"/>
      <c r="AM330" s="760"/>
      <c r="AN330" s="760"/>
      <c r="AO330" s="760"/>
      <c r="AP330" s="760"/>
      <c r="AQ330" s="760"/>
      <c r="AR330" s="760"/>
      <c r="AS330" s="760"/>
      <c r="AT330" s="760"/>
      <c r="AU330" s="760"/>
      <c r="AV330" s="760"/>
      <c r="AW330" s="760"/>
      <c r="AX330" s="760"/>
      <c r="AY330" s="760"/>
      <c r="AZ330" s="760"/>
      <c r="BA330" s="760"/>
      <c r="BB330" s="760"/>
      <c r="BC330" s="760"/>
      <c r="BD330" s="760"/>
      <c r="BE330" s="760"/>
      <c r="BF330" s="760"/>
      <c r="BG330" s="760"/>
      <c r="BH330" s="760"/>
      <c r="BI330" s="760"/>
      <c r="BJ330" s="760"/>
      <c r="BK330" s="760"/>
      <c r="BL330" s="760"/>
      <c r="BM330" s="760"/>
      <c r="BN330" s="760"/>
      <c r="BO330" s="760"/>
      <c r="BP330" s="760"/>
      <c r="BQ330" s="760"/>
      <c r="BR330" s="760"/>
      <c r="BS330" s="760"/>
      <c r="BT330" s="760"/>
      <c r="BU330" s="760"/>
      <c r="BV330" s="760"/>
      <c r="BW330" s="760"/>
      <c r="BX330" s="760"/>
      <c r="BY330" s="760"/>
      <c r="BZ330" s="760"/>
      <c r="CA330" s="760"/>
    </row>
    <row r="331" spans="1:79" ht="16.5" customHeight="1" thickBot="1">
      <c r="B331" s="831" t="s">
        <v>811</v>
      </c>
      <c r="C331" s="836"/>
      <c r="F331" s="893"/>
      <c r="G331" s="835"/>
      <c r="H331" s="835"/>
      <c r="I331" s="760"/>
      <c r="J331" s="760"/>
      <c r="K331" s="760"/>
      <c r="L331" s="760"/>
      <c r="M331" s="760"/>
      <c r="N331" s="815"/>
      <c r="O331" s="760"/>
      <c r="P331" s="760"/>
      <c r="Q331" s="760"/>
      <c r="R331" s="760"/>
      <c r="S331" s="760"/>
      <c r="T331" s="760"/>
      <c r="U331" s="760"/>
      <c r="V331" s="760"/>
      <c r="W331" s="760"/>
      <c r="X331" s="760"/>
      <c r="Y331" s="760"/>
      <c r="Z331" s="760"/>
      <c r="AA331" s="760"/>
      <c r="AB331" s="760"/>
      <c r="AC331" s="760"/>
      <c r="AD331" s="760"/>
      <c r="AE331" s="760"/>
      <c r="AF331" s="760"/>
      <c r="AG331" s="760"/>
      <c r="AH331" s="760"/>
      <c r="AI331" s="760"/>
      <c r="AJ331" s="760"/>
      <c r="AK331" s="760"/>
      <c r="AL331" s="760"/>
      <c r="AM331" s="760"/>
      <c r="AN331" s="760"/>
      <c r="AO331" s="760"/>
      <c r="AP331" s="760"/>
      <c r="AQ331" s="760"/>
      <c r="AR331" s="760"/>
      <c r="AS331" s="760"/>
      <c r="AT331" s="760"/>
      <c r="AU331" s="760"/>
      <c r="AV331" s="760"/>
      <c r="AW331" s="760"/>
      <c r="AX331" s="760"/>
      <c r="AY331" s="760"/>
      <c r="AZ331" s="760"/>
      <c r="BA331" s="760"/>
      <c r="BB331" s="760"/>
      <c r="BC331" s="760"/>
      <c r="BD331" s="760"/>
      <c r="BE331" s="760"/>
      <c r="BF331" s="760"/>
      <c r="BG331" s="760"/>
      <c r="BH331" s="760"/>
      <c r="BI331" s="760"/>
      <c r="BJ331" s="760"/>
      <c r="BK331" s="760"/>
      <c r="BL331" s="760"/>
      <c r="BM331" s="760"/>
      <c r="BN331" s="760"/>
      <c r="BO331" s="760"/>
      <c r="BP331" s="760"/>
      <c r="BQ331" s="760"/>
      <c r="BR331" s="760"/>
      <c r="BS331" s="760"/>
      <c r="BT331" s="760"/>
      <c r="BU331" s="760"/>
      <c r="BV331" s="760"/>
      <c r="BW331" s="760"/>
      <c r="BX331" s="760"/>
      <c r="BY331" s="760"/>
      <c r="BZ331" s="760"/>
      <c r="CA331" s="760"/>
    </row>
    <row r="332" spans="1:79" ht="33.75" customHeight="1" thickBot="1">
      <c r="B332" s="837" t="s">
        <v>812</v>
      </c>
      <c r="C332" s="838" t="s">
        <v>813</v>
      </c>
      <c r="D332" s="838" t="s">
        <v>814</v>
      </c>
      <c r="E332" s="839" t="s">
        <v>815</v>
      </c>
      <c r="F332" s="1402" t="s">
        <v>816</v>
      </c>
      <c r="G332" s="926" t="e">
        <f>AVERAGE([2]A.Pontozás_1.értékelő!G328,[2]B.Pontozás_2.értékelő!G328)</f>
        <v>#DIV/0!</v>
      </c>
      <c r="H332" s="835"/>
      <c r="I332" s="760"/>
      <c r="J332" s="760"/>
      <c r="K332" s="760"/>
      <c r="L332" s="760"/>
      <c r="M332" s="760"/>
      <c r="N332" s="815"/>
      <c r="O332" s="760"/>
      <c r="P332" s="760"/>
      <c r="Q332" s="760"/>
      <c r="R332" s="760"/>
      <c r="S332" s="760"/>
      <c r="T332" s="760"/>
      <c r="U332" s="760"/>
      <c r="V332" s="760"/>
      <c r="W332" s="760"/>
      <c r="X332" s="760"/>
      <c r="Y332" s="760"/>
      <c r="Z332" s="760"/>
      <c r="AA332" s="760"/>
      <c r="AB332" s="760"/>
      <c r="AC332" s="760"/>
      <c r="AD332" s="760"/>
      <c r="AE332" s="760"/>
      <c r="AF332" s="760"/>
      <c r="AG332" s="760"/>
      <c r="AH332" s="760"/>
      <c r="AI332" s="760"/>
      <c r="AJ332" s="760"/>
      <c r="AK332" s="760"/>
      <c r="AL332" s="760"/>
      <c r="AM332" s="760"/>
      <c r="AN332" s="760"/>
      <c r="AO332" s="760"/>
      <c r="AP332" s="760"/>
      <c r="AQ332" s="760"/>
      <c r="AR332" s="760"/>
      <c r="AS332" s="760"/>
      <c r="AT332" s="760"/>
      <c r="AU332" s="760"/>
      <c r="AV332" s="760"/>
      <c r="AW332" s="760"/>
      <c r="AX332" s="760"/>
      <c r="AY332" s="760"/>
      <c r="AZ332" s="760"/>
      <c r="BA332" s="760"/>
      <c r="BB332" s="760"/>
      <c r="BC332" s="760"/>
      <c r="BD332" s="760"/>
      <c r="BE332" s="760"/>
      <c r="BF332" s="760"/>
      <c r="BG332" s="760"/>
      <c r="BH332" s="760"/>
      <c r="BI332" s="760"/>
      <c r="BJ332" s="760"/>
      <c r="BK332" s="760"/>
      <c r="BL332" s="760"/>
      <c r="BM332" s="760"/>
      <c r="BN332" s="760"/>
      <c r="BO332" s="760"/>
      <c r="BP332" s="760"/>
      <c r="BQ332" s="760"/>
      <c r="BR332" s="760"/>
      <c r="BS332" s="760"/>
      <c r="BT332" s="760"/>
      <c r="BU332" s="760"/>
      <c r="BV332" s="760"/>
      <c r="BW332" s="760"/>
      <c r="BX332" s="760"/>
      <c r="BY332" s="760"/>
      <c r="BZ332" s="760"/>
      <c r="CA332" s="760"/>
    </row>
    <row r="333" spans="1:79" ht="42" customHeight="1">
      <c r="B333" s="844" t="s">
        <v>966</v>
      </c>
      <c r="C333" s="845">
        <v>1</v>
      </c>
      <c r="D333" s="846">
        <v>2</v>
      </c>
      <c r="E333" s="847">
        <v>2</v>
      </c>
      <c r="F333" s="1403"/>
      <c r="G333" s="865"/>
      <c r="H333" s="865"/>
      <c r="I333" s="866"/>
      <c r="J333" s="760"/>
      <c r="K333" s="760"/>
      <c r="L333" s="760"/>
      <c r="M333" s="760"/>
      <c r="N333" s="815"/>
      <c r="O333" s="760"/>
      <c r="P333" s="760"/>
      <c r="Q333" s="760"/>
      <c r="R333" s="760"/>
      <c r="S333" s="760"/>
      <c r="T333" s="760"/>
      <c r="U333" s="760"/>
      <c r="V333" s="760"/>
      <c r="W333" s="760"/>
      <c r="X333" s="760"/>
      <c r="Y333" s="760"/>
      <c r="Z333" s="760"/>
      <c r="AA333" s="760"/>
      <c r="AB333" s="760"/>
      <c r="AC333" s="760"/>
      <c r="AD333" s="760"/>
      <c r="AE333" s="760"/>
      <c r="AF333" s="760"/>
      <c r="AG333" s="760"/>
      <c r="AH333" s="760"/>
      <c r="AI333" s="760"/>
      <c r="AJ333" s="760"/>
      <c r="AK333" s="760"/>
      <c r="AL333" s="760"/>
      <c r="AM333" s="760"/>
      <c r="AN333" s="760"/>
      <c r="AO333" s="760"/>
      <c r="AP333" s="760"/>
      <c r="AQ333" s="760"/>
      <c r="AR333" s="760"/>
      <c r="AS333" s="760"/>
      <c r="AT333" s="760"/>
      <c r="AU333" s="760"/>
      <c r="AV333" s="760"/>
      <c r="AW333" s="760"/>
      <c r="AX333" s="760"/>
      <c r="AY333" s="760"/>
      <c r="AZ333" s="760"/>
      <c r="BA333" s="760"/>
      <c r="BB333" s="760"/>
      <c r="BC333" s="760"/>
      <c r="BD333" s="760"/>
      <c r="BE333" s="760"/>
      <c r="BF333" s="760"/>
      <c r="BG333" s="760"/>
      <c r="BH333" s="760"/>
      <c r="BI333" s="760"/>
      <c r="BJ333" s="760"/>
      <c r="BK333" s="760"/>
      <c r="BL333" s="760"/>
      <c r="BM333" s="760"/>
      <c r="BN333" s="760"/>
      <c r="BO333" s="760"/>
      <c r="BP333" s="760"/>
      <c r="BQ333" s="760"/>
      <c r="BR333" s="760"/>
      <c r="BS333" s="760"/>
      <c r="BT333" s="760"/>
      <c r="BU333" s="760"/>
      <c r="BV333" s="760"/>
      <c r="BW333" s="760"/>
      <c r="BX333" s="760"/>
      <c r="BY333" s="760"/>
      <c r="BZ333" s="760"/>
      <c r="CA333" s="760"/>
    </row>
    <row r="334" spans="1:79" ht="50.1" customHeight="1">
      <c r="B334" s="850" t="s">
        <v>967</v>
      </c>
      <c r="C334" s="851">
        <v>2</v>
      </c>
      <c r="D334" s="852">
        <v>2</v>
      </c>
      <c r="E334" s="853">
        <v>4</v>
      </c>
      <c r="F334" s="1403"/>
      <c r="G334" s="867"/>
      <c r="H334" s="867"/>
      <c r="I334" s="868"/>
      <c r="J334" s="760"/>
      <c r="K334" s="760"/>
      <c r="L334" s="760"/>
      <c r="M334" s="760"/>
      <c r="N334" s="815"/>
      <c r="O334" s="760"/>
      <c r="P334" s="760"/>
      <c r="Q334" s="760"/>
      <c r="R334" s="760"/>
      <c r="S334" s="760"/>
      <c r="T334" s="760"/>
      <c r="U334" s="760"/>
      <c r="V334" s="760"/>
      <c r="W334" s="760"/>
      <c r="X334" s="760"/>
      <c r="Y334" s="760"/>
      <c r="Z334" s="760"/>
      <c r="AA334" s="760"/>
      <c r="AB334" s="760"/>
      <c r="AC334" s="760"/>
      <c r="AD334" s="760"/>
      <c r="AE334" s="760"/>
      <c r="AF334" s="760"/>
      <c r="AG334" s="760"/>
      <c r="AH334" s="760"/>
      <c r="AI334" s="760"/>
      <c r="AJ334" s="760"/>
      <c r="AK334" s="760"/>
      <c r="AL334" s="760"/>
      <c r="AM334" s="760"/>
      <c r="AN334" s="760"/>
      <c r="AO334" s="760"/>
      <c r="AP334" s="760"/>
      <c r="AQ334" s="760"/>
      <c r="AR334" s="760"/>
      <c r="AS334" s="760"/>
      <c r="AT334" s="760"/>
      <c r="AU334" s="760"/>
      <c r="AV334" s="760"/>
      <c r="AW334" s="760"/>
      <c r="AX334" s="760"/>
      <c r="AY334" s="760"/>
      <c r="AZ334" s="760"/>
      <c r="BA334" s="760"/>
      <c r="BB334" s="760"/>
      <c r="BC334" s="760"/>
      <c r="BD334" s="760"/>
      <c r="BE334" s="760"/>
      <c r="BF334" s="760"/>
      <c r="BG334" s="760"/>
      <c r="BH334" s="760"/>
      <c r="BI334" s="760"/>
      <c r="BJ334" s="760"/>
      <c r="BK334" s="760"/>
      <c r="BL334" s="760"/>
      <c r="BM334" s="760"/>
      <c r="BN334" s="760"/>
      <c r="BO334" s="760"/>
      <c r="BP334" s="760"/>
      <c r="BQ334" s="760"/>
      <c r="BR334" s="760"/>
      <c r="BS334" s="760"/>
      <c r="BT334" s="760"/>
      <c r="BU334" s="760"/>
      <c r="BV334" s="760"/>
      <c r="BW334" s="760"/>
      <c r="BX334" s="760"/>
      <c r="BY334" s="760"/>
      <c r="BZ334" s="760"/>
      <c r="CA334" s="760"/>
    </row>
    <row r="335" spans="1:79" ht="50.45" customHeight="1" thickBot="1">
      <c r="B335" s="856" t="s">
        <v>968</v>
      </c>
      <c r="C335" s="857">
        <v>3</v>
      </c>
      <c r="D335" s="858">
        <v>2</v>
      </c>
      <c r="E335" s="859">
        <v>6</v>
      </c>
      <c r="F335" s="1404"/>
      <c r="G335" s="869"/>
      <c r="H335" s="869"/>
      <c r="I335" s="870"/>
      <c r="J335" s="760"/>
      <c r="K335" s="760"/>
      <c r="L335" s="760"/>
      <c r="M335" s="760"/>
      <c r="N335" s="815"/>
      <c r="O335" s="760"/>
      <c r="P335" s="760"/>
      <c r="Q335" s="760"/>
      <c r="R335" s="760"/>
      <c r="S335" s="760"/>
      <c r="T335" s="760"/>
      <c r="U335" s="760"/>
      <c r="V335" s="760"/>
      <c r="W335" s="760"/>
      <c r="X335" s="760"/>
      <c r="Y335" s="760"/>
      <c r="Z335" s="760"/>
      <c r="AA335" s="760"/>
      <c r="AB335" s="760"/>
      <c r="AC335" s="760"/>
      <c r="AD335" s="760"/>
      <c r="AE335" s="760"/>
      <c r="AF335" s="760"/>
      <c r="AG335" s="760"/>
      <c r="AH335" s="760"/>
      <c r="AI335" s="760"/>
      <c r="AJ335" s="760"/>
      <c r="AK335" s="760"/>
      <c r="AL335" s="760"/>
      <c r="AM335" s="760"/>
      <c r="AN335" s="760"/>
      <c r="AO335" s="760"/>
      <c r="AP335" s="760"/>
      <c r="AQ335" s="760"/>
      <c r="AR335" s="760"/>
      <c r="AS335" s="760"/>
      <c r="AT335" s="760"/>
      <c r="AU335" s="760"/>
      <c r="AV335" s="760"/>
      <c r="AW335" s="760"/>
      <c r="AX335" s="760"/>
      <c r="AY335" s="760"/>
      <c r="AZ335" s="760"/>
      <c r="BA335" s="760"/>
      <c r="BB335" s="760"/>
      <c r="BC335" s="760"/>
      <c r="BD335" s="760"/>
      <c r="BE335" s="760"/>
      <c r="BF335" s="760"/>
      <c r="BG335" s="760"/>
      <c r="BH335" s="760"/>
      <c r="BI335" s="760"/>
      <c r="BJ335" s="760"/>
      <c r="BK335" s="760"/>
      <c r="BL335" s="760"/>
      <c r="BM335" s="760"/>
      <c r="BN335" s="760"/>
      <c r="BO335" s="760"/>
      <c r="BP335" s="760"/>
      <c r="BQ335" s="760"/>
      <c r="BR335" s="760"/>
      <c r="BS335" s="760"/>
      <c r="BT335" s="760"/>
      <c r="BU335" s="760"/>
      <c r="BV335" s="760"/>
      <c r="BW335" s="760"/>
      <c r="BX335" s="760"/>
      <c r="BY335" s="760"/>
      <c r="BZ335" s="760"/>
      <c r="CA335" s="760"/>
    </row>
    <row r="336" spans="1:79" ht="9" customHeight="1">
      <c r="B336" s="862"/>
      <c r="C336" s="863"/>
      <c r="D336" s="863"/>
      <c r="E336" s="863"/>
      <c r="F336" s="893"/>
      <c r="G336" s="835"/>
      <c r="H336" s="835"/>
      <c r="I336" s="760"/>
      <c r="J336" s="760"/>
      <c r="K336" s="760"/>
      <c r="L336" s="760"/>
      <c r="M336" s="760"/>
      <c r="N336" s="815"/>
      <c r="O336" s="760"/>
      <c r="P336" s="760"/>
      <c r="Q336" s="760"/>
      <c r="R336" s="760"/>
      <c r="S336" s="760"/>
      <c r="T336" s="760"/>
      <c r="U336" s="760"/>
      <c r="V336" s="760"/>
      <c r="W336" s="760"/>
      <c r="X336" s="760"/>
      <c r="Y336" s="760"/>
      <c r="Z336" s="760"/>
      <c r="AA336" s="760"/>
      <c r="AB336" s="760"/>
      <c r="AC336" s="760"/>
      <c r="AD336" s="760"/>
      <c r="AE336" s="760"/>
      <c r="AF336" s="760"/>
      <c r="AG336" s="760"/>
      <c r="AH336" s="760"/>
      <c r="AI336" s="760"/>
      <c r="AJ336" s="760"/>
      <c r="AK336" s="760"/>
      <c r="AL336" s="760"/>
      <c r="AM336" s="760"/>
      <c r="AN336" s="760"/>
      <c r="AO336" s="760"/>
      <c r="AP336" s="760"/>
      <c r="AQ336" s="760"/>
      <c r="AR336" s="760"/>
      <c r="AS336" s="760"/>
      <c r="AT336" s="760"/>
      <c r="AU336" s="760"/>
      <c r="AV336" s="760"/>
      <c r="AW336" s="760"/>
      <c r="AX336" s="760"/>
      <c r="AY336" s="760"/>
      <c r="AZ336" s="760"/>
      <c r="BA336" s="760"/>
      <c r="BB336" s="760"/>
      <c r="BC336" s="760"/>
      <c r="BD336" s="760"/>
      <c r="BE336" s="760"/>
      <c r="BF336" s="760"/>
      <c r="BG336" s="760"/>
      <c r="BH336" s="760"/>
      <c r="BI336" s="760"/>
      <c r="BJ336" s="760"/>
      <c r="BK336" s="760"/>
      <c r="BL336" s="760"/>
      <c r="BM336" s="760"/>
      <c r="BN336" s="760"/>
      <c r="BO336" s="760"/>
      <c r="BP336" s="760"/>
      <c r="BQ336" s="760"/>
      <c r="BR336" s="760"/>
      <c r="BS336" s="760"/>
      <c r="BT336" s="760"/>
      <c r="BU336" s="760"/>
      <c r="BV336" s="760"/>
      <c r="BW336" s="760"/>
      <c r="BX336" s="760"/>
      <c r="BY336" s="760"/>
      <c r="BZ336" s="760"/>
      <c r="CA336" s="760"/>
    </row>
    <row r="337" spans="1:79" ht="18" customHeight="1">
      <c r="A337" s="724">
        <v>34</v>
      </c>
      <c r="B337" s="831" t="s">
        <v>969</v>
      </c>
      <c r="C337" s="832"/>
      <c r="D337" s="832"/>
      <c r="E337" s="832"/>
      <c r="F337" s="893"/>
      <c r="G337" s="835"/>
      <c r="H337" s="835"/>
      <c r="I337" s="760"/>
      <c r="J337" s="760"/>
      <c r="K337" s="760"/>
      <c r="L337" s="760"/>
      <c r="M337" s="760"/>
      <c r="N337" s="815"/>
      <c r="O337" s="760"/>
      <c r="P337" s="760"/>
      <c r="Q337" s="760"/>
      <c r="R337" s="760"/>
      <c r="S337" s="760"/>
      <c r="T337" s="760"/>
      <c r="U337" s="760"/>
      <c r="V337" s="760"/>
      <c r="W337" s="760"/>
      <c r="X337" s="760"/>
      <c r="Y337" s="760"/>
      <c r="Z337" s="760"/>
      <c r="AA337" s="760"/>
      <c r="AB337" s="760"/>
      <c r="AC337" s="760"/>
      <c r="AD337" s="760"/>
      <c r="AE337" s="760"/>
      <c r="AF337" s="760"/>
      <c r="AG337" s="760"/>
      <c r="AH337" s="760"/>
      <c r="AI337" s="760"/>
      <c r="AJ337" s="760"/>
      <c r="AK337" s="760"/>
      <c r="AL337" s="760"/>
      <c r="AM337" s="760"/>
      <c r="AN337" s="760"/>
      <c r="AO337" s="760"/>
      <c r="AP337" s="760"/>
      <c r="AQ337" s="760"/>
      <c r="AR337" s="760"/>
      <c r="AS337" s="760"/>
      <c r="AT337" s="760"/>
      <c r="AU337" s="760"/>
      <c r="AV337" s="760"/>
      <c r="AW337" s="760"/>
      <c r="AX337" s="760"/>
      <c r="AY337" s="760"/>
      <c r="AZ337" s="760"/>
      <c r="BA337" s="760"/>
      <c r="BB337" s="760"/>
      <c r="BC337" s="760"/>
      <c r="BD337" s="760"/>
      <c r="BE337" s="760"/>
      <c r="BF337" s="760"/>
      <c r="BG337" s="760"/>
      <c r="BH337" s="760"/>
      <c r="BI337" s="760"/>
      <c r="BJ337" s="760"/>
      <c r="BK337" s="760"/>
      <c r="BL337" s="760"/>
      <c r="BM337" s="760"/>
      <c r="BN337" s="760"/>
      <c r="BO337" s="760"/>
      <c r="BP337" s="760"/>
      <c r="BQ337" s="760"/>
      <c r="BR337" s="760"/>
      <c r="BS337" s="760"/>
      <c r="BT337" s="760"/>
      <c r="BU337" s="760"/>
      <c r="BV337" s="760"/>
      <c r="BW337" s="760"/>
      <c r="BX337" s="760"/>
      <c r="BY337" s="760"/>
      <c r="BZ337" s="760"/>
      <c r="CA337" s="760"/>
    </row>
    <row r="338" spans="1:79" ht="35.25" customHeight="1">
      <c r="B338" s="1399" t="s">
        <v>970</v>
      </c>
      <c r="C338" s="1400"/>
      <c r="D338" s="1400"/>
      <c r="E338" s="1401"/>
      <c r="F338" s="893"/>
      <c r="G338" s="835"/>
      <c r="H338" s="835"/>
      <c r="I338" s="760"/>
      <c r="J338" s="760"/>
      <c r="K338" s="760"/>
      <c r="L338" s="760"/>
      <c r="M338" s="760"/>
      <c r="N338" s="815"/>
      <c r="O338" s="760"/>
      <c r="P338" s="760"/>
      <c r="Q338" s="760"/>
      <c r="R338" s="760"/>
      <c r="S338" s="760"/>
      <c r="T338" s="760"/>
      <c r="U338" s="760"/>
      <c r="V338" s="760"/>
      <c r="W338" s="760"/>
      <c r="X338" s="760"/>
      <c r="Y338" s="760"/>
      <c r="Z338" s="760"/>
      <c r="AA338" s="760"/>
      <c r="AB338" s="760"/>
      <c r="AC338" s="760"/>
      <c r="AD338" s="760"/>
      <c r="AE338" s="760"/>
      <c r="AF338" s="760"/>
      <c r="AG338" s="760"/>
      <c r="AH338" s="760"/>
      <c r="AI338" s="760"/>
      <c r="AJ338" s="760"/>
      <c r="AK338" s="760"/>
      <c r="AL338" s="760"/>
      <c r="AM338" s="760"/>
      <c r="AN338" s="760"/>
      <c r="AO338" s="760"/>
      <c r="AP338" s="760"/>
      <c r="AQ338" s="760"/>
      <c r="AR338" s="760"/>
      <c r="AS338" s="760"/>
      <c r="AT338" s="760"/>
      <c r="AU338" s="760"/>
      <c r="AV338" s="760"/>
      <c r="AW338" s="760"/>
      <c r="AX338" s="760"/>
      <c r="AY338" s="760"/>
      <c r="AZ338" s="760"/>
      <c r="BA338" s="760"/>
      <c r="BB338" s="760"/>
      <c r="BC338" s="760"/>
      <c r="BD338" s="760"/>
      <c r="BE338" s="760"/>
      <c r="BF338" s="760"/>
      <c r="BG338" s="760"/>
      <c r="BH338" s="760"/>
      <c r="BI338" s="760"/>
      <c r="BJ338" s="760"/>
      <c r="BK338" s="760"/>
      <c r="BL338" s="760"/>
      <c r="BM338" s="760"/>
      <c r="BN338" s="760"/>
      <c r="BO338" s="760"/>
      <c r="BP338" s="760"/>
      <c r="BQ338" s="760"/>
      <c r="BR338" s="760"/>
      <c r="BS338" s="760"/>
      <c r="BT338" s="760"/>
      <c r="BU338" s="760"/>
      <c r="BV338" s="760"/>
      <c r="BW338" s="760"/>
      <c r="BX338" s="760"/>
      <c r="BY338" s="760"/>
      <c r="BZ338" s="760"/>
      <c r="CA338" s="760"/>
    </row>
    <row r="339" spans="1:79" ht="16.5" customHeight="1" thickBot="1">
      <c r="B339" s="831" t="s">
        <v>811</v>
      </c>
      <c r="C339" s="836"/>
      <c r="F339" s="893"/>
      <c r="G339" s="835"/>
      <c r="H339" s="835"/>
      <c r="I339" s="760"/>
      <c r="J339" s="760"/>
      <c r="K339" s="760"/>
      <c r="L339" s="760"/>
      <c r="M339" s="760"/>
      <c r="N339" s="815"/>
      <c r="O339" s="760"/>
      <c r="P339" s="760"/>
      <c r="Q339" s="760"/>
      <c r="R339" s="760"/>
      <c r="S339" s="760"/>
      <c r="T339" s="760"/>
      <c r="U339" s="760"/>
      <c r="V339" s="760"/>
      <c r="W339" s="760"/>
      <c r="X339" s="760"/>
      <c r="Y339" s="760"/>
      <c r="Z339" s="760"/>
      <c r="AA339" s="760"/>
      <c r="AB339" s="760"/>
      <c r="AC339" s="760"/>
      <c r="AD339" s="760"/>
      <c r="AE339" s="760"/>
      <c r="AF339" s="760"/>
      <c r="AG339" s="760"/>
      <c r="AH339" s="760"/>
      <c r="AI339" s="760"/>
      <c r="AJ339" s="760"/>
      <c r="AK339" s="760"/>
      <c r="AL339" s="760"/>
      <c r="AM339" s="760"/>
      <c r="AN339" s="760"/>
      <c r="AO339" s="760"/>
      <c r="AP339" s="760"/>
      <c r="AQ339" s="760"/>
      <c r="AR339" s="760"/>
      <c r="AS339" s="760"/>
      <c r="AT339" s="760"/>
      <c r="AU339" s="760"/>
      <c r="AV339" s="760"/>
      <c r="AW339" s="760"/>
      <c r="AX339" s="760"/>
      <c r="AY339" s="760"/>
      <c r="AZ339" s="760"/>
      <c r="BA339" s="760"/>
      <c r="BB339" s="760"/>
      <c r="BC339" s="760"/>
      <c r="BD339" s="760"/>
      <c r="BE339" s="760"/>
      <c r="BF339" s="760"/>
      <c r="BG339" s="760"/>
      <c r="BH339" s="760"/>
      <c r="BI339" s="760"/>
      <c r="BJ339" s="760"/>
      <c r="BK339" s="760"/>
      <c r="BL339" s="760"/>
      <c r="BM339" s="760"/>
      <c r="BN339" s="760"/>
      <c r="BO339" s="760"/>
      <c r="BP339" s="760"/>
      <c r="BQ339" s="760"/>
      <c r="BR339" s="760"/>
      <c r="BS339" s="760"/>
      <c r="BT339" s="760"/>
      <c r="BU339" s="760"/>
      <c r="BV339" s="760"/>
      <c r="BW339" s="760"/>
      <c r="BX339" s="760"/>
      <c r="BY339" s="760"/>
      <c r="BZ339" s="760"/>
      <c r="CA339" s="760"/>
    </row>
    <row r="340" spans="1:79" ht="33.75" customHeight="1" thickBot="1">
      <c r="B340" s="837" t="s">
        <v>812</v>
      </c>
      <c r="C340" s="838" t="s">
        <v>813</v>
      </c>
      <c r="D340" s="838" t="s">
        <v>814</v>
      </c>
      <c r="E340" s="839" t="s">
        <v>815</v>
      </c>
      <c r="F340" s="1402" t="s">
        <v>816</v>
      </c>
      <c r="G340" s="926" t="e">
        <f>AVERAGE([2]A.Pontozás_1.értékelő!G336,[2]B.Pontozás_2.értékelő!G336)</f>
        <v>#DIV/0!</v>
      </c>
      <c r="H340" s="835"/>
      <c r="I340" s="760"/>
      <c r="J340" s="760"/>
      <c r="K340" s="760"/>
      <c r="L340" s="760"/>
      <c r="M340" s="760"/>
      <c r="N340" s="815"/>
      <c r="O340" s="760"/>
      <c r="P340" s="760"/>
      <c r="Q340" s="760"/>
      <c r="R340" s="760"/>
      <c r="S340" s="760"/>
      <c r="T340" s="760"/>
      <c r="U340" s="760"/>
      <c r="V340" s="760"/>
      <c r="W340" s="760"/>
      <c r="X340" s="760"/>
      <c r="Y340" s="760"/>
      <c r="Z340" s="760"/>
      <c r="AA340" s="760"/>
      <c r="AB340" s="760"/>
      <c r="AC340" s="760"/>
      <c r="AD340" s="760"/>
      <c r="AE340" s="760"/>
      <c r="AF340" s="760"/>
      <c r="AG340" s="760"/>
      <c r="AH340" s="760"/>
      <c r="AI340" s="760"/>
      <c r="AJ340" s="760"/>
      <c r="AK340" s="760"/>
      <c r="AL340" s="760"/>
      <c r="AM340" s="760"/>
      <c r="AN340" s="760"/>
      <c r="AO340" s="760"/>
      <c r="AP340" s="760"/>
      <c r="AQ340" s="760"/>
      <c r="AR340" s="760"/>
      <c r="AS340" s="760"/>
      <c r="AT340" s="760"/>
      <c r="AU340" s="760"/>
      <c r="AV340" s="760"/>
      <c r="AW340" s="760"/>
      <c r="AX340" s="760"/>
      <c r="AY340" s="760"/>
      <c r="AZ340" s="760"/>
      <c r="BA340" s="760"/>
      <c r="BB340" s="760"/>
      <c r="BC340" s="760"/>
      <c r="BD340" s="760"/>
      <c r="BE340" s="760"/>
      <c r="BF340" s="760"/>
      <c r="BG340" s="760"/>
      <c r="BH340" s="760"/>
      <c r="BI340" s="760"/>
      <c r="BJ340" s="760"/>
      <c r="BK340" s="760"/>
      <c r="BL340" s="760"/>
      <c r="BM340" s="760"/>
      <c r="BN340" s="760"/>
      <c r="BO340" s="760"/>
      <c r="BP340" s="760"/>
      <c r="BQ340" s="760"/>
      <c r="BR340" s="760"/>
      <c r="BS340" s="760"/>
      <c r="BT340" s="760"/>
      <c r="BU340" s="760"/>
      <c r="BV340" s="760"/>
      <c r="BW340" s="760"/>
      <c r="BX340" s="760"/>
      <c r="BY340" s="760"/>
      <c r="BZ340" s="760"/>
      <c r="CA340" s="760"/>
    </row>
    <row r="341" spans="1:79" ht="21" customHeight="1">
      <c r="B341" s="844" t="s">
        <v>955</v>
      </c>
      <c r="C341" s="845">
        <v>1</v>
      </c>
      <c r="D341" s="846">
        <v>2</v>
      </c>
      <c r="E341" s="847">
        <v>2</v>
      </c>
      <c r="F341" s="1403"/>
      <c r="G341" s="865"/>
      <c r="H341" s="865"/>
      <c r="I341" s="866"/>
      <c r="J341" s="760"/>
      <c r="K341" s="760"/>
      <c r="L341" s="760"/>
      <c r="M341" s="760"/>
      <c r="N341" s="815"/>
      <c r="O341" s="760"/>
      <c r="P341" s="760"/>
      <c r="Q341" s="760"/>
      <c r="R341" s="760"/>
      <c r="S341" s="760"/>
      <c r="T341" s="760"/>
      <c r="U341" s="760"/>
      <c r="V341" s="760"/>
      <c r="W341" s="760"/>
      <c r="X341" s="760"/>
      <c r="Y341" s="760"/>
      <c r="Z341" s="760"/>
      <c r="AA341" s="760"/>
      <c r="AB341" s="760"/>
      <c r="AC341" s="760"/>
      <c r="AD341" s="760"/>
      <c r="AE341" s="760"/>
      <c r="AF341" s="760"/>
      <c r="AG341" s="760"/>
      <c r="AH341" s="760"/>
      <c r="AI341" s="760"/>
      <c r="AJ341" s="760"/>
      <c r="AK341" s="760"/>
      <c r="AL341" s="760"/>
      <c r="AM341" s="760"/>
      <c r="AN341" s="760"/>
      <c r="AO341" s="760"/>
      <c r="AP341" s="760"/>
      <c r="AQ341" s="760"/>
      <c r="AR341" s="760"/>
      <c r="AS341" s="760"/>
      <c r="AT341" s="760"/>
      <c r="AU341" s="760"/>
      <c r="AV341" s="760"/>
      <c r="AW341" s="760"/>
      <c r="AX341" s="760"/>
      <c r="AY341" s="760"/>
      <c r="AZ341" s="760"/>
      <c r="BA341" s="760"/>
      <c r="BB341" s="760"/>
      <c r="BC341" s="760"/>
      <c r="BD341" s="760"/>
      <c r="BE341" s="760"/>
      <c r="BF341" s="760"/>
      <c r="BG341" s="760"/>
      <c r="BH341" s="760"/>
      <c r="BI341" s="760"/>
      <c r="BJ341" s="760"/>
      <c r="BK341" s="760"/>
      <c r="BL341" s="760"/>
      <c r="BM341" s="760"/>
      <c r="BN341" s="760"/>
      <c r="BO341" s="760"/>
      <c r="BP341" s="760"/>
      <c r="BQ341" s="760"/>
      <c r="BR341" s="760"/>
      <c r="BS341" s="760"/>
      <c r="BT341" s="760"/>
      <c r="BU341" s="760"/>
      <c r="BV341" s="760"/>
      <c r="BW341" s="760"/>
      <c r="BX341" s="760"/>
      <c r="BY341" s="760"/>
      <c r="BZ341" s="760"/>
      <c r="CA341" s="760"/>
    </row>
    <row r="342" spans="1:79" ht="20.25" customHeight="1">
      <c r="B342" s="850" t="s">
        <v>956</v>
      </c>
      <c r="C342" s="851">
        <v>2</v>
      </c>
      <c r="D342" s="852">
        <v>2</v>
      </c>
      <c r="E342" s="853">
        <v>4</v>
      </c>
      <c r="F342" s="1403"/>
      <c r="G342" s="867"/>
      <c r="H342" s="867"/>
      <c r="I342" s="868"/>
      <c r="J342" s="760"/>
      <c r="K342" s="760"/>
      <c r="L342" s="760"/>
      <c r="M342" s="760"/>
      <c r="N342" s="815"/>
      <c r="O342" s="760"/>
      <c r="P342" s="760"/>
      <c r="Q342" s="760"/>
      <c r="R342" s="760"/>
      <c r="S342" s="760"/>
      <c r="T342" s="760"/>
      <c r="U342" s="760"/>
      <c r="V342" s="760"/>
      <c r="W342" s="760"/>
      <c r="X342" s="760"/>
      <c r="Y342" s="760"/>
      <c r="Z342" s="760"/>
      <c r="AA342" s="760"/>
      <c r="AB342" s="760"/>
      <c r="AC342" s="760"/>
      <c r="AD342" s="760"/>
      <c r="AE342" s="760"/>
      <c r="AF342" s="760"/>
      <c r="AG342" s="760"/>
      <c r="AH342" s="760"/>
      <c r="AI342" s="760"/>
      <c r="AJ342" s="760"/>
      <c r="AK342" s="760"/>
      <c r="AL342" s="760"/>
      <c r="AM342" s="760"/>
      <c r="AN342" s="760"/>
      <c r="AO342" s="760"/>
      <c r="AP342" s="760"/>
      <c r="AQ342" s="760"/>
      <c r="AR342" s="760"/>
      <c r="AS342" s="760"/>
      <c r="AT342" s="760"/>
      <c r="AU342" s="760"/>
      <c r="AV342" s="760"/>
      <c r="AW342" s="760"/>
      <c r="AX342" s="760"/>
      <c r="AY342" s="760"/>
      <c r="AZ342" s="760"/>
      <c r="BA342" s="760"/>
      <c r="BB342" s="760"/>
      <c r="BC342" s="760"/>
      <c r="BD342" s="760"/>
      <c r="BE342" s="760"/>
      <c r="BF342" s="760"/>
      <c r="BG342" s="760"/>
      <c r="BH342" s="760"/>
      <c r="BI342" s="760"/>
      <c r="BJ342" s="760"/>
      <c r="BK342" s="760"/>
      <c r="BL342" s="760"/>
      <c r="BM342" s="760"/>
      <c r="BN342" s="760"/>
      <c r="BO342" s="760"/>
      <c r="BP342" s="760"/>
      <c r="BQ342" s="760"/>
      <c r="BR342" s="760"/>
      <c r="BS342" s="760"/>
      <c r="BT342" s="760"/>
      <c r="BU342" s="760"/>
      <c r="BV342" s="760"/>
      <c r="BW342" s="760"/>
      <c r="BX342" s="760"/>
      <c r="BY342" s="760"/>
      <c r="BZ342" s="760"/>
      <c r="CA342" s="760"/>
    </row>
    <row r="343" spans="1:79" ht="20.25" customHeight="1" thickBot="1">
      <c r="B343" s="856" t="s">
        <v>957</v>
      </c>
      <c r="C343" s="857">
        <v>3</v>
      </c>
      <c r="D343" s="858">
        <v>2</v>
      </c>
      <c r="E343" s="859">
        <v>6</v>
      </c>
      <c r="F343" s="1404"/>
      <c r="G343" s="869"/>
      <c r="H343" s="869"/>
      <c r="I343" s="870"/>
      <c r="J343" s="760"/>
      <c r="K343" s="760"/>
      <c r="L343" s="760"/>
      <c r="M343" s="760"/>
      <c r="N343" s="815"/>
      <c r="O343" s="760"/>
      <c r="P343" s="760"/>
      <c r="Q343" s="760"/>
      <c r="R343" s="760"/>
      <c r="S343" s="760"/>
      <c r="T343" s="760"/>
      <c r="U343" s="760"/>
      <c r="V343" s="760"/>
      <c r="W343" s="760"/>
      <c r="X343" s="760"/>
      <c r="Y343" s="760"/>
      <c r="Z343" s="760"/>
      <c r="AA343" s="760"/>
      <c r="AB343" s="760"/>
      <c r="AC343" s="760"/>
      <c r="AD343" s="760"/>
      <c r="AE343" s="760"/>
      <c r="AF343" s="760"/>
      <c r="AG343" s="760"/>
      <c r="AH343" s="760"/>
      <c r="AI343" s="760"/>
      <c r="AJ343" s="760"/>
      <c r="AK343" s="760"/>
      <c r="AL343" s="760"/>
      <c r="AM343" s="760"/>
      <c r="AN343" s="760"/>
      <c r="AO343" s="760"/>
      <c r="AP343" s="760"/>
      <c r="AQ343" s="760"/>
      <c r="AR343" s="760"/>
      <c r="AS343" s="760"/>
      <c r="AT343" s="760"/>
      <c r="AU343" s="760"/>
      <c r="AV343" s="760"/>
      <c r="AW343" s="760"/>
      <c r="AX343" s="760"/>
      <c r="AY343" s="760"/>
      <c r="AZ343" s="760"/>
      <c r="BA343" s="760"/>
      <c r="BB343" s="760"/>
      <c r="BC343" s="760"/>
      <c r="BD343" s="760"/>
      <c r="BE343" s="760"/>
      <c r="BF343" s="760"/>
      <c r="BG343" s="760"/>
      <c r="BH343" s="760"/>
      <c r="BI343" s="760"/>
      <c r="BJ343" s="760"/>
      <c r="BK343" s="760"/>
      <c r="BL343" s="760"/>
      <c r="BM343" s="760"/>
      <c r="BN343" s="760"/>
      <c r="BO343" s="760"/>
      <c r="BP343" s="760"/>
      <c r="BQ343" s="760"/>
      <c r="BR343" s="760"/>
      <c r="BS343" s="760"/>
      <c r="BT343" s="760"/>
      <c r="BU343" s="760"/>
      <c r="BV343" s="760"/>
      <c r="BW343" s="760"/>
      <c r="BX343" s="760"/>
      <c r="BY343" s="760"/>
      <c r="BZ343" s="760"/>
      <c r="CA343" s="760"/>
    </row>
    <row r="344" spans="1:79" ht="9" customHeight="1">
      <c r="B344" s="862"/>
      <c r="C344" s="863"/>
      <c r="D344" s="863"/>
      <c r="E344" s="863"/>
      <c r="F344" s="893"/>
      <c r="G344" s="835"/>
      <c r="H344" s="835"/>
      <c r="I344" s="760"/>
      <c r="J344" s="760"/>
      <c r="K344" s="760"/>
      <c r="L344" s="760"/>
      <c r="M344" s="760"/>
      <c r="N344" s="815"/>
      <c r="O344" s="760"/>
      <c r="P344" s="760"/>
      <c r="Q344" s="760"/>
      <c r="R344" s="760"/>
      <c r="S344" s="760"/>
      <c r="T344" s="760"/>
      <c r="U344" s="760"/>
      <c r="V344" s="760"/>
      <c r="W344" s="760"/>
      <c r="X344" s="760"/>
      <c r="Y344" s="760"/>
      <c r="Z344" s="760"/>
      <c r="AA344" s="760"/>
      <c r="AB344" s="760"/>
      <c r="AC344" s="760"/>
      <c r="AD344" s="760"/>
      <c r="AE344" s="760"/>
      <c r="AF344" s="760"/>
      <c r="AG344" s="760"/>
      <c r="AH344" s="760"/>
      <c r="AI344" s="760"/>
      <c r="AJ344" s="760"/>
      <c r="AK344" s="760"/>
      <c r="AL344" s="760"/>
      <c r="AM344" s="760"/>
      <c r="AN344" s="760"/>
      <c r="AO344" s="760"/>
      <c r="AP344" s="760"/>
      <c r="AQ344" s="760"/>
      <c r="AR344" s="760"/>
      <c r="AS344" s="760"/>
      <c r="AT344" s="760"/>
      <c r="AU344" s="760"/>
      <c r="AV344" s="760"/>
      <c r="AW344" s="760"/>
      <c r="AX344" s="760"/>
      <c r="AY344" s="760"/>
      <c r="AZ344" s="760"/>
      <c r="BA344" s="760"/>
      <c r="BB344" s="760"/>
      <c r="BC344" s="760"/>
      <c r="BD344" s="760"/>
      <c r="BE344" s="760"/>
      <c r="BF344" s="760"/>
      <c r="BG344" s="760"/>
      <c r="BH344" s="760"/>
      <c r="BI344" s="760"/>
      <c r="BJ344" s="760"/>
      <c r="BK344" s="760"/>
      <c r="BL344" s="760"/>
      <c r="BM344" s="760"/>
      <c r="BN344" s="760"/>
      <c r="BO344" s="760"/>
      <c r="BP344" s="760"/>
      <c r="BQ344" s="760"/>
      <c r="BR344" s="760"/>
      <c r="BS344" s="760"/>
      <c r="BT344" s="760"/>
      <c r="BU344" s="760"/>
      <c r="BV344" s="760"/>
      <c r="BW344" s="760"/>
      <c r="BX344" s="760"/>
      <c r="BY344" s="760"/>
      <c r="BZ344" s="760"/>
      <c r="CA344" s="760"/>
    </row>
    <row r="345" spans="1:79">
      <c r="C345" s="730"/>
      <c r="D345" s="730"/>
      <c r="E345" s="730"/>
      <c r="F345" s="893"/>
      <c r="G345" s="835"/>
      <c r="I345" s="760"/>
      <c r="J345" s="760"/>
      <c r="K345" s="760"/>
      <c r="L345" s="760"/>
      <c r="M345" s="760"/>
      <c r="N345" s="815"/>
      <c r="O345" s="760"/>
      <c r="P345" s="760"/>
      <c r="Q345" s="760"/>
      <c r="R345" s="760"/>
      <c r="S345" s="760"/>
      <c r="T345" s="760"/>
      <c r="U345" s="760"/>
      <c r="V345" s="760"/>
      <c r="W345" s="760"/>
      <c r="X345" s="760"/>
      <c r="Y345" s="760"/>
      <c r="Z345" s="760"/>
      <c r="AA345" s="760"/>
      <c r="AB345" s="760"/>
      <c r="AC345" s="760"/>
      <c r="AD345" s="760"/>
      <c r="AE345" s="760"/>
      <c r="AF345" s="760"/>
      <c r="AG345" s="760"/>
      <c r="AH345" s="760"/>
      <c r="AI345" s="760"/>
      <c r="AJ345" s="760"/>
      <c r="AK345" s="760"/>
      <c r="AL345" s="760"/>
      <c r="AM345" s="760"/>
      <c r="AN345" s="760"/>
      <c r="AO345" s="760"/>
      <c r="AP345" s="760"/>
      <c r="AQ345" s="760"/>
      <c r="AR345" s="760"/>
      <c r="AS345" s="760"/>
      <c r="AT345" s="760"/>
      <c r="AU345" s="760"/>
      <c r="AV345" s="760"/>
      <c r="AW345" s="760"/>
      <c r="AX345" s="760"/>
      <c r="AY345" s="760"/>
      <c r="AZ345" s="760"/>
      <c r="BA345" s="760"/>
      <c r="BB345" s="760"/>
      <c r="BC345" s="760"/>
      <c r="BD345" s="760"/>
      <c r="BE345" s="760"/>
      <c r="BF345" s="760"/>
      <c r="BG345" s="760"/>
      <c r="BH345" s="760"/>
      <c r="BI345" s="760"/>
      <c r="BJ345" s="760"/>
      <c r="BK345" s="760"/>
      <c r="BL345" s="760"/>
      <c r="BM345" s="760"/>
      <c r="BN345" s="760"/>
      <c r="BO345" s="760"/>
      <c r="BP345" s="760"/>
      <c r="BQ345" s="760"/>
      <c r="BR345" s="760"/>
      <c r="BS345" s="760"/>
      <c r="BT345" s="760"/>
      <c r="BU345" s="760"/>
      <c r="BV345" s="760"/>
      <c r="BW345" s="760"/>
      <c r="BX345" s="760"/>
      <c r="BY345" s="760"/>
      <c r="BZ345" s="760"/>
      <c r="CA345" s="760"/>
    </row>
    <row r="346" spans="1:79" ht="6.75" customHeight="1" thickBot="1">
      <c r="F346" s="893"/>
      <c r="I346" s="727"/>
      <c r="J346" s="760"/>
      <c r="K346" s="760"/>
      <c r="L346" s="760"/>
      <c r="M346" s="760"/>
      <c r="N346" s="815"/>
      <c r="O346" s="760"/>
      <c r="P346" s="760"/>
      <c r="Q346" s="760"/>
      <c r="R346" s="760"/>
      <c r="S346" s="760"/>
      <c r="T346" s="760"/>
      <c r="U346" s="760"/>
      <c r="V346" s="760"/>
      <c r="W346" s="760"/>
      <c r="X346" s="760"/>
      <c r="Y346" s="760"/>
      <c r="Z346" s="760"/>
      <c r="AA346" s="760"/>
      <c r="AB346" s="760"/>
      <c r="AC346" s="760"/>
      <c r="AD346" s="760"/>
      <c r="AE346" s="760"/>
      <c r="AF346" s="760"/>
      <c r="AG346" s="760"/>
      <c r="AH346" s="760"/>
      <c r="AI346" s="760"/>
      <c r="AJ346" s="760"/>
      <c r="AK346" s="760"/>
      <c r="AL346" s="760"/>
      <c r="AM346" s="760"/>
      <c r="AN346" s="760"/>
      <c r="AO346" s="760"/>
      <c r="AP346" s="760"/>
      <c r="AQ346" s="760"/>
      <c r="AR346" s="760"/>
      <c r="AS346" s="760"/>
      <c r="AT346" s="760"/>
      <c r="AU346" s="760"/>
      <c r="AV346" s="760"/>
      <c r="AW346" s="760"/>
      <c r="AX346" s="760"/>
      <c r="AY346" s="760"/>
      <c r="AZ346" s="760"/>
      <c r="BA346" s="760"/>
      <c r="BB346" s="760"/>
      <c r="BC346" s="760"/>
      <c r="BD346" s="760"/>
      <c r="BE346" s="760"/>
      <c r="BF346" s="760"/>
      <c r="BG346" s="760"/>
      <c r="BH346" s="760"/>
      <c r="BI346" s="760"/>
      <c r="BJ346" s="760"/>
      <c r="BK346" s="760"/>
      <c r="BL346" s="760"/>
      <c r="BM346" s="760"/>
      <c r="BN346" s="760"/>
      <c r="BO346" s="760"/>
      <c r="BP346" s="760"/>
      <c r="BQ346" s="760"/>
      <c r="BR346" s="760"/>
      <c r="BS346" s="760"/>
      <c r="BT346" s="760"/>
      <c r="BU346" s="760"/>
      <c r="BV346" s="760"/>
      <c r="BW346" s="760"/>
      <c r="BX346" s="760"/>
      <c r="BY346" s="760"/>
      <c r="BZ346" s="760"/>
      <c r="CA346" s="760"/>
    </row>
    <row r="347" spans="1:79" s="823" customFormat="1" ht="23.25" customHeight="1" thickBot="1">
      <c r="A347" s="819"/>
      <c r="B347" s="1406"/>
      <c r="C347" s="1407"/>
      <c r="D347" s="1407"/>
      <c r="E347" s="1408"/>
      <c r="F347" s="820" t="s">
        <v>805</v>
      </c>
      <c r="G347" s="821"/>
      <c r="H347" s="820" t="s">
        <v>806</v>
      </c>
      <c r="I347" s="871" t="e">
        <f>IF(OR(G361="KO",G370="KO",G378="KO"),"KO","Nincs KO")</f>
        <v>#DIV/0!</v>
      </c>
      <c r="J347" s="760"/>
      <c r="K347" s="760"/>
      <c r="L347" s="760"/>
      <c r="M347" s="760"/>
      <c r="N347" s="815"/>
      <c r="O347" s="760"/>
      <c r="P347" s="760"/>
      <c r="Q347" s="760"/>
      <c r="R347" s="760"/>
      <c r="S347" s="760"/>
      <c r="T347" s="760"/>
      <c r="U347" s="760"/>
      <c r="V347" s="760"/>
      <c r="W347" s="760"/>
      <c r="X347" s="760"/>
      <c r="Y347" s="760"/>
      <c r="Z347" s="760"/>
      <c r="AA347" s="760"/>
      <c r="AB347" s="760"/>
      <c r="AC347" s="760"/>
      <c r="AD347" s="760"/>
      <c r="AE347" s="760"/>
      <c r="AF347" s="760"/>
      <c r="AG347" s="760"/>
      <c r="AH347" s="760"/>
      <c r="AI347" s="760"/>
      <c r="AJ347" s="760"/>
      <c r="AK347" s="760"/>
      <c r="AL347" s="760"/>
      <c r="AM347" s="760"/>
      <c r="AN347" s="760"/>
      <c r="AO347" s="760"/>
      <c r="AP347" s="760"/>
      <c r="AQ347" s="760"/>
      <c r="AR347" s="760"/>
      <c r="AS347" s="760"/>
      <c r="AT347" s="760"/>
      <c r="AU347" s="760"/>
      <c r="AV347" s="760"/>
      <c r="AW347" s="760"/>
      <c r="AX347" s="760"/>
      <c r="AY347" s="760"/>
      <c r="AZ347" s="760"/>
      <c r="BA347" s="760"/>
      <c r="BB347" s="760"/>
      <c r="BC347" s="760"/>
      <c r="BD347" s="760"/>
      <c r="BE347" s="760"/>
      <c r="BF347" s="760"/>
      <c r="BG347" s="760"/>
      <c r="BH347" s="760"/>
      <c r="BI347" s="760"/>
      <c r="BJ347" s="760"/>
      <c r="BK347" s="760"/>
      <c r="BL347" s="760"/>
      <c r="BM347" s="760"/>
      <c r="BN347" s="760"/>
      <c r="BO347" s="760"/>
      <c r="BP347" s="760"/>
      <c r="BQ347" s="760"/>
      <c r="BR347" s="760"/>
      <c r="BS347" s="760"/>
      <c r="BT347" s="760"/>
      <c r="BU347" s="760"/>
      <c r="BV347" s="760"/>
      <c r="BW347" s="760"/>
      <c r="BX347" s="760"/>
      <c r="BY347" s="760"/>
      <c r="BZ347" s="760"/>
      <c r="CA347" s="760"/>
    </row>
    <row r="348" spans="1:79" ht="45.6" customHeight="1" thickBot="1">
      <c r="B348" s="824" t="s">
        <v>971</v>
      </c>
      <c r="C348" s="825" t="s">
        <v>972</v>
      </c>
      <c r="D348" s="825"/>
      <c r="E348" s="826"/>
      <c r="F348" s="827">
        <f>+E354+E363+E372+E380+E386</f>
        <v>8</v>
      </c>
      <c r="G348" s="828"/>
      <c r="H348" s="829">
        <v>27</v>
      </c>
      <c r="I348" s="830" t="e">
        <f>SUM(G353,G361,G370,G378,G385)</f>
        <v>#DIV/0!</v>
      </c>
      <c r="J348" s="760"/>
      <c r="K348" s="760"/>
      <c r="L348" s="760"/>
      <c r="M348" s="760"/>
      <c r="N348" s="815"/>
      <c r="O348" s="760"/>
      <c r="P348" s="760"/>
      <c r="Q348" s="760"/>
      <c r="R348" s="760"/>
      <c r="S348" s="760"/>
      <c r="T348" s="760"/>
      <c r="U348" s="760"/>
      <c r="V348" s="760"/>
      <c r="W348" s="760"/>
      <c r="X348" s="760"/>
      <c r="Y348" s="760"/>
      <c r="Z348" s="760"/>
      <c r="AA348" s="760"/>
      <c r="AB348" s="760"/>
      <c r="AC348" s="760"/>
      <c r="AD348" s="760"/>
      <c r="AE348" s="760"/>
      <c r="AF348" s="760"/>
      <c r="AG348" s="760"/>
      <c r="AH348" s="760"/>
      <c r="AI348" s="760"/>
      <c r="AJ348" s="760"/>
      <c r="AK348" s="760"/>
      <c r="AL348" s="760"/>
      <c r="AM348" s="760"/>
      <c r="AN348" s="760"/>
      <c r="AO348" s="760"/>
      <c r="AP348" s="760"/>
      <c r="AQ348" s="760"/>
      <c r="AR348" s="760"/>
      <c r="AS348" s="760"/>
      <c r="AT348" s="760"/>
      <c r="AU348" s="760"/>
      <c r="AV348" s="760"/>
      <c r="AW348" s="760"/>
      <c r="AX348" s="760"/>
      <c r="AY348" s="760"/>
      <c r="AZ348" s="760"/>
      <c r="BA348" s="760"/>
      <c r="BB348" s="760"/>
      <c r="BC348" s="760"/>
      <c r="BD348" s="760"/>
      <c r="BE348" s="760"/>
      <c r="BF348" s="760"/>
      <c r="BG348" s="760"/>
      <c r="BH348" s="760"/>
      <c r="BI348" s="760"/>
      <c r="BJ348" s="760"/>
      <c r="BK348" s="760"/>
      <c r="BL348" s="760"/>
      <c r="BM348" s="760"/>
      <c r="BN348" s="760"/>
      <c r="BO348" s="760"/>
      <c r="BP348" s="760"/>
      <c r="BQ348" s="760"/>
      <c r="BR348" s="760"/>
      <c r="BS348" s="760"/>
      <c r="BT348" s="760"/>
      <c r="BU348" s="760"/>
      <c r="BV348" s="760"/>
      <c r="BW348" s="760"/>
      <c r="BX348" s="760"/>
      <c r="BY348" s="760"/>
      <c r="BZ348" s="760"/>
      <c r="CA348" s="760"/>
    </row>
    <row r="349" spans="1:79" ht="20.25" customHeight="1">
      <c r="B349" s="831" t="s">
        <v>973</v>
      </c>
      <c r="C349" s="832"/>
      <c r="D349" s="832"/>
      <c r="E349" s="832"/>
      <c r="F349" s="893"/>
      <c r="G349" s="834"/>
      <c r="H349" s="834"/>
      <c r="I349" s="760"/>
      <c r="J349" s="760"/>
      <c r="K349" s="760"/>
      <c r="L349" s="760"/>
      <c r="M349" s="760"/>
      <c r="N349" s="815"/>
      <c r="O349" s="760"/>
      <c r="P349" s="760"/>
      <c r="Q349" s="760"/>
      <c r="R349" s="760"/>
      <c r="S349" s="760"/>
      <c r="T349" s="760"/>
      <c r="U349" s="760"/>
      <c r="V349" s="760"/>
      <c r="W349" s="760"/>
      <c r="X349" s="760"/>
      <c r="Y349" s="760"/>
      <c r="Z349" s="760"/>
      <c r="AA349" s="760"/>
      <c r="AB349" s="760"/>
      <c r="AC349" s="760"/>
      <c r="AD349" s="760"/>
      <c r="AE349" s="760"/>
      <c r="AF349" s="760"/>
      <c r="AG349" s="760"/>
      <c r="AH349" s="760"/>
      <c r="AI349" s="760"/>
      <c r="AJ349" s="760"/>
      <c r="AK349" s="760"/>
      <c r="AL349" s="760"/>
      <c r="AM349" s="760"/>
      <c r="AN349" s="760"/>
      <c r="AO349" s="760"/>
      <c r="AP349" s="760"/>
      <c r="AQ349" s="760"/>
      <c r="AR349" s="760"/>
      <c r="AS349" s="760"/>
      <c r="AT349" s="760"/>
      <c r="AU349" s="760"/>
      <c r="AV349" s="760"/>
      <c r="AW349" s="760"/>
      <c r="AX349" s="760"/>
      <c r="AY349" s="760"/>
      <c r="AZ349" s="760"/>
      <c r="BA349" s="760"/>
      <c r="BB349" s="760"/>
      <c r="BC349" s="760"/>
      <c r="BD349" s="760"/>
      <c r="BE349" s="760"/>
      <c r="BF349" s="760"/>
      <c r="BG349" s="760"/>
      <c r="BH349" s="760"/>
      <c r="BI349" s="760"/>
      <c r="BJ349" s="760"/>
      <c r="BK349" s="760"/>
      <c r="BL349" s="760"/>
      <c r="BM349" s="760"/>
      <c r="BN349" s="760"/>
      <c r="BO349" s="760"/>
      <c r="BP349" s="760"/>
      <c r="BQ349" s="760"/>
      <c r="BR349" s="760"/>
      <c r="BS349" s="760"/>
      <c r="BT349" s="760"/>
      <c r="BU349" s="760"/>
      <c r="BV349" s="760"/>
      <c r="BW349" s="760"/>
      <c r="BX349" s="760"/>
      <c r="BY349" s="760"/>
      <c r="BZ349" s="760"/>
      <c r="CA349" s="760"/>
    </row>
    <row r="350" spans="1:79" ht="18" customHeight="1">
      <c r="A350" s="724">
        <v>35</v>
      </c>
      <c r="B350" s="831" t="s">
        <v>974</v>
      </c>
      <c r="C350" s="832"/>
      <c r="D350" s="832"/>
      <c r="E350" s="832"/>
      <c r="F350" s="893"/>
      <c r="G350" s="835"/>
      <c r="H350" s="835"/>
      <c r="I350" s="760"/>
      <c r="J350" s="760"/>
      <c r="K350" s="760"/>
      <c r="L350" s="760"/>
      <c r="M350" s="760"/>
      <c r="N350" s="815"/>
      <c r="O350" s="760"/>
      <c r="P350" s="760"/>
      <c r="Q350" s="760"/>
      <c r="R350" s="760"/>
      <c r="S350" s="760"/>
      <c r="T350" s="760"/>
      <c r="U350" s="760"/>
      <c r="V350" s="760"/>
      <c r="W350" s="760"/>
      <c r="X350" s="760"/>
      <c r="Y350" s="760"/>
      <c r="Z350" s="760"/>
      <c r="AA350" s="760"/>
      <c r="AB350" s="760"/>
      <c r="AC350" s="760"/>
      <c r="AD350" s="760"/>
      <c r="AE350" s="760"/>
      <c r="AF350" s="760"/>
      <c r="AG350" s="760"/>
      <c r="AH350" s="760"/>
      <c r="AI350" s="760"/>
      <c r="AJ350" s="760"/>
      <c r="AK350" s="760"/>
      <c r="AL350" s="760"/>
      <c r="AM350" s="760"/>
      <c r="AN350" s="760"/>
      <c r="AO350" s="760"/>
      <c r="AP350" s="760"/>
      <c r="AQ350" s="760"/>
      <c r="AR350" s="760"/>
      <c r="AS350" s="760"/>
      <c r="AT350" s="760"/>
      <c r="AU350" s="760"/>
      <c r="AV350" s="760"/>
      <c r="AW350" s="760"/>
      <c r="AX350" s="760"/>
      <c r="AY350" s="760"/>
      <c r="AZ350" s="760"/>
      <c r="BA350" s="760"/>
      <c r="BB350" s="760"/>
      <c r="BC350" s="760"/>
      <c r="BD350" s="760"/>
      <c r="BE350" s="760"/>
      <c r="BF350" s="760"/>
      <c r="BG350" s="760"/>
      <c r="BH350" s="760"/>
      <c r="BI350" s="760"/>
      <c r="BJ350" s="760"/>
      <c r="BK350" s="760"/>
      <c r="BL350" s="760"/>
      <c r="BM350" s="760"/>
      <c r="BN350" s="760"/>
      <c r="BO350" s="760"/>
      <c r="BP350" s="760"/>
      <c r="BQ350" s="760"/>
      <c r="BR350" s="760"/>
      <c r="BS350" s="760"/>
      <c r="BT350" s="760"/>
      <c r="BU350" s="760"/>
      <c r="BV350" s="760"/>
      <c r="BW350" s="760"/>
      <c r="BX350" s="760"/>
      <c r="BY350" s="760"/>
      <c r="BZ350" s="760"/>
      <c r="CA350" s="760"/>
    </row>
    <row r="351" spans="1:79" ht="35.25" customHeight="1">
      <c r="B351" s="1399" t="s">
        <v>975</v>
      </c>
      <c r="C351" s="1400"/>
      <c r="D351" s="1400"/>
      <c r="E351" s="1401"/>
      <c r="F351" s="893"/>
      <c r="G351" s="835"/>
      <c r="H351" s="835"/>
      <c r="I351" s="760"/>
      <c r="J351" s="760"/>
      <c r="K351" s="760"/>
      <c r="L351" s="760"/>
      <c r="M351" s="760"/>
      <c r="N351" s="815"/>
      <c r="O351" s="760"/>
      <c r="P351" s="760"/>
      <c r="Q351" s="760"/>
      <c r="R351" s="760"/>
      <c r="S351" s="760"/>
      <c r="T351" s="760"/>
      <c r="U351" s="760"/>
      <c r="V351" s="760"/>
      <c r="W351" s="760"/>
      <c r="X351" s="760"/>
      <c r="Y351" s="760"/>
      <c r="Z351" s="760"/>
      <c r="AA351" s="760"/>
      <c r="AB351" s="760"/>
      <c r="AC351" s="760"/>
      <c r="AD351" s="760"/>
      <c r="AE351" s="760"/>
      <c r="AF351" s="760"/>
      <c r="AG351" s="760"/>
      <c r="AH351" s="760"/>
      <c r="AI351" s="760"/>
      <c r="AJ351" s="760"/>
      <c r="AK351" s="760"/>
      <c r="AL351" s="760"/>
      <c r="AM351" s="760"/>
      <c r="AN351" s="760"/>
      <c r="AO351" s="760"/>
      <c r="AP351" s="760"/>
      <c r="AQ351" s="760"/>
      <c r="AR351" s="760"/>
      <c r="AS351" s="760"/>
      <c r="AT351" s="760"/>
      <c r="AU351" s="760"/>
      <c r="AV351" s="760"/>
      <c r="AW351" s="760"/>
      <c r="AX351" s="760"/>
      <c r="AY351" s="760"/>
      <c r="AZ351" s="760"/>
      <c r="BA351" s="760"/>
      <c r="BB351" s="760"/>
      <c r="BC351" s="760"/>
      <c r="BD351" s="760"/>
      <c r="BE351" s="760"/>
      <c r="BF351" s="760"/>
      <c r="BG351" s="760"/>
      <c r="BH351" s="760"/>
      <c r="BI351" s="760"/>
      <c r="BJ351" s="760"/>
      <c r="BK351" s="760"/>
      <c r="BL351" s="760"/>
      <c r="BM351" s="760"/>
      <c r="BN351" s="760"/>
      <c r="BO351" s="760"/>
      <c r="BP351" s="760"/>
      <c r="BQ351" s="760"/>
      <c r="BR351" s="760"/>
      <c r="BS351" s="760"/>
      <c r="BT351" s="760"/>
      <c r="BU351" s="760"/>
      <c r="BV351" s="760"/>
      <c r="BW351" s="760"/>
      <c r="BX351" s="760"/>
      <c r="BY351" s="760"/>
      <c r="BZ351" s="760"/>
      <c r="CA351" s="760"/>
    </row>
    <row r="352" spans="1:79" ht="16.5" customHeight="1" thickBot="1">
      <c r="B352" s="831" t="s">
        <v>811</v>
      </c>
      <c r="C352" s="836"/>
      <c r="F352" s="893"/>
      <c r="G352" s="835"/>
      <c r="H352" s="835"/>
      <c r="I352" s="760"/>
      <c r="J352" s="760"/>
      <c r="K352" s="760"/>
      <c r="L352" s="760"/>
      <c r="M352" s="760"/>
      <c r="N352" s="815"/>
      <c r="O352" s="760"/>
      <c r="P352" s="760"/>
      <c r="Q352" s="760"/>
      <c r="R352" s="760"/>
      <c r="S352" s="760"/>
      <c r="T352" s="760"/>
      <c r="U352" s="760"/>
      <c r="V352" s="760"/>
      <c r="W352" s="760"/>
      <c r="X352" s="760"/>
      <c r="Y352" s="760"/>
      <c r="Z352" s="760"/>
      <c r="AA352" s="760"/>
      <c r="AB352" s="760"/>
      <c r="AC352" s="760"/>
      <c r="AD352" s="760"/>
      <c r="AE352" s="760"/>
      <c r="AF352" s="760"/>
      <c r="AG352" s="760"/>
      <c r="AH352" s="760"/>
      <c r="AI352" s="760"/>
      <c r="AJ352" s="760"/>
      <c r="AK352" s="760"/>
      <c r="AL352" s="760"/>
      <c r="AM352" s="760"/>
      <c r="AN352" s="760"/>
      <c r="AO352" s="760"/>
      <c r="AP352" s="760"/>
      <c r="AQ352" s="760"/>
      <c r="AR352" s="760"/>
      <c r="AS352" s="760"/>
      <c r="AT352" s="760"/>
      <c r="AU352" s="760"/>
      <c r="AV352" s="760"/>
      <c r="AW352" s="760"/>
      <c r="AX352" s="760"/>
      <c r="AY352" s="760"/>
      <c r="AZ352" s="760"/>
      <c r="BA352" s="760"/>
      <c r="BB352" s="760"/>
      <c r="BC352" s="760"/>
      <c r="BD352" s="760"/>
      <c r="BE352" s="760"/>
      <c r="BF352" s="760"/>
      <c r="BG352" s="760"/>
      <c r="BH352" s="760"/>
      <c r="BI352" s="760"/>
      <c r="BJ352" s="760"/>
      <c r="BK352" s="760"/>
      <c r="BL352" s="760"/>
      <c r="BM352" s="760"/>
      <c r="BN352" s="760"/>
      <c r="BO352" s="760"/>
      <c r="BP352" s="760"/>
      <c r="BQ352" s="760"/>
      <c r="BR352" s="760"/>
      <c r="BS352" s="760"/>
      <c r="BT352" s="760"/>
      <c r="BU352" s="760"/>
      <c r="BV352" s="760"/>
      <c r="BW352" s="760"/>
      <c r="BX352" s="760"/>
      <c r="BY352" s="760"/>
      <c r="BZ352" s="760"/>
      <c r="CA352" s="760"/>
    </row>
    <row r="353" spans="1:79" ht="33.75" customHeight="1" thickBot="1">
      <c r="B353" s="837" t="s">
        <v>812</v>
      </c>
      <c r="C353" s="838" t="s">
        <v>813</v>
      </c>
      <c r="D353" s="838" t="s">
        <v>814</v>
      </c>
      <c r="E353" s="839" t="s">
        <v>815</v>
      </c>
      <c r="F353" s="1402" t="s">
        <v>816</v>
      </c>
      <c r="G353" s="926" t="e">
        <f>AVERAGE([2]A.Pontozás_1.értékelő!G349,[2]B.Pontozás_2.értékelő!G349)</f>
        <v>#DIV/0!</v>
      </c>
      <c r="H353" s="835"/>
      <c r="I353" s="760"/>
      <c r="J353" s="760"/>
      <c r="K353" s="760"/>
      <c r="L353" s="760"/>
      <c r="M353" s="760"/>
      <c r="N353" s="815"/>
      <c r="O353" s="760"/>
      <c r="P353" s="760"/>
      <c r="Q353" s="760"/>
      <c r="R353" s="760"/>
      <c r="S353" s="760"/>
      <c r="T353" s="760"/>
      <c r="U353" s="760"/>
      <c r="V353" s="760"/>
      <c r="W353" s="760"/>
      <c r="X353" s="760"/>
      <c r="Y353" s="760"/>
      <c r="Z353" s="760"/>
      <c r="AA353" s="760"/>
      <c r="AB353" s="760"/>
      <c r="AC353" s="760"/>
      <c r="AD353" s="760"/>
      <c r="AE353" s="760"/>
      <c r="AF353" s="760"/>
      <c r="AG353" s="760"/>
      <c r="AH353" s="760"/>
      <c r="AI353" s="760"/>
      <c r="AJ353" s="760"/>
      <c r="AK353" s="760"/>
      <c r="AL353" s="760"/>
      <c r="AM353" s="760"/>
      <c r="AN353" s="760"/>
      <c r="AO353" s="760"/>
      <c r="AP353" s="760"/>
      <c r="AQ353" s="760"/>
      <c r="AR353" s="760"/>
      <c r="AS353" s="760"/>
      <c r="AT353" s="760"/>
      <c r="AU353" s="760"/>
      <c r="AV353" s="760"/>
      <c r="AW353" s="760"/>
      <c r="AX353" s="760"/>
      <c r="AY353" s="760"/>
      <c r="AZ353" s="760"/>
      <c r="BA353" s="760"/>
      <c r="BB353" s="760"/>
      <c r="BC353" s="760"/>
      <c r="BD353" s="760"/>
      <c r="BE353" s="760"/>
      <c r="BF353" s="760"/>
      <c r="BG353" s="760"/>
      <c r="BH353" s="760"/>
      <c r="BI353" s="760"/>
      <c r="BJ353" s="760"/>
      <c r="BK353" s="760"/>
      <c r="BL353" s="760"/>
      <c r="BM353" s="760"/>
      <c r="BN353" s="760"/>
      <c r="BO353" s="760"/>
      <c r="BP353" s="760"/>
      <c r="BQ353" s="760"/>
      <c r="BR353" s="760"/>
      <c r="BS353" s="760"/>
      <c r="BT353" s="760"/>
      <c r="BU353" s="760"/>
      <c r="BV353" s="760"/>
      <c r="BW353" s="760"/>
      <c r="BX353" s="760"/>
      <c r="BY353" s="760"/>
      <c r="BZ353" s="760"/>
      <c r="CA353" s="760"/>
    </row>
    <row r="354" spans="1:79" ht="21" customHeight="1">
      <c r="B354" s="844" t="s">
        <v>818</v>
      </c>
      <c r="C354" s="845">
        <v>0</v>
      </c>
      <c r="D354" s="846">
        <v>3</v>
      </c>
      <c r="E354" s="847">
        <v>0</v>
      </c>
      <c r="F354" s="1403"/>
      <c r="G354" s="865"/>
      <c r="H354" s="865"/>
      <c r="I354" s="866"/>
      <c r="J354" s="760"/>
      <c r="K354" s="760"/>
      <c r="L354" s="760"/>
      <c r="M354" s="760"/>
      <c r="N354" s="815"/>
      <c r="O354" s="760"/>
      <c r="P354" s="760"/>
      <c r="Q354" s="760"/>
      <c r="R354" s="760"/>
      <c r="S354" s="760"/>
      <c r="T354" s="760"/>
      <c r="U354" s="760"/>
      <c r="V354" s="760"/>
      <c r="W354" s="760"/>
      <c r="X354" s="760"/>
      <c r="Y354" s="760"/>
      <c r="Z354" s="760"/>
      <c r="AA354" s="760"/>
      <c r="AB354" s="760"/>
      <c r="AC354" s="760"/>
      <c r="AD354" s="760"/>
      <c r="AE354" s="760"/>
      <c r="AF354" s="760"/>
      <c r="AG354" s="760"/>
      <c r="AH354" s="760"/>
      <c r="AI354" s="760"/>
      <c r="AJ354" s="760"/>
      <c r="AK354" s="760"/>
      <c r="AL354" s="760"/>
      <c r="AM354" s="760"/>
      <c r="AN354" s="760"/>
      <c r="AO354" s="760"/>
      <c r="AP354" s="760"/>
      <c r="AQ354" s="760"/>
      <c r="AR354" s="760"/>
      <c r="AS354" s="760"/>
      <c r="AT354" s="760"/>
      <c r="AU354" s="760"/>
      <c r="AV354" s="760"/>
      <c r="AW354" s="760"/>
      <c r="AX354" s="760"/>
      <c r="AY354" s="760"/>
      <c r="AZ354" s="760"/>
      <c r="BA354" s="760"/>
      <c r="BB354" s="760"/>
      <c r="BC354" s="760"/>
      <c r="BD354" s="760"/>
      <c r="BE354" s="760"/>
      <c r="BF354" s="760"/>
      <c r="BG354" s="760"/>
      <c r="BH354" s="760"/>
      <c r="BI354" s="760"/>
      <c r="BJ354" s="760"/>
      <c r="BK354" s="760"/>
      <c r="BL354" s="760"/>
      <c r="BM354" s="760"/>
      <c r="BN354" s="760"/>
      <c r="BO354" s="760"/>
      <c r="BP354" s="760"/>
      <c r="BQ354" s="760"/>
      <c r="BR354" s="760"/>
      <c r="BS354" s="760"/>
      <c r="BT354" s="760"/>
      <c r="BU354" s="760"/>
      <c r="BV354" s="760"/>
      <c r="BW354" s="760"/>
      <c r="BX354" s="760"/>
      <c r="BY354" s="760"/>
      <c r="BZ354" s="760"/>
      <c r="CA354" s="760"/>
    </row>
    <row r="355" spans="1:79" ht="20.25" customHeight="1">
      <c r="B355" s="850" t="s">
        <v>976</v>
      </c>
      <c r="C355" s="851">
        <v>1</v>
      </c>
      <c r="D355" s="852">
        <v>3</v>
      </c>
      <c r="E355" s="853">
        <v>3</v>
      </c>
      <c r="F355" s="1403"/>
      <c r="G355" s="867"/>
      <c r="H355" s="867"/>
      <c r="I355" s="868"/>
      <c r="J355" s="760"/>
      <c r="K355" s="760"/>
      <c r="L355" s="760"/>
      <c r="M355" s="760"/>
      <c r="N355" s="815"/>
      <c r="O355" s="760"/>
      <c r="P355" s="760"/>
      <c r="Q355" s="760"/>
      <c r="R355" s="760"/>
      <c r="S355" s="760"/>
      <c r="T355" s="760"/>
      <c r="U355" s="760"/>
      <c r="V355" s="760"/>
      <c r="W355" s="760"/>
      <c r="X355" s="760"/>
      <c r="Y355" s="760"/>
      <c r="Z355" s="760"/>
      <c r="AA355" s="760"/>
      <c r="AB355" s="760"/>
      <c r="AC355" s="760"/>
      <c r="AD355" s="760"/>
      <c r="AE355" s="760"/>
      <c r="AF355" s="760"/>
      <c r="AG355" s="760"/>
      <c r="AH355" s="760"/>
      <c r="AI355" s="760"/>
      <c r="AJ355" s="760"/>
      <c r="AK355" s="760"/>
      <c r="AL355" s="760"/>
      <c r="AM355" s="760"/>
      <c r="AN355" s="760"/>
      <c r="AO355" s="760"/>
      <c r="AP355" s="760"/>
      <c r="AQ355" s="760"/>
      <c r="AR355" s="760"/>
      <c r="AS355" s="760"/>
      <c r="AT355" s="760"/>
      <c r="AU355" s="760"/>
      <c r="AV355" s="760"/>
      <c r="AW355" s="760"/>
      <c r="AX355" s="760"/>
      <c r="AY355" s="760"/>
      <c r="AZ355" s="760"/>
      <c r="BA355" s="760"/>
      <c r="BB355" s="760"/>
      <c r="BC355" s="760"/>
      <c r="BD355" s="760"/>
      <c r="BE355" s="760"/>
      <c r="BF355" s="760"/>
      <c r="BG355" s="760"/>
      <c r="BH355" s="760"/>
      <c r="BI355" s="760"/>
      <c r="BJ355" s="760"/>
      <c r="BK355" s="760"/>
      <c r="BL355" s="760"/>
      <c r="BM355" s="760"/>
      <c r="BN355" s="760"/>
      <c r="BO355" s="760"/>
      <c r="BP355" s="760"/>
      <c r="BQ355" s="760"/>
      <c r="BR355" s="760"/>
      <c r="BS355" s="760"/>
      <c r="BT355" s="760"/>
      <c r="BU355" s="760"/>
      <c r="BV355" s="760"/>
      <c r="BW355" s="760"/>
      <c r="BX355" s="760"/>
      <c r="BY355" s="760"/>
      <c r="BZ355" s="760"/>
      <c r="CA355" s="760"/>
    </row>
    <row r="356" spans="1:79" ht="20.25" customHeight="1" thickBot="1">
      <c r="B356" s="856" t="s">
        <v>977</v>
      </c>
      <c r="C356" s="857">
        <v>2</v>
      </c>
      <c r="D356" s="858">
        <v>3</v>
      </c>
      <c r="E356" s="859">
        <v>6</v>
      </c>
      <c r="F356" s="1404"/>
      <c r="G356" s="869"/>
      <c r="H356" s="869"/>
      <c r="I356" s="870"/>
      <c r="J356" s="760"/>
      <c r="K356" s="760"/>
      <c r="L356" s="760"/>
      <c r="M356" s="760"/>
      <c r="N356" s="815"/>
      <c r="O356" s="760"/>
      <c r="P356" s="760"/>
      <c r="Q356" s="760"/>
      <c r="R356" s="760"/>
      <c r="S356" s="760"/>
      <c r="T356" s="760"/>
      <c r="U356" s="760"/>
      <c r="V356" s="760"/>
      <c r="W356" s="760"/>
      <c r="X356" s="760"/>
      <c r="Y356" s="760"/>
      <c r="Z356" s="760"/>
      <c r="AA356" s="760"/>
      <c r="AB356" s="760"/>
      <c r="AC356" s="760"/>
      <c r="AD356" s="760"/>
      <c r="AE356" s="760"/>
      <c r="AF356" s="760"/>
      <c r="AG356" s="760"/>
      <c r="AH356" s="760"/>
      <c r="AI356" s="760"/>
      <c r="AJ356" s="760"/>
      <c r="AK356" s="760"/>
      <c r="AL356" s="760"/>
      <c r="AM356" s="760"/>
      <c r="AN356" s="760"/>
      <c r="AO356" s="760"/>
      <c r="AP356" s="760"/>
      <c r="AQ356" s="760"/>
      <c r="AR356" s="760"/>
      <c r="AS356" s="760"/>
      <c r="AT356" s="760"/>
      <c r="AU356" s="760"/>
      <c r="AV356" s="760"/>
      <c r="AW356" s="760"/>
      <c r="AX356" s="760"/>
      <c r="AY356" s="760"/>
      <c r="AZ356" s="760"/>
      <c r="BA356" s="760"/>
      <c r="BB356" s="760"/>
      <c r="BC356" s="760"/>
      <c r="BD356" s="760"/>
      <c r="BE356" s="760"/>
      <c r="BF356" s="760"/>
      <c r="BG356" s="760"/>
      <c r="BH356" s="760"/>
      <c r="BI356" s="760"/>
      <c r="BJ356" s="760"/>
      <c r="BK356" s="760"/>
      <c r="BL356" s="760"/>
      <c r="BM356" s="760"/>
      <c r="BN356" s="760"/>
      <c r="BO356" s="760"/>
      <c r="BP356" s="760"/>
      <c r="BQ356" s="760"/>
      <c r="BR356" s="760"/>
      <c r="BS356" s="760"/>
      <c r="BT356" s="760"/>
      <c r="BU356" s="760"/>
      <c r="BV356" s="760"/>
      <c r="BW356" s="760"/>
      <c r="BX356" s="760"/>
      <c r="BY356" s="760"/>
      <c r="BZ356" s="760"/>
      <c r="CA356" s="760"/>
    </row>
    <row r="357" spans="1:79" ht="9" customHeight="1">
      <c r="B357" s="862"/>
      <c r="C357" s="863"/>
      <c r="D357" s="863"/>
      <c r="E357" s="863"/>
      <c r="F357" s="893"/>
      <c r="G357" s="835"/>
      <c r="H357" s="835"/>
      <c r="I357" s="760"/>
      <c r="J357" s="760"/>
      <c r="K357" s="760"/>
      <c r="L357" s="760"/>
      <c r="M357" s="760"/>
      <c r="N357" s="815"/>
      <c r="O357" s="760"/>
      <c r="P357" s="760"/>
      <c r="Q357" s="760"/>
      <c r="R357" s="760"/>
      <c r="S357" s="760"/>
      <c r="T357" s="760"/>
      <c r="U357" s="760"/>
      <c r="V357" s="760"/>
      <c r="W357" s="760"/>
      <c r="X357" s="760"/>
      <c r="Y357" s="760"/>
      <c r="Z357" s="760"/>
      <c r="AA357" s="760"/>
      <c r="AB357" s="760"/>
      <c r="AC357" s="760"/>
      <c r="AD357" s="760"/>
      <c r="AE357" s="760"/>
      <c r="AF357" s="760"/>
      <c r="AG357" s="760"/>
      <c r="AH357" s="760"/>
      <c r="AI357" s="760"/>
      <c r="AJ357" s="760"/>
      <c r="AK357" s="760"/>
      <c r="AL357" s="760"/>
      <c r="AM357" s="760"/>
      <c r="AN357" s="760"/>
      <c r="AO357" s="760"/>
      <c r="AP357" s="760"/>
      <c r="AQ357" s="760"/>
      <c r="AR357" s="760"/>
      <c r="AS357" s="760"/>
      <c r="AT357" s="760"/>
      <c r="AU357" s="760"/>
      <c r="AV357" s="760"/>
      <c r="AW357" s="760"/>
      <c r="AX357" s="760"/>
      <c r="AY357" s="760"/>
      <c r="AZ357" s="760"/>
      <c r="BA357" s="760"/>
      <c r="BB357" s="760"/>
      <c r="BC357" s="760"/>
      <c r="BD357" s="760"/>
      <c r="BE357" s="760"/>
      <c r="BF357" s="760"/>
      <c r="BG357" s="760"/>
      <c r="BH357" s="760"/>
      <c r="BI357" s="760"/>
      <c r="BJ357" s="760"/>
      <c r="BK357" s="760"/>
      <c r="BL357" s="760"/>
      <c r="BM357" s="760"/>
      <c r="BN357" s="760"/>
      <c r="BO357" s="760"/>
      <c r="BP357" s="760"/>
      <c r="BQ357" s="760"/>
      <c r="BR357" s="760"/>
      <c r="BS357" s="760"/>
      <c r="BT357" s="760"/>
      <c r="BU357" s="760"/>
      <c r="BV357" s="760"/>
      <c r="BW357" s="760"/>
      <c r="BX357" s="760"/>
      <c r="BY357" s="760"/>
      <c r="BZ357" s="760"/>
      <c r="CA357" s="760"/>
    </row>
    <row r="358" spans="1:79" ht="18" customHeight="1">
      <c r="A358" s="724">
        <v>36</v>
      </c>
      <c r="B358" s="831" t="s">
        <v>978</v>
      </c>
      <c r="C358" s="832"/>
      <c r="D358" s="832"/>
      <c r="E358" s="832"/>
      <c r="F358" s="893"/>
      <c r="G358" s="835"/>
      <c r="H358" s="835"/>
      <c r="I358" s="760"/>
      <c r="J358" s="760"/>
      <c r="K358" s="760"/>
      <c r="L358" s="760"/>
      <c r="M358" s="760"/>
      <c r="N358" s="815"/>
      <c r="O358" s="760"/>
      <c r="P358" s="760"/>
      <c r="Q358" s="760"/>
      <c r="R358" s="760"/>
      <c r="S358" s="760"/>
      <c r="T358" s="760"/>
      <c r="U358" s="760"/>
      <c r="V358" s="760"/>
      <c r="W358" s="760"/>
      <c r="X358" s="760"/>
      <c r="Y358" s="760"/>
      <c r="Z358" s="760"/>
      <c r="AA358" s="760"/>
      <c r="AB358" s="760"/>
      <c r="AC358" s="760"/>
      <c r="AD358" s="760"/>
      <c r="AE358" s="760"/>
      <c r="AF358" s="760"/>
      <c r="AG358" s="760"/>
      <c r="AH358" s="760"/>
      <c r="AI358" s="760"/>
      <c r="AJ358" s="760"/>
      <c r="AK358" s="760"/>
      <c r="AL358" s="760"/>
      <c r="AM358" s="760"/>
      <c r="AN358" s="760"/>
      <c r="AO358" s="760"/>
      <c r="AP358" s="760"/>
      <c r="AQ358" s="760"/>
      <c r="AR358" s="760"/>
      <c r="AS358" s="760"/>
      <c r="AT358" s="760"/>
      <c r="AU358" s="760"/>
      <c r="AV358" s="760"/>
      <c r="AW358" s="760"/>
      <c r="AX358" s="760"/>
      <c r="AY358" s="760"/>
      <c r="AZ358" s="760"/>
      <c r="BA358" s="760"/>
      <c r="BB358" s="760"/>
      <c r="BC358" s="760"/>
      <c r="BD358" s="760"/>
      <c r="BE358" s="760"/>
      <c r="BF358" s="760"/>
      <c r="BG358" s="760"/>
      <c r="BH358" s="760"/>
      <c r="BI358" s="760"/>
      <c r="BJ358" s="760"/>
      <c r="BK358" s="760"/>
      <c r="BL358" s="760"/>
      <c r="BM358" s="760"/>
      <c r="BN358" s="760"/>
      <c r="BO358" s="760"/>
      <c r="BP358" s="760"/>
      <c r="BQ358" s="760"/>
      <c r="BR358" s="760"/>
      <c r="BS358" s="760"/>
      <c r="BT358" s="760"/>
      <c r="BU358" s="760"/>
      <c r="BV358" s="760"/>
      <c r="BW358" s="760"/>
      <c r="BX358" s="760"/>
      <c r="BY358" s="760"/>
      <c r="BZ358" s="760"/>
      <c r="CA358" s="760"/>
    </row>
    <row r="359" spans="1:79" ht="50.25" customHeight="1">
      <c r="B359" s="1399" t="s">
        <v>979</v>
      </c>
      <c r="C359" s="1400"/>
      <c r="D359" s="1400"/>
      <c r="E359" s="1401"/>
      <c r="F359" s="893"/>
      <c r="G359" s="835"/>
      <c r="H359" s="835"/>
      <c r="I359" s="760"/>
      <c r="J359" s="760"/>
      <c r="K359" s="760"/>
      <c r="L359" s="760"/>
      <c r="M359" s="760"/>
      <c r="N359" s="815"/>
      <c r="O359" s="760"/>
      <c r="P359" s="760"/>
      <c r="Q359" s="760"/>
      <c r="R359" s="760"/>
      <c r="S359" s="760"/>
      <c r="T359" s="760"/>
      <c r="U359" s="760"/>
      <c r="V359" s="760"/>
      <c r="W359" s="760"/>
      <c r="X359" s="760"/>
      <c r="Y359" s="760"/>
      <c r="Z359" s="760"/>
      <c r="AA359" s="760"/>
      <c r="AB359" s="760"/>
      <c r="AC359" s="760"/>
      <c r="AD359" s="760"/>
      <c r="AE359" s="760"/>
      <c r="AF359" s="760"/>
      <c r="AG359" s="760"/>
      <c r="AH359" s="760"/>
      <c r="AI359" s="760"/>
      <c r="AJ359" s="760"/>
      <c r="AK359" s="760"/>
      <c r="AL359" s="760"/>
      <c r="AM359" s="760"/>
      <c r="AN359" s="760"/>
      <c r="AO359" s="760"/>
      <c r="AP359" s="760"/>
      <c r="AQ359" s="760"/>
      <c r="AR359" s="760"/>
      <c r="AS359" s="760"/>
      <c r="AT359" s="760"/>
      <c r="AU359" s="760"/>
      <c r="AV359" s="760"/>
      <c r="AW359" s="760"/>
      <c r="AX359" s="760"/>
      <c r="AY359" s="760"/>
      <c r="AZ359" s="760"/>
      <c r="BA359" s="760"/>
      <c r="BB359" s="760"/>
      <c r="BC359" s="760"/>
      <c r="BD359" s="760"/>
      <c r="BE359" s="760"/>
      <c r="BF359" s="760"/>
      <c r="BG359" s="760"/>
      <c r="BH359" s="760"/>
      <c r="BI359" s="760"/>
      <c r="BJ359" s="760"/>
      <c r="BK359" s="760"/>
      <c r="BL359" s="760"/>
      <c r="BM359" s="760"/>
      <c r="BN359" s="760"/>
      <c r="BO359" s="760"/>
      <c r="BP359" s="760"/>
      <c r="BQ359" s="760"/>
      <c r="BR359" s="760"/>
      <c r="BS359" s="760"/>
      <c r="BT359" s="760"/>
      <c r="BU359" s="760"/>
      <c r="BV359" s="760"/>
      <c r="BW359" s="760"/>
      <c r="BX359" s="760"/>
      <c r="BY359" s="760"/>
      <c r="BZ359" s="760"/>
      <c r="CA359" s="760"/>
    </row>
    <row r="360" spans="1:79" ht="16.5" customHeight="1" thickBot="1">
      <c r="B360" s="831" t="s">
        <v>811</v>
      </c>
      <c r="C360" s="836"/>
      <c r="F360" s="893"/>
      <c r="G360" s="835"/>
      <c r="H360" s="835"/>
      <c r="I360" s="760"/>
      <c r="J360" s="760"/>
      <c r="K360" s="760"/>
      <c r="L360" s="760"/>
      <c r="M360" s="760"/>
      <c r="N360" s="815"/>
      <c r="O360" s="760"/>
      <c r="P360" s="760"/>
      <c r="Q360" s="760"/>
      <c r="R360" s="760"/>
      <c r="S360" s="760"/>
      <c r="T360" s="760"/>
      <c r="U360" s="760"/>
      <c r="V360" s="760"/>
      <c r="W360" s="760"/>
      <c r="X360" s="760"/>
      <c r="Y360" s="760"/>
      <c r="Z360" s="760"/>
      <c r="AA360" s="760"/>
      <c r="AB360" s="760"/>
      <c r="AC360" s="760"/>
      <c r="AD360" s="760"/>
      <c r="AE360" s="760"/>
      <c r="AF360" s="760"/>
      <c r="AG360" s="760"/>
      <c r="AH360" s="760"/>
      <c r="AI360" s="760"/>
      <c r="AJ360" s="760"/>
      <c r="AK360" s="760"/>
      <c r="AL360" s="760"/>
      <c r="AM360" s="760"/>
      <c r="AN360" s="760"/>
      <c r="AO360" s="760"/>
      <c r="AP360" s="760"/>
      <c r="AQ360" s="760"/>
      <c r="AR360" s="760"/>
      <c r="AS360" s="760"/>
      <c r="AT360" s="760"/>
      <c r="AU360" s="760"/>
      <c r="AV360" s="760"/>
      <c r="AW360" s="760"/>
      <c r="AX360" s="760"/>
      <c r="AY360" s="760"/>
      <c r="AZ360" s="760"/>
      <c r="BA360" s="760"/>
      <c r="BB360" s="760"/>
      <c r="BC360" s="760"/>
      <c r="BD360" s="760"/>
      <c r="BE360" s="760"/>
      <c r="BF360" s="760"/>
      <c r="BG360" s="760"/>
      <c r="BH360" s="760"/>
      <c r="BI360" s="760"/>
      <c r="BJ360" s="760"/>
      <c r="BK360" s="760"/>
      <c r="BL360" s="760"/>
      <c r="BM360" s="760"/>
      <c r="BN360" s="760"/>
      <c r="BO360" s="760"/>
      <c r="BP360" s="760"/>
      <c r="BQ360" s="760"/>
      <c r="BR360" s="760"/>
      <c r="BS360" s="760"/>
      <c r="BT360" s="760"/>
      <c r="BU360" s="760"/>
      <c r="BV360" s="760"/>
      <c r="BW360" s="760"/>
      <c r="BX360" s="760"/>
      <c r="BY360" s="760"/>
      <c r="BZ360" s="760"/>
      <c r="CA360" s="760"/>
    </row>
    <row r="361" spans="1:79" ht="33.75" customHeight="1" thickBot="1">
      <c r="B361" s="872" t="s">
        <v>812</v>
      </c>
      <c r="C361" s="873" t="s">
        <v>813</v>
      </c>
      <c r="D361" s="873" t="s">
        <v>814</v>
      </c>
      <c r="E361" s="874" t="s">
        <v>815</v>
      </c>
      <c r="F361" s="1402" t="s">
        <v>816</v>
      </c>
      <c r="G361" s="926" t="e">
        <f>AVERAGE([2]A.Pontozás_1.értékelő!G357,[2]B.Pontozás_2.értékelő!G357)</f>
        <v>#DIV/0!</v>
      </c>
      <c r="H361" s="835"/>
      <c r="I361" s="760"/>
      <c r="J361" s="760"/>
      <c r="K361" s="760"/>
      <c r="L361" s="760"/>
      <c r="M361" s="760"/>
      <c r="N361" s="815"/>
      <c r="O361" s="760"/>
      <c r="P361" s="760"/>
      <c r="Q361" s="760"/>
      <c r="R361" s="760"/>
      <c r="S361" s="760"/>
      <c r="T361" s="760"/>
      <c r="U361" s="760"/>
      <c r="V361" s="760"/>
      <c r="W361" s="760"/>
      <c r="X361" s="760"/>
      <c r="Y361" s="760"/>
      <c r="Z361" s="760"/>
      <c r="AA361" s="760"/>
      <c r="AB361" s="760"/>
      <c r="AC361" s="760"/>
      <c r="AD361" s="760"/>
      <c r="AE361" s="760"/>
      <c r="AF361" s="760"/>
      <c r="AG361" s="760"/>
      <c r="AH361" s="760"/>
      <c r="AI361" s="760"/>
      <c r="AJ361" s="760"/>
      <c r="AK361" s="760"/>
      <c r="AL361" s="760"/>
      <c r="AM361" s="760"/>
      <c r="AN361" s="760"/>
      <c r="AO361" s="760"/>
      <c r="AP361" s="760"/>
      <c r="AQ361" s="760"/>
      <c r="AR361" s="760"/>
      <c r="AS361" s="760"/>
      <c r="AT361" s="760"/>
      <c r="AU361" s="760"/>
      <c r="AV361" s="760"/>
      <c r="AW361" s="760"/>
      <c r="AX361" s="760"/>
      <c r="AY361" s="760"/>
      <c r="AZ361" s="760"/>
      <c r="BA361" s="760"/>
      <c r="BB361" s="760"/>
      <c r="BC361" s="760"/>
      <c r="BD361" s="760"/>
      <c r="BE361" s="760"/>
      <c r="BF361" s="760"/>
      <c r="BG361" s="760"/>
      <c r="BH361" s="760"/>
      <c r="BI361" s="760"/>
      <c r="BJ361" s="760"/>
      <c r="BK361" s="760"/>
      <c r="BL361" s="760"/>
      <c r="BM361" s="760"/>
      <c r="BN361" s="760"/>
      <c r="BO361" s="760"/>
      <c r="BP361" s="760"/>
      <c r="BQ361" s="760"/>
      <c r="BR361" s="760"/>
      <c r="BS361" s="760"/>
      <c r="BT361" s="760"/>
      <c r="BU361" s="760"/>
      <c r="BV361" s="760"/>
      <c r="BW361" s="760"/>
      <c r="BX361" s="760"/>
      <c r="BY361" s="760"/>
      <c r="BZ361" s="760"/>
      <c r="CA361" s="760"/>
    </row>
    <row r="362" spans="1:79" ht="29.25" customHeight="1" thickBot="1">
      <c r="B362" s="898" t="s">
        <v>980</v>
      </c>
      <c r="C362" s="1409" t="s">
        <v>848</v>
      </c>
      <c r="D362" s="1410"/>
      <c r="E362" s="899" t="s">
        <v>793</v>
      </c>
      <c r="F362" s="1403"/>
      <c r="G362" s="865"/>
      <c r="H362" s="865"/>
      <c r="I362" s="866"/>
      <c r="J362" s="760"/>
      <c r="K362" s="760"/>
      <c r="L362" s="760"/>
      <c r="M362" s="760"/>
      <c r="N362" s="815"/>
      <c r="O362" s="760"/>
      <c r="P362" s="760"/>
      <c r="Q362" s="760"/>
      <c r="R362" s="760"/>
      <c r="S362" s="760"/>
      <c r="T362" s="760"/>
      <c r="U362" s="760"/>
      <c r="V362" s="760"/>
      <c r="W362" s="760"/>
      <c r="X362" s="760"/>
      <c r="Y362" s="760"/>
      <c r="Z362" s="760"/>
      <c r="AA362" s="760"/>
      <c r="AB362" s="760"/>
      <c r="AC362" s="760"/>
      <c r="AD362" s="760"/>
      <c r="AE362" s="760"/>
      <c r="AF362" s="760"/>
      <c r="AG362" s="760"/>
      <c r="AH362" s="760"/>
      <c r="AI362" s="760"/>
      <c r="AJ362" s="760"/>
      <c r="AK362" s="760"/>
      <c r="AL362" s="760"/>
      <c r="AM362" s="760"/>
      <c r="AN362" s="760"/>
      <c r="AO362" s="760"/>
      <c r="AP362" s="760"/>
      <c r="AQ362" s="760"/>
      <c r="AR362" s="760"/>
      <c r="AS362" s="760"/>
      <c r="AT362" s="760"/>
      <c r="AU362" s="760"/>
      <c r="AV362" s="760"/>
      <c r="AW362" s="760"/>
      <c r="AX362" s="760"/>
      <c r="AY362" s="760"/>
      <c r="AZ362" s="760"/>
      <c r="BA362" s="760"/>
      <c r="BB362" s="760"/>
      <c r="BC362" s="760"/>
      <c r="BD362" s="760"/>
      <c r="BE362" s="760"/>
      <c r="BF362" s="760"/>
      <c r="BG362" s="760"/>
      <c r="BH362" s="760"/>
      <c r="BI362" s="760"/>
      <c r="BJ362" s="760"/>
      <c r="BK362" s="760"/>
      <c r="BL362" s="760"/>
      <c r="BM362" s="760"/>
      <c r="BN362" s="760"/>
      <c r="BO362" s="760"/>
      <c r="BP362" s="760"/>
      <c r="BQ362" s="760"/>
      <c r="BR362" s="760"/>
      <c r="BS362" s="760"/>
      <c r="BT362" s="760"/>
      <c r="BU362" s="760"/>
      <c r="BV362" s="760"/>
      <c r="BW362" s="760"/>
      <c r="BX362" s="760"/>
      <c r="BY362" s="760"/>
      <c r="BZ362" s="760"/>
      <c r="CA362" s="760"/>
    </row>
    <row r="363" spans="1:79" ht="29.25" customHeight="1" thickBot="1">
      <c r="B363" s="900" t="s">
        <v>981</v>
      </c>
      <c r="C363" s="901">
        <v>0</v>
      </c>
      <c r="D363" s="885">
        <v>3</v>
      </c>
      <c r="E363" s="902">
        <v>0</v>
      </c>
      <c r="F363" s="1403"/>
      <c r="G363" s="867"/>
      <c r="H363" s="867"/>
      <c r="I363" s="868"/>
      <c r="J363" s="760"/>
      <c r="K363" s="760"/>
      <c r="L363" s="760"/>
      <c r="M363" s="760"/>
      <c r="N363" s="815"/>
      <c r="O363" s="760"/>
      <c r="P363" s="760"/>
      <c r="Q363" s="760"/>
      <c r="R363" s="760"/>
      <c r="S363" s="760"/>
      <c r="T363" s="760"/>
      <c r="U363" s="760"/>
      <c r="V363" s="760"/>
      <c r="W363" s="760"/>
      <c r="X363" s="760"/>
      <c r="Y363" s="760"/>
      <c r="Z363" s="760"/>
      <c r="AA363" s="760"/>
      <c r="AB363" s="760"/>
      <c r="AC363" s="760"/>
      <c r="AD363" s="760"/>
      <c r="AE363" s="760"/>
      <c r="AF363" s="760"/>
      <c r="AG363" s="760"/>
      <c r="AH363" s="760"/>
      <c r="AI363" s="760"/>
      <c r="AJ363" s="760"/>
      <c r="AK363" s="760"/>
      <c r="AL363" s="760"/>
      <c r="AM363" s="760"/>
      <c r="AN363" s="760"/>
      <c r="AO363" s="760"/>
      <c r="AP363" s="760"/>
      <c r="AQ363" s="760"/>
      <c r="AR363" s="760"/>
      <c r="AS363" s="760"/>
      <c r="AT363" s="760"/>
      <c r="AU363" s="760"/>
      <c r="AV363" s="760"/>
      <c r="AW363" s="760"/>
      <c r="AX363" s="760"/>
      <c r="AY363" s="760"/>
      <c r="AZ363" s="760"/>
      <c r="BA363" s="760"/>
      <c r="BB363" s="760"/>
      <c r="BC363" s="760"/>
      <c r="BD363" s="760"/>
      <c r="BE363" s="760"/>
      <c r="BF363" s="760"/>
      <c r="BG363" s="760"/>
      <c r="BH363" s="760"/>
      <c r="BI363" s="760"/>
      <c r="BJ363" s="760"/>
      <c r="BK363" s="760"/>
      <c r="BL363" s="760"/>
      <c r="BM363" s="760"/>
      <c r="BN363" s="760"/>
      <c r="BO363" s="760"/>
      <c r="BP363" s="760"/>
      <c r="BQ363" s="760"/>
      <c r="BR363" s="760"/>
      <c r="BS363" s="760"/>
      <c r="BT363" s="760"/>
      <c r="BU363" s="760"/>
      <c r="BV363" s="760"/>
      <c r="BW363" s="760"/>
      <c r="BX363" s="760"/>
      <c r="BY363" s="760"/>
      <c r="BZ363" s="760"/>
      <c r="CA363" s="760"/>
    </row>
    <row r="364" spans="1:79" ht="29.25" customHeight="1" thickBot="1">
      <c r="B364" s="883" t="s">
        <v>982</v>
      </c>
      <c r="C364" s="903">
        <v>1</v>
      </c>
      <c r="D364" s="889">
        <v>3</v>
      </c>
      <c r="E364" s="904">
        <v>3</v>
      </c>
      <c r="F364" s="1403"/>
      <c r="G364" s="867"/>
      <c r="H364" s="867"/>
      <c r="I364" s="868"/>
      <c r="J364" s="760"/>
      <c r="K364" s="760"/>
      <c r="L364" s="760"/>
      <c r="M364" s="760"/>
      <c r="N364" s="815"/>
      <c r="O364" s="760"/>
      <c r="P364" s="760"/>
      <c r="Q364" s="760"/>
      <c r="R364" s="760"/>
      <c r="S364" s="760"/>
      <c r="T364" s="760"/>
      <c r="U364" s="760"/>
      <c r="V364" s="760"/>
      <c r="W364" s="760"/>
      <c r="X364" s="760"/>
      <c r="Y364" s="760"/>
      <c r="Z364" s="760"/>
      <c r="AA364" s="760"/>
      <c r="AB364" s="760"/>
      <c r="AC364" s="760"/>
      <c r="AD364" s="760"/>
      <c r="AE364" s="760"/>
      <c r="AF364" s="760"/>
      <c r="AG364" s="760"/>
      <c r="AH364" s="760"/>
      <c r="AI364" s="760"/>
      <c r="AJ364" s="760"/>
      <c r="AK364" s="760"/>
      <c r="AL364" s="760"/>
      <c r="AM364" s="760"/>
      <c r="AN364" s="760"/>
      <c r="AO364" s="760"/>
      <c r="AP364" s="760"/>
      <c r="AQ364" s="760"/>
      <c r="AR364" s="760"/>
      <c r="AS364" s="760"/>
      <c r="AT364" s="760"/>
      <c r="AU364" s="760"/>
      <c r="AV364" s="760"/>
      <c r="AW364" s="760"/>
      <c r="AX364" s="760"/>
      <c r="AY364" s="760"/>
      <c r="AZ364" s="760"/>
      <c r="BA364" s="760"/>
      <c r="BB364" s="760"/>
      <c r="BC364" s="760"/>
      <c r="BD364" s="760"/>
      <c r="BE364" s="760"/>
      <c r="BF364" s="760"/>
      <c r="BG364" s="760"/>
      <c r="BH364" s="760"/>
      <c r="BI364" s="760"/>
      <c r="BJ364" s="760"/>
      <c r="BK364" s="760"/>
      <c r="BL364" s="760"/>
      <c r="BM364" s="760"/>
      <c r="BN364" s="760"/>
      <c r="BO364" s="760"/>
      <c r="BP364" s="760"/>
      <c r="BQ364" s="760"/>
      <c r="BR364" s="760"/>
      <c r="BS364" s="760"/>
      <c r="BT364" s="760"/>
      <c r="BU364" s="760"/>
      <c r="BV364" s="760"/>
      <c r="BW364" s="760"/>
      <c r="BX364" s="760"/>
      <c r="BY364" s="760"/>
      <c r="BZ364" s="760"/>
      <c r="CA364" s="760"/>
    </row>
    <row r="365" spans="1:79" ht="29.25" customHeight="1" thickBot="1">
      <c r="B365" s="887" t="s">
        <v>983</v>
      </c>
      <c r="C365" s="901">
        <v>2</v>
      </c>
      <c r="D365" s="891">
        <v>3</v>
      </c>
      <c r="E365" s="902">
        <v>6</v>
      </c>
      <c r="F365" s="1404"/>
      <c r="G365" s="869"/>
      <c r="H365" s="869"/>
      <c r="I365" s="870"/>
      <c r="J365" s="760"/>
      <c r="K365" s="760"/>
      <c r="L365" s="760"/>
      <c r="M365" s="760"/>
      <c r="N365" s="815"/>
      <c r="O365" s="760"/>
      <c r="P365" s="760"/>
      <c r="Q365" s="760"/>
      <c r="R365" s="760"/>
      <c r="S365" s="760"/>
      <c r="T365" s="760"/>
      <c r="U365" s="760"/>
      <c r="V365" s="760"/>
      <c r="W365" s="760"/>
      <c r="X365" s="760"/>
      <c r="Y365" s="760"/>
      <c r="Z365" s="760"/>
      <c r="AA365" s="760"/>
      <c r="AB365" s="760"/>
      <c r="AC365" s="760"/>
      <c r="AD365" s="760"/>
      <c r="AE365" s="760"/>
      <c r="AF365" s="760"/>
      <c r="AG365" s="760"/>
      <c r="AH365" s="760"/>
      <c r="AI365" s="760"/>
      <c r="AJ365" s="760"/>
      <c r="AK365" s="760"/>
      <c r="AL365" s="760"/>
      <c r="AM365" s="760"/>
      <c r="AN365" s="760"/>
      <c r="AO365" s="760"/>
      <c r="AP365" s="760"/>
      <c r="AQ365" s="760"/>
      <c r="AR365" s="760"/>
      <c r="AS365" s="760"/>
      <c r="AT365" s="760"/>
      <c r="AU365" s="760"/>
      <c r="AV365" s="760"/>
      <c r="AW365" s="760"/>
      <c r="AX365" s="760"/>
      <c r="AY365" s="760"/>
      <c r="AZ365" s="760"/>
      <c r="BA365" s="760"/>
      <c r="BB365" s="760"/>
      <c r="BC365" s="760"/>
      <c r="BD365" s="760"/>
      <c r="BE365" s="760"/>
      <c r="BF365" s="760"/>
      <c r="BG365" s="760"/>
      <c r="BH365" s="760"/>
      <c r="BI365" s="760"/>
      <c r="BJ365" s="760"/>
      <c r="BK365" s="760"/>
      <c r="BL365" s="760"/>
      <c r="BM365" s="760"/>
      <c r="BN365" s="760"/>
      <c r="BO365" s="760"/>
      <c r="BP365" s="760"/>
      <c r="BQ365" s="760"/>
      <c r="BR365" s="760"/>
      <c r="BS365" s="760"/>
      <c r="BT365" s="760"/>
      <c r="BU365" s="760"/>
      <c r="BV365" s="760"/>
      <c r="BW365" s="760"/>
      <c r="BX365" s="760"/>
      <c r="BY365" s="760"/>
      <c r="BZ365" s="760"/>
      <c r="CA365" s="760"/>
    </row>
    <row r="366" spans="1:79" ht="11.25" customHeight="1">
      <c r="B366" s="831"/>
      <c r="C366" s="730"/>
      <c r="D366" s="730"/>
      <c r="E366" s="730"/>
      <c r="F366" s="893"/>
      <c r="I366" s="760"/>
      <c r="J366" s="760"/>
      <c r="K366" s="760"/>
      <c r="L366" s="760"/>
      <c r="M366" s="760"/>
      <c r="N366" s="815"/>
      <c r="O366" s="760"/>
      <c r="P366" s="760"/>
      <c r="Q366" s="760"/>
      <c r="R366" s="760"/>
      <c r="S366" s="760"/>
      <c r="T366" s="760"/>
      <c r="U366" s="760"/>
      <c r="V366" s="760"/>
      <c r="W366" s="760"/>
      <c r="X366" s="760"/>
      <c r="Y366" s="760"/>
      <c r="Z366" s="760"/>
      <c r="AA366" s="760"/>
      <c r="AB366" s="760"/>
      <c r="AC366" s="760"/>
      <c r="AD366" s="760"/>
      <c r="AE366" s="760"/>
      <c r="AF366" s="760"/>
      <c r="AG366" s="760"/>
      <c r="AH366" s="760"/>
      <c r="AI366" s="760"/>
      <c r="AJ366" s="760"/>
      <c r="AK366" s="760"/>
      <c r="AL366" s="760"/>
      <c r="AM366" s="760"/>
      <c r="AN366" s="760"/>
      <c r="AO366" s="760"/>
      <c r="AP366" s="760"/>
      <c r="AQ366" s="760"/>
      <c r="AR366" s="760"/>
      <c r="AS366" s="760"/>
      <c r="AT366" s="760"/>
      <c r="AU366" s="760"/>
      <c r="AV366" s="760"/>
      <c r="AW366" s="760"/>
      <c r="AX366" s="760"/>
      <c r="AY366" s="760"/>
      <c r="AZ366" s="760"/>
      <c r="BA366" s="760"/>
      <c r="BB366" s="760"/>
      <c r="BC366" s="760"/>
      <c r="BD366" s="760"/>
      <c r="BE366" s="760"/>
      <c r="BF366" s="760"/>
      <c r="BG366" s="760"/>
      <c r="BH366" s="760"/>
      <c r="BI366" s="760"/>
      <c r="BJ366" s="760"/>
      <c r="BK366" s="760"/>
      <c r="BL366" s="760"/>
      <c r="BM366" s="760"/>
      <c r="BN366" s="760"/>
      <c r="BO366" s="760"/>
      <c r="BP366" s="760"/>
      <c r="BQ366" s="760"/>
      <c r="BR366" s="760"/>
      <c r="BS366" s="760"/>
      <c r="BT366" s="760"/>
      <c r="BU366" s="760"/>
      <c r="BV366" s="760"/>
      <c r="BW366" s="760"/>
      <c r="BX366" s="760"/>
      <c r="BY366" s="760"/>
      <c r="BZ366" s="760"/>
      <c r="CA366" s="760"/>
    </row>
    <row r="367" spans="1:79" ht="18" customHeight="1">
      <c r="A367" s="724">
        <v>37</v>
      </c>
      <c r="B367" s="831" t="s">
        <v>984</v>
      </c>
      <c r="C367" s="832"/>
      <c r="D367" s="832"/>
      <c r="E367" s="832"/>
      <c r="F367" s="893"/>
      <c r="G367" s="835"/>
      <c r="H367" s="835"/>
      <c r="I367" s="760"/>
      <c r="J367" s="760"/>
      <c r="K367" s="760"/>
      <c r="L367" s="760"/>
      <c r="M367" s="760"/>
      <c r="N367" s="815"/>
      <c r="O367" s="760"/>
      <c r="P367" s="760"/>
      <c r="Q367" s="760"/>
      <c r="R367" s="760"/>
      <c r="S367" s="760"/>
      <c r="T367" s="760"/>
      <c r="U367" s="760"/>
      <c r="V367" s="760"/>
      <c r="W367" s="760"/>
      <c r="X367" s="760"/>
      <c r="Y367" s="760"/>
      <c r="Z367" s="760"/>
      <c r="AA367" s="760"/>
      <c r="AB367" s="760"/>
      <c r="AC367" s="760"/>
      <c r="AD367" s="760"/>
      <c r="AE367" s="760"/>
      <c r="AF367" s="760"/>
      <c r="AG367" s="760"/>
      <c r="AH367" s="760"/>
      <c r="AI367" s="760"/>
      <c r="AJ367" s="760"/>
      <c r="AK367" s="760"/>
      <c r="AL367" s="760"/>
      <c r="AM367" s="760"/>
      <c r="AN367" s="760"/>
      <c r="AO367" s="760"/>
      <c r="AP367" s="760"/>
      <c r="AQ367" s="760"/>
      <c r="AR367" s="760"/>
      <c r="AS367" s="760"/>
      <c r="AT367" s="760"/>
      <c r="AU367" s="760"/>
      <c r="AV367" s="760"/>
      <c r="AW367" s="760"/>
      <c r="AX367" s="760"/>
      <c r="AY367" s="760"/>
      <c r="AZ367" s="760"/>
      <c r="BA367" s="760"/>
      <c r="BB367" s="760"/>
      <c r="BC367" s="760"/>
      <c r="BD367" s="760"/>
      <c r="BE367" s="760"/>
      <c r="BF367" s="760"/>
      <c r="BG367" s="760"/>
      <c r="BH367" s="760"/>
      <c r="BI367" s="760"/>
      <c r="BJ367" s="760"/>
      <c r="BK367" s="760"/>
      <c r="BL367" s="760"/>
      <c r="BM367" s="760"/>
      <c r="BN367" s="760"/>
      <c r="BO367" s="760"/>
      <c r="BP367" s="760"/>
      <c r="BQ367" s="760"/>
      <c r="BR367" s="760"/>
      <c r="BS367" s="760"/>
      <c r="BT367" s="760"/>
      <c r="BU367" s="760"/>
      <c r="BV367" s="760"/>
      <c r="BW367" s="760"/>
      <c r="BX367" s="760"/>
      <c r="BY367" s="760"/>
      <c r="BZ367" s="760"/>
      <c r="CA367" s="760"/>
    </row>
    <row r="368" spans="1:79" ht="35.25" customHeight="1">
      <c r="B368" s="1399" t="s">
        <v>985</v>
      </c>
      <c r="C368" s="1400"/>
      <c r="D368" s="1400"/>
      <c r="E368" s="1401"/>
      <c r="F368" s="893"/>
      <c r="G368" s="835"/>
      <c r="H368" s="835"/>
      <c r="I368" s="760"/>
      <c r="J368" s="760"/>
      <c r="K368" s="760"/>
      <c r="L368" s="760"/>
      <c r="M368" s="760"/>
      <c r="N368" s="815"/>
      <c r="O368" s="760"/>
      <c r="P368" s="760"/>
      <c r="Q368" s="760"/>
      <c r="R368" s="760"/>
      <c r="S368" s="760"/>
      <c r="T368" s="760"/>
      <c r="U368" s="760"/>
      <c r="V368" s="760"/>
      <c r="W368" s="760"/>
      <c r="X368" s="760"/>
      <c r="Y368" s="760"/>
      <c r="Z368" s="760"/>
      <c r="AA368" s="760"/>
      <c r="AB368" s="760"/>
      <c r="AC368" s="760"/>
      <c r="AD368" s="760"/>
      <c r="AE368" s="760"/>
      <c r="AF368" s="760"/>
      <c r="AG368" s="760"/>
      <c r="AH368" s="760"/>
      <c r="AI368" s="760"/>
      <c r="AJ368" s="760"/>
      <c r="AK368" s="760"/>
      <c r="AL368" s="760"/>
      <c r="AM368" s="760"/>
      <c r="AN368" s="760"/>
      <c r="AO368" s="760"/>
      <c r="AP368" s="760"/>
      <c r="AQ368" s="760"/>
      <c r="AR368" s="760"/>
      <c r="AS368" s="760"/>
      <c r="AT368" s="760"/>
      <c r="AU368" s="760"/>
      <c r="AV368" s="760"/>
      <c r="AW368" s="760"/>
      <c r="AX368" s="760"/>
      <c r="AY368" s="760"/>
      <c r="AZ368" s="760"/>
      <c r="BA368" s="760"/>
      <c r="BB368" s="760"/>
      <c r="BC368" s="760"/>
      <c r="BD368" s="760"/>
      <c r="BE368" s="760"/>
      <c r="BF368" s="760"/>
      <c r="BG368" s="760"/>
      <c r="BH368" s="760"/>
      <c r="BI368" s="760"/>
      <c r="BJ368" s="760"/>
      <c r="BK368" s="760"/>
      <c r="BL368" s="760"/>
      <c r="BM368" s="760"/>
      <c r="BN368" s="760"/>
      <c r="BO368" s="760"/>
      <c r="BP368" s="760"/>
      <c r="BQ368" s="760"/>
      <c r="BR368" s="760"/>
      <c r="BS368" s="760"/>
      <c r="BT368" s="760"/>
      <c r="BU368" s="760"/>
      <c r="BV368" s="760"/>
      <c r="BW368" s="760"/>
      <c r="BX368" s="760"/>
      <c r="BY368" s="760"/>
      <c r="BZ368" s="760"/>
      <c r="CA368" s="760"/>
    </row>
    <row r="369" spans="1:79" ht="16.5" customHeight="1" thickBot="1">
      <c r="B369" s="831" t="s">
        <v>811</v>
      </c>
      <c r="C369" s="836"/>
      <c r="F369" s="893"/>
      <c r="G369" s="835"/>
      <c r="H369" s="835"/>
      <c r="I369" s="760"/>
      <c r="J369" s="760"/>
      <c r="K369" s="760"/>
      <c r="L369" s="760"/>
      <c r="M369" s="760"/>
      <c r="N369" s="815"/>
      <c r="O369" s="760"/>
      <c r="P369" s="760"/>
      <c r="Q369" s="760"/>
      <c r="R369" s="760"/>
      <c r="S369" s="760"/>
      <c r="T369" s="760"/>
      <c r="U369" s="760"/>
      <c r="V369" s="760"/>
      <c r="W369" s="760"/>
      <c r="X369" s="760"/>
      <c r="Y369" s="760"/>
      <c r="Z369" s="760"/>
      <c r="AA369" s="760"/>
      <c r="AB369" s="760"/>
      <c r="AC369" s="760"/>
      <c r="AD369" s="760"/>
      <c r="AE369" s="760"/>
      <c r="AF369" s="760"/>
      <c r="AG369" s="760"/>
      <c r="AH369" s="760"/>
      <c r="AI369" s="760"/>
      <c r="AJ369" s="760"/>
      <c r="AK369" s="760"/>
      <c r="AL369" s="760"/>
      <c r="AM369" s="760"/>
      <c r="AN369" s="760"/>
      <c r="AO369" s="760"/>
      <c r="AP369" s="760"/>
      <c r="AQ369" s="760"/>
      <c r="AR369" s="760"/>
      <c r="AS369" s="760"/>
      <c r="AT369" s="760"/>
      <c r="AU369" s="760"/>
      <c r="AV369" s="760"/>
      <c r="AW369" s="760"/>
      <c r="AX369" s="760"/>
      <c r="AY369" s="760"/>
      <c r="AZ369" s="760"/>
      <c r="BA369" s="760"/>
      <c r="BB369" s="760"/>
      <c r="BC369" s="760"/>
      <c r="BD369" s="760"/>
      <c r="BE369" s="760"/>
      <c r="BF369" s="760"/>
      <c r="BG369" s="760"/>
      <c r="BH369" s="760"/>
      <c r="BI369" s="760"/>
      <c r="BJ369" s="760"/>
      <c r="BK369" s="760"/>
      <c r="BL369" s="760"/>
      <c r="BM369" s="760"/>
      <c r="BN369" s="760"/>
      <c r="BO369" s="760"/>
      <c r="BP369" s="760"/>
      <c r="BQ369" s="760"/>
      <c r="BR369" s="760"/>
      <c r="BS369" s="760"/>
      <c r="BT369" s="760"/>
      <c r="BU369" s="760"/>
      <c r="BV369" s="760"/>
      <c r="BW369" s="760"/>
      <c r="BX369" s="760"/>
      <c r="BY369" s="760"/>
      <c r="BZ369" s="760"/>
      <c r="CA369" s="760"/>
    </row>
    <row r="370" spans="1:79" ht="33.75" customHeight="1" thickBot="1">
      <c r="B370" s="905" t="s">
        <v>812</v>
      </c>
      <c r="C370" s="906" t="s">
        <v>813</v>
      </c>
      <c r="D370" s="906" t="s">
        <v>814</v>
      </c>
      <c r="E370" s="907" t="s">
        <v>815</v>
      </c>
      <c r="F370" s="1402" t="s">
        <v>816</v>
      </c>
      <c r="G370" s="926" t="e">
        <f>AVERAGE([2]A.Pontozás_1.értékelő!G366,[2]B.Pontozás_2.értékelő!G366)</f>
        <v>#DIV/0!</v>
      </c>
      <c r="H370" s="835"/>
      <c r="I370" s="760"/>
      <c r="J370" s="760"/>
      <c r="K370" s="760"/>
      <c r="L370" s="760"/>
      <c r="M370" s="760"/>
      <c r="N370" s="815"/>
      <c r="O370" s="760"/>
      <c r="P370" s="760"/>
      <c r="Q370" s="760"/>
      <c r="R370" s="760"/>
      <c r="S370" s="760"/>
      <c r="T370" s="760"/>
      <c r="U370" s="760"/>
      <c r="V370" s="760"/>
      <c r="W370" s="760"/>
      <c r="X370" s="760"/>
      <c r="Y370" s="760"/>
      <c r="Z370" s="760"/>
      <c r="AA370" s="760"/>
      <c r="AB370" s="760"/>
      <c r="AC370" s="760"/>
      <c r="AD370" s="760"/>
      <c r="AE370" s="760"/>
      <c r="AF370" s="760"/>
      <c r="AG370" s="760"/>
      <c r="AH370" s="760"/>
      <c r="AI370" s="760"/>
      <c r="AJ370" s="760"/>
      <c r="AK370" s="760"/>
      <c r="AL370" s="760"/>
      <c r="AM370" s="760"/>
      <c r="AN370" s="760"/>
      <c r="AO370" s="760"/>
      <c r="AP370" s="760"/>
      <c r="AQ370" s="760"/>
      <c r="AR370" s="760"/>
      <c r="AS370" s="760"/>
      <c r="AT370" s="760"/>
      <c r="AU370" s="760"/>
      <c r="AV370" s="760"/>
      <c r="AW370" s="760"/>
      <c r="AX370" s="760"/>
      <c r="AY370" s="760"/>
      <c r="AZ370" s="760"/>
      <c r="BA370" s="760"/>
      <c r="BB370" s="760"/>
      <c r="BC370" s="760"/>
      <c r="BD370" s="760"/>
      <c r="BE370" s="760"/>
      <c r="BF370" s="760"/>
      <c r="BG370" s="760"/>
      <c r="BH370" s="760"/>
      <c r="BI370" s="760"/>
      <c r="BJ370" s="760"/>
      <c r="BK370" s="760"/>
      <c r="BL370" s="760"/>
      <c r="BM370" s="760"/>
      <c r="BN370" s="760"/>
      <c r="BO370" s="760"/>
      <c r="BP370" s="760"/>
      <c r="BQ370" s="760"/>
      <c r="BR370" s="760"/>
      <c r="BS370" s="760"/>
      <c r="BT370" s="760"/>
      <c r="BU370" s="760"/>
      <c r="BV370" s="760"/>
      <c r="BW370" s="760"/>
      <c r="BX370" s="760"/>
      <c r="BY370" s="760"/>
      <c r="BZ370" s="760"/>
      <c r="CA370" s="760"/>
    </row>
    <row r="371" spans="1:79" ht="25.5" customHeight="1">
      <c r="B371" s="908" t="s">
        <v>986</v>
      </c>
      <c r="C371" s="1405" t="s">
        <v>848</v>
      </c>
      <c r="D371" s="1405"/>
      <c r="E371" s="909" t="s">
        <v>793</v>
      </c>
      <c r="F371" s="1403"/>
      <c r="G371" s="865"/>
      <c r="H371" s="865"/>
      <c r="I371" s="866"/>
      <c r="J371" s="760"/>
      <c r="K371" s="760"/>
      <c r="L371" s="760"/>
      <c r="M371" s="760"/>
      <c r="N371" s="815"/>
      <c r="O371" s="760"/>
      <c r="P371" s="760"/>
      <c r="Q371" s="760"/>
      <c r="R371" s="760"/>
      <c r="S371" s="760"/>
      <c r="T371" s="760"/>
      <c r="U371" s="760"/>
      <c r="V371" s="760"/>
      <c r="W371" s="760"/>
      <c r="X371" s="760"/>
      <c r="Y371" s="760"/>
      <c r="Z371" s="760"/>
      <c r="AA371" s="760"/>
      <c r="AB371" s="760"/>
      <c r="AC371" s="760"/>
      <c r="AD371" s="760"/>
      <c r="AE371" s="760"/>
      <c r="AF371" s="760"/>
      <c r="AG371" s="760"/>
      <c r="AH371" s="760"/>
      <c r="AI371" s="760"/>
      <c r="AJ371" s="760"/>
      <c r="AK371" s="760"/>
      <c r="AL371" s="760"/>
      <c r="AM371" s="760"/>
      <c r="AN371" s="760"/>
      <c r="AO371" s="760"/>
      <c r="AP371" s="760"/>
      <c r="AQ371" s="760"/>
      <c r="AR371" s="760"/>
      <c r="AS371" s="760"/>
      <c r="AT371" s="760"/>
      <c r="AU371" s="760"/>
      <c r="AV371" s="760"/>
      <c r="AW371" s="760"/>
      <c r="AX371" s="760"/>
      <c r="AY371" s="760"/>
      <c r="AZ371" s="760"/>
      <c r="BA371" s="760"/>
      <c r="BB371" s="760"/>
      <c r="BC371" s="760"/>
      <c r="BD371" s="760"/>
      <c r="BE371" s="760"/>
      <c r="BF371" s="760"/>
      <c r="BG371" s="760"/>
      <c r="BH371" s="760"/>
      <c r="BI371" s="760"/>
      <c r="BJ371" s="760"/>
      <c r="BK371" s="760"/>
      <c r="BL371" s="760"/>
      <c r="BM371" s="760"/>
      <c r="BN371" s="760"/>
      <c r="BO371" s="760"/>
      <c r="BP371" s="760"/>
      <c r="BQ371" s="760"/>
      <c r="BR371" s="760"/>
      <c r="BS371" s="760"/>
      <c r="BT371" s="760"/>
      <c r="BU371" s="760"/>
      <c r="BV371" s="760"/>
      <c r="BW371" s="760"/>
      <c r="BX371" s="760"/>
      <c r="BY371" s="760"/>
      <c r="BZ371" s="760"/>
      <c r="CA371" s="760"/>
    </row>
    <row r="372" spans="1:79" ht="25.5" customHeight="1">
      <c r="B372" s="850" t="s">
        <v>987</v>
      </c>
      <c r="C372" s="910">
        <v>1</v>
      </c>
      <c r="D372" s="852">
        <v>3</v>
      </c>
      <c r="E372" s="853">
        <v>3</v>
      </c>
      <c r="F372" s="1403"/>
      <c r="G372" s="867"/>
      <c r="H372" s="867"/>
      <c r="I372" s="868"/>
      <c r="J372" s="760"/>
      <c r="K372" s="760"/>
      <c r="L372" s="760"/>
      <c r="M372" s="760"/>
      <c r="N372" s="815"/>
      <c r="O372" s="760"/>
      <c r="P372" s="760"/>
      <c r="Q372" s="760"/>
      <c r="R372" s="760"/>
      <c r="S372" s="760"/>
      <c r="T372" s="760"/>
      <c r="U372" s="760"/>
      <c r="V372" s="760"/>
      <c r="W372" s="760"/>
      <c r="X372" s="760"/>
      <c r="Y372" s="760"/>
      <c r="Z372" s="760"/>
      <c r="AA372" s="760"/>
      <c r="AB372" s="760"/>
      <c r="AC372" s="760"/>
      <c r="AD372" s="760"/>
      <c r="AE372" s="760"/>
      <c r="AF372" s="760"/>
      <c r="AG372" s="760"/>
      <c r="AH372" s="760"/>
      <c r="AI372" s="760"/>
      <c r="AJ372" s="760"/>
      <c r="AK372" s="760"/>
      <c r="AL372" s="760"/>
      <c r="AM372" s="760"/>
      <c r="AN372" s="760"/>
      <c r="AO372" s="760"/>
      <c r="AP372" s="760"/>
      <c r="AQ372" s="760"/>
      <c r="AR372" s="760"/>
      <c r="AS372" s="760"/>
      <c r="AT372" s="760"/>
      <c r="AU372" s="760"/>
      <c r="AV372" s="760"/>
      <c r="AW372" s="760"/>
      <c r="AX372" s="760"/>
      <c r="AY372" s="760"/>
      <c r="AZ372" s="760"/>
      <c r="BA372" s="760"/>
      <c r="BB372" s="760"/>
      <c r="BC372" s="760"/>
      <c r="BD372" s="760"/>
      <c r="BE372" s="760"/>
      <c r="BF372" s="760"/>
      <c r="BG372" s="760"/>
      <c r="BH372" s="760"/>
      <c r="BI372" s="760"/>
      <c r="BJ372" s="760"/>
      <c r="BK372" s="760"/>
      <c r="BL372" s="760"/>
      <c r="BM372" s="760"/>
      <c r="BN372" s="760"/>
      <c r="BO372" s="760"/>
      <c r="BP372" s="760"/>
      <c r="BQ372" s="760"/>
      <c r="BR372" s="760"/>
      <c r="BS372" s="760"/>
      <c r="BT372" s="760"/>
      <c r="BU372" s="760"/>
      <c r="BV372" s="760"/>
      <c r="BW372" s="760"/>
      <c r="BX372" s="760"/>
      <c r="BY372" s="760"/>
      <c r="BZ372" s="760"/>
      <c r="CA372" s="760"/>
    </row>
    <row r="373" spans="1:79" ht="25.5" customHeight="1" thickBot="1">
      <c r="B373" s="856" t="s">
        <v>988</v>
      </c>
      <c r="C373" s="876">
        <v>2</v>
      </c>
      <c r="D373" s="858">
        <v>3</v>
      </c>
      <c r="E373" s="859">
        <v>6</v>
      </c>
      <c r="F373" s="1404"/>
      <c r="G373" s="869"/>
      <c r="H373" s="869"/>
      <c r="I373" s="870"/>
      <c r="J373" s="760"/>
      <c r="K373" s="760"/>
      <c r="L373" s="760"/>
      <c r="M373" s="760"/>
      <c r="N373" s="815"/>
      <c r="O373" s="760"/>
      <c r="P373" s="760"/>
      <c r="Q373" s="760"/>
      <c r="R373" s="760"/>
      <c r="S373" s="760"/>
      <c r="T373" s="760"/>
      <c r="U373" s="760"/>
      <c r="V373" s="760"/>
      <c r="W373" s="760"/>
      <c r="X373" s="760"/>
      <c r="Y373" s="760"/>
      <c r="Z373" s="760"/>
      <c r="AA373" s="760"/>
      <c r="AB373" s="760"/>
      <c r="AC373" s="760"/>
      <c r="AD373" s="760"/>
      <c r="AE373" s="760"/>
      <c r="AF373" s="760"/>
      <c r="AG373" s="760"/>
      <c r="AH373" s="760"/>
      <c r="AI373" s="760"/>
      <c r="AJ373" s="760"/>
      <c r="AK373" s="760"/>
      <c r="AL373" s="760"/>
      <c r="AM373" s="760"/>
      <c r="AN373" s="760"/>
      <c r="AO373" s="760"/>
      <c r="AP373" s="760"/>
      <c r="AQ373" s="760"/>
      <c r="AR373" s="760"/>
      <c r="AS373" s="760"/>
      <c r="AT373" s="760"/>
      <c r="AU373" s="760"/>
      <c r="AV373" s="760"/>
      <c r="AW373" s="760"/>
      <c r="AX373" s="760"/>
      <c r="AY373" s="760"/>
      <c r="AZ373" s="760"/>
      <c r="BA373" s="760"/>
      <c r="BB373" s="760"/>
      <c r="BC373" s="760"/>
      <c r="BD373" s="760"/>
      <c r="BE373" s="760"/>
      <c r="BF373" s="760"/>
      <c r="BG373" s="760"/>
      <c r="BH373" s="760"/>
      <c r="BI373" s="760"/>
      <c r="BJ373" s="760"/>
      <c r="BK373" s="760"/>
      <c r="BL373" s="760"/>
      <c r="BM373" s="760"/>
      <c r="BN373" s="760"/>
      <c r="BO373" s="760"/>
      <c r="BP373" s="760"/>
      <c r="BQ373" s="760"/>
      <c r="BR373" s="760"/>
      <c r="BS373" s="760"/>
      <c r="BT373" s="760"/>
      <c r="BU373" s="760"/>
      <c r="BV373" s="760"/>
      <c r="BW373" s="760"/>
      <c r="BX373" s="760"/>
      <c r="BY373" s="760"/>
      <c r="BZ373" s="760"/>
      <c r="CA373" s="760"/>
    </row>
    <row r="374" spans="1:79">
      <c r="B374" s="862"/>
      <c r="C374" s="911"/>
      <c r="D374" s="911"/>
      <c r="E374" s="911"/>
      <c r="F374" s="893"/>
      <c r="I374" s="760"/>
      <c r="J374" s="760"/>
      <c r="K374" s="760"/>
      <c r="L374" s="760"/>
      <c r="M374" s="760"/>
      <c r="N374" s="815"/>
      <c r="O374" s="760"/>
      <c r="P374" s="760"/>
      <c r="Q374" s="760"/>
      <c r="R374" s="760"/>
      <c r="S374" s="760"/>
      <c r="T374" s="760"/>
      <c r="U374" s="760"/>
      <c r="V374" s="760"/>
      <c r="W374" s="760"/>
      <c r="X374" s="760"/>
      <c r="Y374" s="760"/>
      <c r="Z374" s="760"/>
      <c r="AA374" s="760"/>
      <c r="AB374" s="760"/>
      <c r="AC374" s="760"/>
      <c r="AD374" s="760"/>
      <c r="AE374" s="760"/>
      <c r="AF374" s="760"/>
      <c r="AG374" s="760"/>
      <c r="AH374" s="760"/>
      <c r="AI374" s="760"/>
      <c r="AJ374" s="760"/>
      <c r="AK374" s="760"/>
      <c r="AL374" s="760"/>
      <c r="AM374" s="760"/>
      <c r="AN374" s="760"/>
      <c r="AO374" s="760"/>
      <c r="AP374" s="760"/>
      <c r="AQ374" s="760"/>
      <c r="AR374" s="760"/>
      <c r="AS374" s="760"/>
      <c r="AT374" s="760"/>
      <c r="AU374" s="760"/>
      <c r="AV374" s="760"/>
      <c r="AW374" s="760"/>
      <c r="AX374" s="760"/>
      <c r="AY374" s="760"/>
      <c r="AZ374" s="760"/>
      <c r="BA374" s="760"/>
      <c r="BB374" s="760"/>
      <c r="BC374" s="760"/>
      <c r="BD374" s="760"/>
      <c r="BE374" s="760"/>
      <c r="BF374" s="760"/>
      <c r="BG374" s="760"/>
      <c r="BH374" s="760"/>
      <c r="BI374" s="760"/>
      <c r="BJ374" s="760"/>
      <c r="BK374" s="760"/>
      <c r="BL374" s="760"/>
      <c r="BM374" s="760"/>
      <c r="BN374" s="760"/>
      <c r="BO374" s="760"/>
      <c r="BP374" s="760"/>
      <c r="BQ374" s="760"/>
      <c r="BR374" s="760"/>
      <c r="BS374" s="760"/>
      <c r="BT374" s="760"/>
      <c r="BU374" s="760"/>
      <c r="BV374" s="760"/>
      <c r="BW374" s="760"/>
      <c r="BX374" s="760"/>
      <c r="BY374" s="760"/>
      <c r="BZ374" s="760"/>
      <c r="CA374" s="760"/>
    </row>
    <row r="375" spans="1:79" ht="18" customHeight="1">
      <c r="A375" s="724">
        <v>38</v>
      </c>
      <c r="B375" s="831" t="s">
        <v>989</v>
      </c>
      <c r="C375" s="832"/>
      <c r="D375" s="832"/>
      <c r="E375" s="832"/>
      <c r="F375" s="893"/>
      <c r="G375" s="835"/>
      <c r="H375" s="835"/>
      <c r="I375" s="760"/>
      <c r="J375" s="760"/>
      <c r="K375" s="760"/>
      <c r="L375" s="760"/>
      <c r="M375" s="760"/>
      <c r="N375" s="815"/>
      <c r="O375" s="760"/>
      <c r="P375" s="760"/>
      <c r="Q375" s="760"/>
      <c r="R375" s="760"/>
      <c r="S375" s="760"/>
      <c r="T375" s="760"/>
      <c r="U375" s="760"/>
      <c r="V375" s="760"/>
      <c r="W375" s="760"/>
      <c r="X375" s="760"/>
      <c r="Y375" s="760"/>
      <c r="Z375" s="760"/>
      <c r="AA375" s="760"/>
      <c r="AB375" s="760"/>
      <c r="AC375" s="760"/>
      <c r="AD375" s="760"/>
      <c r="AE375" s="760"/>
      <c r="AF375" s="760"/>
      <c r="AG375" s="760"/>
      <c r="AH375" s="760"/>
      <c r="AI375" s="760"/>
      <c r="AJ375" s="760"/>
      <c r="AK375" s="760"/>
      <c r="AL375" s="760"/>
      <c r="AM375" s="760"/>
      <c r="AN375" s="760"/>
      <c r="AO375" s="760"/>
      <c r="AP375" s="760"/>
      <c r="AQ375" s="760"/>
      <c r="AR375" s="760"/>
      <c r="AS375" s="760"/>
      <c r="AT375" s="760"/>
      <c r="AU375" s="760"/>
      <c r="AV375" s="760"/>
      <c r="AW375" s="760"/>
      <c r="AX375" s="760"/>
      <c r="AY375" s="760"/>
      <c r="AZ375" s="760"/>
      <c r="BA375" s="760"/>
      <c r="BB375" s="760"/>
      <c r="BC375" s="760"/>
      <c r="BD375" s="760"/>
      <c r="BE375" s="760"/>
      <c r="BF375" s="760"/>
      <c r="BG375" s="760"/>
      <c r="BH375" s="760"/>
      <c r="BI375" s="760"/>
      <c r="BJ375" s="760"/>
      <c r="BK375" s="760"/>
      <c r="BL375" s="760"/>
      <c r="BM375" s="760"/>
      <c r="BN375" s="760"/>
      <c r="BO375" s="760"/>
      <c r="BP375" s="760"/>
      <c r="BQ375" s="760"/>
      <c r="BR375" s="760"/>
      <c r="BS375" s="760"/>
      <c r="BT375" s="760"/>
      <c r="BU375" s="760"/>
      <c r="BV375" s="760"/>
      <c r="BW375" s="760"/>
      <c r="BX375" s="760"/>
      <c r="BY375" s="760"/>
      <c r="BZ375" s="760"/>
      <c r="CA375" s="760"/>
    </row>
    <row r="376" spans="1:79" ht="35.25" customHeight="1">
      <c r="B376" s="1399" t="s">
        <v>990</v>
      </c>
      <c r="C376" s="1400"/>
      <c r="D376" s="1400"/>
      <c r="E376" s="1401"/>
      <c r="F376" s="893"/>
      <c r="G376" s="835"/>
      <c r="H376" s="835"/>
      <c r="I376" s="760"/>
      <c r="J376" s="760"/>
      <c r="K376" s="760"/>
      <c r="L376" s="760"/>
      <c r="M376" s="760"/>
      <c r="N376" s="815"/>
      <c r="O376" s="760"/>
      <c r="P376" s="760"/>
      <c r="Q376" s="760"/>
      <c r="R376" s="760"/>
      <c r="S376" s="760"/>
      <c r="T376" s="760"/>
      <c r="U376" s="760"/>
      <c r="V376" s="760"/>
      <c r="W376" s="760"/>
      <c r="X376" s="760"/>
      <c r="Y376" s="760"/>
      <c r="Z376" s="760"/>
      <c r="AA376" s="760"/>
      <c r="AB376" s="760"/>
      <c r="AC376" s="760"/>
      <c r="AD376" s="760"/>
      <c r="AE376" s="760"/>
      <c r="AF376" s="760"/>
      <c r="AG376" s="760"/>
      <c r="AH376" s="760"/>
      <c r="AI376" s="760"/>
      <c r="AJ376" s="760"/>
      <c r="AK376" s="760"/>
      <c r="AL376" s="760"/>
      <c r="AM376" s="760"/>
      <c r="AN376" s="760"/>
      <c r="AO376" s="760"/>
      <c r="AP376" s="760"/>
      <c r="AQ376" s="760"/>
      <c r="AR376" s="760"/>
      <c r="AS376" s="760"/>
      <c r="AT376" s="760"/>
      <c r="AU376" s="760"/>
      <c r="AV376" s="760"/>
      <c r="AW376" s="760"/>
      <c r="AX376" s="760"/>
      <c r="AY376" s="760"/>
      <c r="AZ376" s="760"/>
      <c r="BA376" s="760"/>
      <c r="BB376" s="760"/>
      <c r="BC376" s="760"/>
      <c r="BD376" s="760"/>
      <c r="BE376" s="760"/>
      <c r="BF376" s="760"/>
      <c r="BG376" s="760"/>
      <c r="BH376" s="760"/>
      <c r="BI376" s="760"/>
      <c r="BJ376" s="760"/>
      <c r="BK376" s="760"/>
      <c r="BL376" s="760"/>
      <c r="BM376" s="760"/>
      <c r="BN376" s="760"/>
      <c r="BO376" s="760"/>
      <c r="BP376" s="760"/>
      <c r="BQ376" s="760"/>
      <c r="BR376" s="760"/>
      <c r="BS376" s="760"/>
      <c r="BT376" s="760"/>
      <c r="BU376" s="760"/>
      <c r="BV376" s="760"/>
      <c r="BW376" s="760"/>
      <c r="BX376" s="760"/>
      <c r="BY376" s="760"/>
      <c r="BZ376" s="760"/>
      <c r="CA376" s="760"/>
    </row>
    <row r="377" spans="1:79" ht="16.5" customHeight="1" thickBot="1">
      <c r="B377" s="831" t="s">
        <v>811</v>
      </c>
      <c r="C377" s="836"/>
      <c r="F377" s="893"/>
      <c r="G377" s="835"/>
      <c r="H377" s="835"/>
      <c r="I377" s="760"/>
      <c r="J377" s="760"/>
      <c r="K377" s="760"/>
      <c r="L377" s="760"/>
      <c r="M377" s="760"/>
      <c r="N377" s="815"/>
      <c r="O377" s="760"/>
      <c r="P377" s="760"/>
      <c r="Q377" s="760"/>
      <c r="R377" s="760"/>
      <c r="S377" s="760"/>
      <c r="T377" s="760"/>
      <c r="U377" s="760"/>
      <c r="V377" s="760"/>
      <c r="W377" s="760"/>
      <c r="X377" s="760"/>
      <c r="Y377" s="760"/>
      <c r="Z377" s="760"/>
      <c r="AA377" s="760"/>
      <c r="AB377" s="760"/>
      <c r="AC377" s="760"/>
      <c r="AD377" s="760"/>
      <c r="AE377" s="760"/>
      <c r="AF377" s="760"/>
      <c r="AG377" s="760"/>
      <c r="AH377" s="760"/>
      <c r="AI377" s="760"/>
      <c r="AJ377" s="760"/>
      <c r="AK377" s="760"/>
      <c r="AL377" s="760"/>
      <c r="AM377" s="760"/>
      <c r="AN377" s="760"/>
      <c r="AO377" s="760"/>
      <c r="AP377" s="760"/>
      <c r="AQ377" s="760"/>
      <c r="AR377" s="760"/>
      <c r="AS377" s="760"/>
      <c r="AT377" s="760"/>
      <c r="AU377" s="760"/>
      <c r="AV377" s="760"/>
      <c r="AW377" s="760"/>
      <c r="AX377" s="760"/>
      <c r="AY377" s="760"/>
      <c r="AZ377" s="760"/>
      <c r="BA377" s="760"/>
      <c r="BB377" s="760"/>
      <c r="BC377" s="760"/>
      <c r="BD377" s="760"/>
      <c r="BE377" s="760"/>
      <c r="BF377" s="760"/>
      <c r="BG377" s="760"/>
      <c r="BH377" s="760"/>
      <c r="BI377" s="760"/>
      <c r="BJ377" s="760"/>
      <c r="BK377" s="760"/>
      <c r="BL377" s="760"/>
      <c r="BM377" s="760"/>
      <c r="BN377" s="760"/>
      <c r="BO377" s="760"/>
      <c r="BP377" s="760"/>
      <c r="BQ377" s="760"/>
      <c r="BR377" s="760"/>
      <c r="BS377" s="760"/>
      <c r="BT377" s="760"/>
      <c r="BU377" s="760"/>
      <c r="BV377" s="760"/>
      <c r="BW377" s="760"/>
      <c r="BX377" s="760"/>
      <c r="BY377" s="760"/>
      <c r="BZ377" s="760"/>
      <c r="CA377" s="760"/>
    </row>
    <row r="378" spans="1:79" ht="33.75" customHeight="1" thickBot="1">
      <c r="B378" s="905" t="s">
        <v>812</v>
      </c>
      <c r="C378" s="906" t="s">
        <v>813</v>
      </c>
      <c r="D378" s="906" t="s">
        <v>814</v>
      </c>
      <c r="E378" s="907" t="s">
        <v>815</v>
      </c>
      <c r="F378" s="1402" t="s">
        <v>816</v>
      </c>
      <c r="G378" s="926" t="e">
        <f>AVERAGE([2]A.Pontozás_1.értékelő!G374,[2]B.Pontozás_2.értékelő!G374)</f>
        <v>#DIV/0!</v>
      </c>
      <c r="H378" s="835"/>
      <c r="I378" s="760"/>
      <c r="J378" s="760"/>
      <c r="K378" s="760"/>
      <c r="L378" s="760"/>
      <c r="M378" s="760"/>
      <c r="N378" s="815"/>
      <c r="O378" s="760"/>
      <c r="P378" s="760"/>
      <c r="Q378" s="760"/>
      <c r="R378" s="760"/>
      <c r="S378" s="760"/>
      <c r="T378" s="760"/>
      <c r="U378" s="760"/>
      <c r="V378" s="760"/>
      <c r="W378" s="760"/>
      <c r="X378" s="760"/>
      <c r="Y378" s="760"/>
      <c r="Z378" s="760"/>
      <c r="AA378" s="760"/>
      <c r="AB378" s="760"/>
      <c r="AC378" s="760"/>
      <c r="AD378" s="760"/>
      <c r="AE378" s="760"/>
      <c r="AF378" s="760"/>
      <c r="AG378" s="760"/>
      <c r="AH378" s="760"/>
      <c r="AI378" s="760"/>
      <c r="AJ378" s="760"/>
      <c r="AK378" s="760"/>
      <c r="AL378" s="760"/>
      <c r="AM378" s="760"/>
      <c r="AN378" s="760"/>
      <c r="AO378" s="760"/>
      <c r="AP378" s="760"/>
      <c r="AQ378" s="760"/>
      <c r="AR378" s="760"/>
      <c r="AS378" s="760"/>
      <c r="AT378" s="760"/>
      <c r="AU378" s="760"/>
      <c r="AV378" s="760"/>
      <c r="AW378" s="760"/>
      <c r="AX378" s="760"/>
      <c r="AY378" s="760"/>
      <c r="AZ378" s="760"/>
      <c r="BA378" s="760"/>
      <c r="BB378" s="760"/>
      <c r="BC378" s="760"/>
      <c r="BD378" s="760"/>
      <c r="BE378" s="760"/>
      <c r="BF378" s="760"/>
      <c r="BG378" s="760"/>
      <c r="BH378" s="760"/>
      <c r="BI378" s="760"/>
      <c r="BJ378" s="760"/>
      <c r="BK378" s="760"/>
      <c r="BL378" s="760"/>
      <c r="BM378" s="760"/>
      <c r="BN378" s="760"/>
      <c r="BO378" s="760"/>
      <c r="BP378" s="760"/>
      <c r="BQ378" s="760"/>
      <c r="BR378" s="760"/>
      <c r="BS378" s="760"/>
      <c r="BT378" s="760"/>
      <c r="BU378" s="760"/>
      <c r="BV378" s="760"/>
      <c r="BW378" s="760"/>
      <c r="BX378" s="760"/>
      <c r="BY378" s="760"/>
      <c r="BZ378" s="760"/>
      <c r="CA378" s="760"/>
    </row>
    <row r="379" spans="1:79" ht="27" customHeight="1">
      <c r="B379" s="894" t="s">
        <v>847</v>
      </c>
      <c r="C379" s="1405" t="s">
        <v>848</v>
      </c>
      <c r="D379" s="1405"/>
      <c r="E379" s="909" t="s">
        <v>793</v>
      </c>
      <c r="F379" s="1403"/>
      <c r="G379" s="865"/>
      <c r="H379" s="865"/>
      <c r="I379" s="866"/>
    </row>
    <row r="380" spans="1:79" ht="25.5" thickBot="1">
      <c r="B380" s="856" t="s">
        <v>849</v>
      </c>
      <c r="C380" s="876">
        <v>5</v>
      </c>
      <c r="D380" s="858">
        <v>1</v>
      </c>
      <c r="E380" s="859">
        <v>5</v>
      </c>
      <c r="F380" s="1404"/>
      <c r="G380" s="869"/>
      <c r="H380" s="869"/>
      <c r="I380" s="870"/>
    </row>
    <row r="381" spans="1:79" ht="9" customHeight="1">
      <c r="B381" s="862"/>
      <c r="C381" s="877"/>
      <c r="D381" s="877"/>
      <c r="E381" s="877"/>
      <c r="F381" s="877"/>
      <c r="G381" s="835"/>
      <c r="H381" s="835"/>
      <c r="I381" s="760"/>
      <c r="J381" s="760"/>
      <c r="K381" s="760"/>
      <c r="L381" s="760"/>
      <c r="M381" s="760"/>
      <c r="N381" s="815"/>
      <c r="O381" s="760"/>
      <c r="P381" s="760"/>
      <c r="Q381" s="760"/>
      <c r="R381" s="760"/>
      <c r="S381" s="760"/>
      <c r="T381" s="760"/>
      <c r="U381" s="760"/>
      <c r="V381" s="760"/>
      <c r="W381" s="760"/>
      <c r="X381" s="760"/>
      <c r="Y381" s="760"/>
      <c r="Z381" s="760"/>
      <c r="AA381" s="760"/>
      <c r="AB381" s="760"/>
      <c r="AC381" s="760"/>
      <c r="AD381" s="760"/>
      <c r="AE381" s="760"/>
      <c r="AF381" s="760"/>
      <c r="AG381" s="760"/>
      <c r="AH381" s="760"/>
      <c r="AI381" s="760"/>
      <c r="AJ381" s="760"/>
      <c r="AK381" s="760"/>
      <c r="AL381" s="760"/>
      <c r="AM381" s="760"/>
      <c r="AN381" s="760"/>
      <c r="AO381" s="760"/>
      <c r="AP381" s="760"/>
      <c r="AQ381" s="760"/>
      <c r="AR381" s="760"/>
      <c r="AS381" s="760"/>
      <c r="AT381" s="760"/>
      <c r="AU381" s="760"/>
      <c r="AV381" s="760"/>
      <c r="AW381" s="760"/>
      <c r="AX381" s="760"/>
      <c r="AY381" s="760"/>
      <c r="AZ381" s="760"/>
      <c r="BA381" s="760"/>
      <c r="BB381" s="760"/>
      <c r="BC381" s="760"/>
      <c r="BD381" s="760"/>
      <c r="BE381" s="760"/>
      <c r="BF381" s="760"/>
      <c r="BG381" s="760"/>
      <c r="BH381" s="760"/>
      <c r="BI381" s="760"/>
      <c r="BJ381" s="760"/>
      <c r="BK381" s="760"/>
      <c r="BL381" s="760"/>
      <c r="BM381" s="760"/>
      <c r="BN381" s="760"/>
      <c r="BO381" s="760"/>
      <c r="BP381" s="760"/>
      <c r="BQ381" s="760"/>
      <c r="BR381" s="760"/>
      <c r="BS381" s="760"/>
      <c r="BT381" s="760"/>
      <c r="BU381" s="760"/>
      <c r="BV381" s="760"/>
      <c r="BW381" s="760"/>
      <c r="BX381" s="760"/>
      <c r="BY381" s="760"/>
      <c r="BZ381" s="760"/>
      <c r="CA381" s="760"/>
    </row>
    <row r="382" spans="1:79" ht="18" customHeight="1">
      <c r="A382" s="724">
        <v>39</v>
      </c>
      <c r="B382" s="831" t="s">
        <v>991</v>
      </c>
      <c r="C382" s="832"/>
      <c r="D382" s="832"/>
      <c r="E382" s="832"/>
      <c r="F382" s="893"/>
      <c r="G382" s="835"/>
      <c r="H382" s="835"/>
      <c r="I382" s="760"/>
      <c r="J382" s="760"/>
      <c r="K382" s="760"/>
      <c r="L382" s="760"/>
      <c r="M382" s="760"/>
      <c r="N382" s="815"/>
      <c r="O382" s="760"/>
      <c r="P382" s="760"/>
      <c r="Q382" s="760"/>
      <c r="R382" s="760"/>
      <c r="S382" s="760"/>
      <c r="T382" s="760"/>
      <c r="U382" s="760"/>
      <c r="V382" s="760"/>
      <c r="W382" s="760"/>
      <c r="X382" s="760"/>
      <c r="Y382" s="760"/>
      <c r="Z382" s="760"/>
      <c r="AA382" s="760"/>
      <c r="AB382" s="760"/>
      <c r="AC382" s="760"/>
      <c r="AD382" s="760"/>
      <c r="AE382" s="760"/>
      <c r="AF382" s="760"/>
      <c r="AG382" s="760"/>
      <c r="AH382" s="760"/>
      <c r="AI382" s="760"/>
      <c r="AJ382" s="760"/>
      <c r="AK382" s="760"/>
      <c r="AL382" s="760"/>
      <c r="AM382" s="760"/>
      <c r="AN382" s="760"/>
      <c r="AO382" s="760"/>
      <c r="AP382" s="760"/>
      <c r="AQ382" s="760"/>
      <c r="AR382" s="760"/>
      <c r="AS382" s="760"/>
      <c r="AT382" s="760"/>
      <c r="AU382" s="760"/>
      <c r="AV382" s="760"/>
      <c r="AW382" s="760"/>
      <c r="AX382" s="760"/>
      <c r="AY382" s="760"/>
      <c r="AZ382" s="760"/>
      <c r="BA382" s="760"/>
      <c r="BB382" s="760"/>
      <c r="BC382" s="760"/>
      <c r="BD382" s="760"/>
      <c r="BE382" s="760"/>
      <c r="BF382" s="760"/>
      <c r="BG382" s="760"/>
      <c r="BH382" s="760"/>
      <c r="BI382" s="760"/>
      <c r="BJ382" s="760"/>
      <c r="BK382" s="760"/>
      <c r="BL382" s="760"/>
      <c r="BM382" s="760"/>
      <c r="BN382" s="760"/>
      <c r="BO382" s="760"/>
      <c r="BP382" s="760"/>
      <c r="BQ382" s="760"/>
      <c r="BR382" s="760"/>
      <c r="BS382" s="760"/>
      <c r="BT382" s="760"/>
      <c r="BU382" s="760"/>
      <c r="BV382" s="760"/>
      <c r="BW382" s="760"/>
      <c r="BX382" s="760"/>
      <c r="BY382" s="760"/>
      <c r="BZ382" s="760"/>
      <c r="CA382" s="760"/>
    </row>
    <row r="383" spans="1:79" ht="35.25" customHeight="1">
      <c r="B383" s="1399" t="s">
        <v>992</v>
      </c>
      <c r="C383" s="1400"/>
      <c r="D383" s="1400"/>
      <c r="E383" s="1401"/>
      <c r="F383" s="893"/>
      <c r="G383" s="835"/>
      <c r="H383" s="835"/>
      <c r="I383" s="760"/>
      <c r="J383" s="760"/>
      <c r="K383" s="760"/>
      <c r="L383" s="760"/>
      <c r="M383" s="760"/>
      <c r="N383" s="815"/>
      <c r="O383" s="760"/>
      <c r="P383" s="760"/>
      <c r="Q383" s="760"/>
      <c r="R383" s="760"/>
      <c r="S383" s="760"/>
      <c r="T383" s="760"/>
      <c r="U383" s="760"/>
      <c r="V383" s="760"/>
      <c r="W383" s="760"/>
      <c r="X383" s="760"/>
      <c r="Y383" s="760"/>
      <c r="Z383" s="760"/>
      <c r="AA383" s="760"/>
      <c r="AB383" s="760"/>
      <c r="AC383" s="760"/>
      <c r="AD383" s="760"/>
      <c r="AE383" s="760"/>
      <c r="AF383" s="760"/>
      <c r="AG383" s="760"/>
      <c r="AH383" s="760"/>
      <c r="AI383" s="760"/>
      <c r="AJ383" s="760"/>
      <c r="AK383" s="760"/>
      <c r="AL383" s="760"/>
      <c r="AM383" s="760"/>
      <c r="AN383" s="760"/>
      <c r="AO383" s="760"/>
      <c r="AP383" s="760"/>
      <c r="AQ383" s="760"/>
      <c r="AR383" s="760"/>
      <c r="AS383" s="760"/>
      <c r="AT383" s="760"/>
      <c r="AU383" s="760"/>
      <c r="AV383" s="760"/>
      <c r="AW383" s="760"/>
      <c r="AX383" s="760"/>
      <c r="AY383" s="760"/>
      <c r="AZ383" s="760"/>
      <c r="BA383" s="760"/>
      <c r="BB383" s="760"/>
      <c r="BC383" s="760"/>
      <c r="BD383" s="760"/>
      <c r="BE383" s="760"/>
      <c r="BF383" s="760"/>
      <c r="BG383" s="760"/>
      <c r="BH383" s="760"/>
      <c r="BI383" s="760"/>
      <c r="BJ383" s="760"/>
      <c r="BK383" s="760"/>
      <c r="BL383" s="760"/>
      <c r="BM383" s="760"/>
      <c r="BN383" s="760"/>
      <c r="BO383" s="760"/>
      <c r="BP383" s="760"/>
      <c r="BQ383" s="760"/>
      <c r="BR383" s="760"/>
      <c r="BS383" s="760"/>
      <c r="BT383" s="760"/>
      <c r="BU383" s="760"/>
      <c r="BV383" s="760"/>
      <c r="BW383" s="760"/>
      <c r="BX383" s="760"/>
      <c r="BY383" s="760"/>
      <c r="BZ383" s="760"/>
      <c r="CA383" s="760"/>
    </row>
    <row r="384" spans="1:79" ht="16.5" customHeight="1" thickBot="1">
      <c r="B384" s="831" t="s">
        <v>811</v>
      </c>
      <c r="C384" s="836"/>
      <c r="F384" s="893"/>
      <c r="G384" s="835"/>
      <c r="H384" s="835"/>
      <c r="I384" s="760"/>
      <c r="J384" s="760"/>
      <c r="K384" s="760"/>
      <c r="L384" s="760"/>
      <c r="M384" s="760"/>
      <c r="N384" s="815"/>
      <c r="O384" s="760"/>
      <c r="P384" s="760"/>
      <c r="Q384" s="760"/>
      <c r="R384" s="760"/>
      <c r="S384" s="760"/>
      <c r="T384" s="760"/>
      <c r="U384" s="760"/>
      <c r="V384" s="760"/>
      <c r="W384" s="760"/>
      <c r="X384" s="760"/>
      <c r="Y384" s="760"/>
      <c r="Z384" s="760"/>
      <c r="AA384" s="760"/>
      <c r="AB384" s="760"/>
      <c r="AC384" s="760"/>
      <c r="AD384" s="760"/>
      <c r="AE384" s="760"/>
      <c r="AF384" s="760"/>
      <c r="AG384" s="760"/>
      <c r="AH384" s="760"/>
      <c r="AI384" s="760"/>
      <c r="AJ384" s="760"/>
      <c r="AK384" s="760"/>
      <c r="AL384" s="760"/>
      <c r="AM384" s="760"/>
      <c r="AN384" s="760"/>
      <c r="AO384" s="760"/>
      <c r="AP384" s="760"/>
      <c r="AQ384" s="760"/>
      <c r="AR384" s="760"/>
      <c r="AS384" s="760"/>
      <c r="AT384" s="760"/>
      <c r="AU384" s="760"/>
      <c r="AV384" s="760"/>
      <c r="AW384" s="760"/>
      <c r="AX384" s="760"/>
      <c r="AY384" s="760"/>
      <c r="AZ384" s="760"/>
      <c r="BA384" s="760"/>
      <c r="BB384" s="760"/>
      <c r="BC384" s="760"/>
      <c r="BD384" s="760"/>
      <c r="BE384" s="760"/>
      <c r="BF384" s="760"/>
      <c r="BG384" s="760"/>
      <c r="BH384" s="760"/>
      <c r="BI384" s="760"/>
      <c r="BJ384" s="760"/>
      <c r="BK384" s="760"/>
      <c r="BL384" s="760"/>
      <c r="BM384" s="760"/>
      <c r="BN384" s="760"/>
      <c r="BO384" s="760"/>
      <c r="BP384" s="760"/>
      <c r="BQ384" s="760"/>
      <c r="BR384" s="760"/>
      <c r="BS384" s="760"/>
      <c r="BT384" s="760"/>
      <c r="BU384" s="760"/>
      <c r="BV384" s="760"/>
      <c r="BW384" s="760"/>
      <c r="BX384" s="760"/>
      <c r="BY384" s="760"/>
      <c r="BZ384" s="760"/>
      <c r="CA384" s="760"/>
    </row>
    <row r="385" spans="2:79" ht="33.75" customHeight="1" thickBot="1">
      <c r="B385" s="912" t="s">
        <v>812</v>
      </c>
      <c r="C385" s="913" t="s">
        <v>813</v>
      </c>
      <c r="D385" s="913" t="s">
        <v>814</v>
      </c>
      <c r="E385" s="914" t="s">
        <v>815</v>
      </c>
      <c r="F385" s="1402" t="s">
        <v>816</v>
      </c>
      <c r="G385" s="926" t="e">
        <f>AVERAGE([2]A.Pontozás_1.értékelő!G381,[2]B.Pontozás_2.értékelő!G381)</f>
        <v>#DIV/0!</v>
      </c>
      <c r="H385" s="835"/>
      <c r="I385" s="760"/>
      <c r="J385" s="760"/>
      <c r="K385" s="760"/>
      <c r="L385" s="760"/>
      <c r="M385" s="760"/>
      <c r="N385" s="815"/>
      <c r="O385" s="760"/>
      <c r="P385" s="760"/>
      <c r="Q385" s="760"/>
      <c r="R385" s="760"/>
      <c r="S385" s="760"/>
      <c r="T385" s="760"/>
      <c r="U385" s="760"/>
      <c r="V385" s="760"/>
      <c r="W385" s="760"/>
      <c r="X385" s="760"/>
      <c r="Y385" s="760"/>
      <c r="Z385" s="760"/>
      <c r="AA385" s="760"/>
      <c r="AB385" s="760"/>
      <c r="AC385" s="760"/>
      <c r="AD385" s="760"/>
      <c r="AE385" s="760"/>
      <c r="AF385" s="760"/>
      <c r="AG385" s="760"/>
      <c r="AH385" s="760"/>
      <c r="AI385" s="760"/>
      <c r="AJ385" s="760"/>
      <c r="AK385" s="760"/>
      <c r="AL385" s="760"/>
      <c r="AM385" s="760"/>
      <c r="AN385" s="760"/>
      <c r="AO385" s="760"/>
      <c r="AP385" s="760"/>
      <c r="AQ385" s="760"/>
      <c r="AR385" s="760"/>
      <c r="AS385" s="760"/>
      <c r="AT385" s="760"/>
      <c r="AU385" s="760"/>
      <c r="AV385" s="760"/>
      <c r="AW385" s="760"/>
      <c r="AX385" s="760"/>
      <c r="AY385" s="760"/>
      <c r="AZ385" s="760"/>
      <c r="BA385" s="760"/>
      <c r="BB385" s="760"/>
      <c r="BC385" s="760"/>
      <c r="BD385" s="760"/>
      <c r="BE385" s="760"/>
      <c r="BF385" s="760"/>
      <c r="BG385" s="760"/>
      <c r="BH385" s="760"/>
      <c r="BI385" s="760"/>
      <c r="BJ385" s="760"/>
      <c r="BK385" s="760"/>
      <c r="BL385" s="760"/>
      <c r="BM385" s="760"/>
      <c r="BN385" s="760"/>
      <c r="BO385" s="760"/>
      <c r="BP385" s="760"/>
      <c r="BQ385" s="760"/>
      <c r="BR385" s="760"/>
      <c r="BS385" s="760"/>
      <c r="BT385" s="760"/>
      <c r="BU385" s="760"/>
      <c r="BV385" s="760"/>
      <c r="BW385" s="760"/>
      <c r="BX385" s="760"/>
      <c r="BY385" s="760"/>
      <c r="BZ385" s="760"/>
      <c r="CA385" s="760"/>
    </row>
    <row r="386" spans="2:79" ht="27.75" customHeight="1">
      <c r="B386" s="850" t="s">
        <v>818</v>
      </c>
      <c r="C386" s="910">
        <v>0</v>
      </c>
      <c r="D386" s="852">
        <v>2</v>
      </c>
      <c r="E386" s="853">
        <v>0</v>
      </c>
      <c r="F386" s="1403"/>
      <c r="G386" s="915"/>
      <c r="H386" s="865"/>
      <c r="I386" s="866"/>
      <c r="J386" s="760"/>
      <c r="K386" s="760"/>
      <c r="L386" s="760"/>
      <c r="M386" s="760"/>
      <c r="N386" s="815"/>
      <c r="O386" s="760"/>
      <c r="P386" s="760"/>
      <c r="Q386" s="760"/>
      <c r="R386" s="760"/>
      <c r="S386" s="760"/>
      <c r="T386" s="760"/>
      <c r="U386" s="760"/>
      <c r="V386" s="760"/>
      <c r="W386" s="760"/>
      <c r="X386" s="760"/>
      <c r="Y386" s="760"/>
      <c r="Z386" s="760"/>
      <c r="AA386" s="760"/>
      <c r="AB386" s="760"/>
      <c r="AC386" s="760"/>
      <c r="AD386" s="760"/>
      <c r="AE386" s="760"/>
      <c r="AF386" s="760"/>
      <c r="AG386" s="760"/>
      <c r="AH386" s="760"/>
      <c r="AI386" s="760"/>
      <c r="AJ386" s="760"/>
      <c r="AK386" s="760"/>
      <c r="AL386" s="760"/>
      <c r="AM386" s="760"/>
      <c r="AN386" s="760"/>
      <c r="AO386" s="760"/>
      <c r="AP386" s="760"/>
      <c r="AQ386" s="760"/>
      <c r="AR386" s="760"/>
      <c r="AS386" s="760"/>
      <c r="AT386" s="760"/>
      <c r="AU386" s="760"/>
      <c r="AV386" s="760"/>
      <c r="AW386" s="760"/>
      <c r="AX386" s="760"/>
      <c r="AY386" s="760"/>
      <c r="AZ386" s="760"/>
      <c r="BA386" s="760"/>
      <c r="BB386" s="760"/>
      <c r="BC386" s="760"/>
      <c r="BD386" s="760"/>
      <c r="BE386" s="760"/>
      <c r="BF386" s="760"/>
      <c r="BG386" s="760"/>
      <c r="BH386" s="760"/>
      <c r="BI386" s="760"/>
      <c r="BJ386" s="760"/>
      <c r="BK386" s="760"/>
      <c r="BL386" s="760"/>
      <c r="BM386" s="760"/>
      <c r="BN386" s="760"/>
      <c r="BO386" s="760"/>
      <c r="BP386" s="760"/>
      <c r="BQ386" s="760"/>
      <c r="BR386" s="760"/>
      <c r="BS386" s="760"/>
      <c r="BT386" s="760"/>
      <c r="BU386" s="760"/>
      <c r="BV386" s="760"/>
      <c r="BW386" s="760"/>
      <c r="BX386" s="760"/>
      <c r="BY386" s="760"/>
      <c r="BZ386" s="760"/>
      <c r="CA386" s="760"/>
    </row>
    <row r="387" spans="2:79" ht="27" customHeight="1">
      <c r="B387" s="850" t="s">
        <v>820</v>
      </c>
      <c r="C387" s="910">
        <v>1</v>
      </c>
      <c r="D387" s="852">
        <v>2</v>
      </c>
      <c r="E387" s="853">
        <v>2</v>
      </c>
      <c r="F387" s="1403"/>
      <c r="G387" s="916"/>
      <c r="H387" s="867"/>
      <c r="I387" s="868"/>
      <c r="J387" s="760"/>
      <c r="K387" s="760"/>
      <c r="L387" s="760"/>
      <c r="M387" s="760"/>
      <c r="N387" s="815"/>
      <c r="O387" s="760"/>
      <c r="P387" s="760"/>
      <c r="Q387" s="760"/>
      <c r="R387" s="760"/>
      <c r="S387" s="760"/>
      <c r="T387" s="760"/>
      <c r="U387" s="760"/>
      <c r="V387" s="760"/>
      <c r="W387" s="760"/>
      <c r="X387" s="760"/>
      <c r="Y387" s="760"/>
      <c r="Z387" s="760"/>
      <c r="AA387" s="760"/>
      <c r="AB387" s="760"/>
      <c r="AC387" s="760"/>
      <c r="AD387" s="760"/>
      <c r="AE387" s="760"/>
      <c r="AF387" s="760"/>
      <c r="AG387" s="760"/>
      <c r="AH387" s="760"/>
      <c r="AI387" s="760"/>
      <c r="AJ387" s="760"/>
      <c r="AK387" s="760"/>
      <c r="AL387" s="760"/>
      <c r="AM387" s="760"/>
      <c r="AN387" s="760"/>
      <c r="AO387" s="760"/>
      <c r="AP387" s="760"/>
      <c r="AQ387" s="760"/>
      <c r="AR387" s="760"/>
      <c r="AS387" s="760"/>
      <c r="AT387" s="760"/>
      <c r="AU387" s="760"/>
      <c r="AV387" s="760"/>
      <c r="AW387" s="760"/>
      <c r="AX387" s="760"/>
      <c r="AY387" s="760"/>
      <c r="AZ387" s="760"/>
      <c r="BA387" s="760"/>
      <c r="BB387" s="760"/>
      <c r="BC387" s="760"/>
      <c r="BD387" s="760"/>
      <c r="BE387" s="760"/>
      <c r="BF387" s="760"/>
      <c r="BG387" s="760"/>
      <c r="BH387" s="760"/>
      <c r="BI387" s="760"/>
      <c r="BJ387" s="760"/>
      <c r="BK387" s="760"/>
      <c r="BL387" s="760"/>
      <c r="BM387" s="760"/>
      <c r="BN387" s="760"/>
      <c r="BO387" s="760"/>
      <c r="BP387" s="760"/>
      <c r="BQ387" s="760"/>
      <c r="BR387" s="760"/>
      <c r="BS387" s="760"/>
      <c r="BT387" s="760"/>
      <c r="BU387" s="760"/>
      <c r="BV387" s="760"/>
      <c r="BW387" s="760"/>
      <c r="BX387" s="760"/>
      <c r="BY387" s="760"/>
      <c r="BZ387" s="760"/>
      <c r="CA387" s="760"/>
    </row>
    <row r="388" spans="2:79" ht="27" customHeight="1" thickBot="1">
      <c r="B388" s="856" t="s">
        <v>822</v>
      </c>
      <c r="C388" s="876">
        <v>2</v>
      </c>
      <c r="D388" s="858">
        <v>2</v>
      </c>
      <c r="E388" s="859">
        <v>4</v>
      </c>
      <c r="F388" s="1404"/>
      <c r="G388" s="917"/>
      <c r="H388" s="869"/>
      <c r="I388" s="870"/>
      <c r="J388" s="760"/>
      <c r="K388" s="760"/>
      <c r="L388" s="760"/>
      <c r="M388" s="760"/>
      <c r="N388" s="815"/>
      <c r="O388" s="760"/>
      <c r="P388" s="760"/>
      <c r="Q388" s="760"/>
      <c r="R388" s="760"/>
      <c r="S388" s="760"/>
      <c r="T388" s="760"/>
      <c r="U388" s="760"/>
      <c r="V388" s="760"/>
      <c r="W388" s="760"/>
      <c r="X388" s="760"/>
      <c r="Y388" s="760"/>
      <c r="Z388" s="760"/>
      <c r="AA388" s="760"/>
      <c r="AB388" s="760"/>
      <c r="AC388" s="760"/>
      <c r="AD388" s="760"/>
      <c r="AE388" s="760"/>
      <c r="AF388" s="760"/>
      <c r="AG388" s="760"/>
      <c r="AH388" s="760"/>
      <c r="AI388" s="760"/>
      <c r="AJ388" s="760"/>
      <c r="AK388" s="760"/>
      <c r="AL388" s="760"/>
      <c r="AM388" s="760"/>
      <c r="AN388" s="760"/>
      <c r="AO388" s="760"/>
      <c r="AP388" s="760"/>
      <c r="AQ388" s="760"/>
      <c r="AR388" s="760"/>
      <c r="AS388" s="760"/>
      <c r="AT388" s="760"/>
      <c r="AU388" s="760"/>
      <c r="AV388" s="760"/>
      <c r="AW388" s="760"/>
      <c r="AX388" s="760"/>
      <c r="AY388" s="760"/>
      <c r="AZ388" s="760"/>
      <c r="BA388" s="760"/>
      <c r="BB388" s="760"/>
      <c r="BC388" s="760"/>
      <c r="BD388" s="760"/>
      <c r="BE388" s="760"/>
      <c r="BF388" s="760"/>
      <c r="BG388" s="760"/>
      <c r="BH388" s="760"/>
      <c r="BI388" s="760"/>
      <c r="BJ388" s="760"/>
      <c r="BK388" s="760"/>
      <c r="BL388" s="760"/>
      <c r="BM388" s="760"/>
      <c r="BN388" s="760"/>
      <c r="BO388" s="760"/>
      <c r="BP388" s="760"/>
      <c r="BQ388" s="760"/>
      <c r="BR388" s="760"/>
      <c r="BS388" s="760"/>
      <c r="BT388" s="760"/>
      <c r="BU388" s="760"/>
      <c r="BV388" s="760"/>
      <c r="BW388" s="760"/>
      <c r="BX388" s="760"/>
      <c r="BY388" s="760"/>
      <c r="BZ388" s="760"/>
      <c r="CA388" s="760"/>
    </row>
    <row r="389" spans="2:79" ht="9" customHeight="1">
      <c r="B389" s="862"/>
      <c r="C389" s="863"/>
      <c r="D389" s="863"/>
      <c r="E389" s="863"/>
      <c r="F389" s="918"/>
      <c r="G389" s="835"/>
      <c r="H389" s="835"/>
      <c r="I389" s="760"/>
      <c r="J389" s="760"/>
      <c r="K389" s="760"/>
      <c r="L389" s="760"/>
      <c r="M389" s="760"/>
      <c r="N389" s="815"/>
      <c r="O389" s="760"/>
      <c r="P389" s="760"/>
      <c r="Q389" s="760"/>
      <c r="R389" s="760"/>
      <c r="S389" s="760"/>
      <c r="T389" s="760"/>
      <c r="U389" s="760"/>
      <c r="V389" s="760"/>
      <c r="W389" s="760"/>
      <c r="X389" s="760"/>
      <c r="Y389" s="760"/>
      <c r="Z389" s="760"/>
      <c r="AA389" s="760"/>
      <c r="AB389" s="760"/>
      <c r="AC389" s="760"/>
      <c r="AD389" s="760"/>
      <c r="AE389" s="760"/>
      <c r="AF389" s="760"/>
      <c r="AG389" s="760"/>
      <c r="AH389" s="760"/>
      <c r="AI389" s="760"/>
      <c r="AJ389" s="760"/>
      <c r="AK389" s="760"/>
      <c r="AL389" s="760"/>
      <c r="AM389" s="760"/>
      <c r="AN389" s="760"/>
      <c r="AO389" s="760"/>
      <c r="AP389" s="760"/>
      <c r="AQ389" s="760"/>
      <c r="AR389" s="760"/>
      <c r="AS389" s="760"/>
      <c r="AT389" s="760"/>
      <c r="AU389" s="760"/>
      <c r="AV389" s="760"/>
      <c r="AW389" s="760"/>
      <c r="AX389" s="760"/>
      <c r="AY389" s="760"/>
      <c r="AZ389" s="760"/>
      <c r="BA389" s="760"/>
      <c r="BB389" s="760"/>
      <c r="BC389" s="760"/>
      <c r="BD389" s="760"/>
      <c r="BE389" s="760"/>
      <c r="BF389" s="760"/>
      <c r="BG389" s="760"/>
      <c r="BH389" s="760"/>
      <c r="BI389" s="760"/>
      <c r="BJ389" s="760"/>
      <c r="BK389" s="760"/>
      <c r="BL389" s="760"/>
      <c r="BM389" s="760"/>
      <c r="BN389" s="760"/>
      <c r="BO389" s="760"/>
      <c r="BP389" s="760"/>
      <c r="BQ389" s="760"/>
      <c r="BR389" s="760"/>
      <c r="BS389" s="760"/>
      <c r="BT389" s="760"/>
      <c r="BU389" s="760"/>
      <c r="BV389" s="760"/>
      <c r="BW389" s="760"/>
      <c r="BX389" s="760"/>
      <c r="BY389" s="760"/>
      <c r="BZ389" s="760"/>
      <c r="CA389" s="760"/>
    </row>
    <row r="390" spans="2:79">
      <c r="C390" s="730"/>
      <c r="D390" s="730"/>
      <c r="E390" s="730"/>
      <c r="F390" s="918"/>
      <c r="G390" s="728"/>
    </row>
    <row r="391" spans="2:79">
      <c r="C391" s="730"/>
      <c r="D391" s="730"/>
      <c r="E391" s="730"/>
      <c r="G391" s="728"/>
    </row>
    <row r="392" spans="2:79">
      <c r="C392" s="730"/>
      <c r="D392" s="730"/>
      <c r="E392" s="730"/>
    </row>
  </sheetData>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933" t="s">
        <v>211</v>
      </c>
      <c r="C2" s="933"/>
      <c r="D2" s="933"/>
    </row>
    <row r="4" spans="2:4" ht="27" customHeight="1">
      <c r="B4" s="339" t="s">
        <v>248</v>
      </c>
    </row>
    <row r="5" spans="2:4" ht="27" customHeight="1">
      <c r="B5" s="68" t="s">
        <v>260</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41" t="str">
        <f>'10.b-Cash-flow 2. év'!B1:C1</f>
        <v>10.b) Cash-flow előrejelzés 2. év</v>
      </c>
      <c r="D16" s="39">
        <v>26</v>
      </c>
    </row>
    <row r="17" spans="2:4" ht="31.5" customHeight="1">
      <c r="B17" s="641"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270</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F5" sqref="F5"/>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934" t="s">
        <v>278</v>
      </c>
      <c r="C1" s="935"/>
      <c r="D1" s="935"/>
      <c r="E1" s="936"/>
      <c r="F1" s="75" t="s">
        <v>291</v>
      </c>
    </row>
    <row r="2" spans="1:6" ht="24.75" customHeight="1" thickBot="1">
      <c r="B2" s="937" t="s">
        <v>535</v>
      </c>
      <c r="C2" s="938"/>
      <c r="D2" s="938"/>
      <c r="E2" s="939"/>
      <c r="F2" s="111" t="s">
        <v>292</v>
      </c>
    </row>
    <row r="3" spans="1:6" ht="32.25" customHeight="1" thickBot="1">
      <c r="A3" s="187">
        <v>5000</v>
      </c>
      <c r="B3" s="108" t="s">
        <v>1</v>
      </c>
      <c r="C3" s="188">
        <f>LEN(B5)</f>
        <v>3333</v>
      </c>
      <c r="D3" s="940" t="str">
        <f>IF(C3&gt;A3,CONCATENATE("Karaktertúllépés! Kérjük, válaszát maximum ",A3," karakterben foglalja össze!"),CONCATENATE("Még beírható karakterek száma:   ",A3-C3))</f>
        <v>Még beírható karakterek száma:   1667</v>
      </c>
      <c r="E3" s="941"/>
      <c r="F3" s="183"/>
    </row>
    <row r="4" spans="1:6" ht="15.75" customHeight="1" thickBot="1">
      <c r="B4" s="184"/>
      <c r="C4" s="72"/>
      <c r="D4" s="73"/>
      <c r="E4" s="185"/>
      <c r="F4" s="6"/>
    </row>
    <row r="5" spans="1:6" ht="327" customHeight="1" thickBot="1">
      <c r="B5" s="945" t="s">
        <v>734</v>
      </c>
      <c r="C5" s="946"/>
      <c r="D5" s="946"/>
      <c r="E5" s="947"/>
      <c r="F5" s="644" t="s">
        <v>539</v>
      </c>
    </row>
    <row r="6" spans="1:6" ht="321.75" customHeight="1">
      <c r="B6" s="948"/>
      <c r="C6" s="949"/>
      <c r="D6" s="949"/>
      <c r="E6" s="950"/>
      <c r="F6" s="942" t="s">
        <v>540</v>
      </c>
    </row>
    <row r="7" spans="1:6">
      <c r="B7" s="948"/>
      <c r="C7" s="949"/>
      <c r="D7" s="949"/>
      <c r="E7" s="950"/>
      <c r="F7" s="943"/>
    </row>
    <row r="8" spans="1:6">
      <c r="B8" s="948"/>
      <c r="C8" s="949"/>
      <c r="D8" s="949"/>
      <c r="E8" s="950"/>
      <c r="F8" s="943"/>
    </row>
    <row r="9" spans="1:6">
      <c r="B9" s="948"/>
      <c r="C9" s="949"/>
      <c r="D9" s="949"/>
      <c r="E9" s="950"/>
      <c r="F9" s="943"/>
    </row>
    <row r="10" spans="1:6">
      <c r="B10" s="948"/>
      <c r="C10" s="949"/>
      <c r="D10" s="949"/>
      <c r="E10" s="950"/>
      <c r="F10" s="943"/>
    </row>
    <row r="11" spans="1:6">
      <c r="B11" s="948"/>
      <c r="C11" s="949"/>
      <c r="D11" s="949"/>
      <c r="E11" s="950"/>
      <c r="F11" s="943"/>
    </row>
    <row r="12" spans="1:6">
      <c r="B12" s="948"/>
      <c r="C12" s="949"/>
      <c r="D12" s="949"/>
      <c r="E12" s="950"/>
      <c r="F12" s="943"/>
    </row>
    <row r="13" spans="1:6">
      <c r="B13" s="948"/>
      <c r="C13" s="949"/>
      <c r="D13" s="949"/>
      <c r="E13" s="950"/>
      <c r="F13" s="943"/>
    </row>
    <row r="14" spans="1:6">
      <c r="B14" s="948"/>
      <c r="C14" s="949"/>
      <c r="D14" s="949"/>
      <c r="E14" s="950"/>
      <c r="F14" s="943"/>
    </row>
    <row r="15" spans="1:6">
      <c r="B15" s="948"/>
      <c r="C15" s="949"/>
      <c r="D15" s="949"/>
      <c r="E15" s="950"/>
      <c r="F15" s="943"/>
    </row>
    <row r="16" spans="1:6">
      <c r="B16" s="948"/>
      <c r="C16" s="949"/>
      <c r="D16" s="949"/>
      <c r="E16" s="950"/>
      <c r="F16" s="943"/>
    </row>
    <row r="17" spans="2:6">
      <c r="B17" s="948"/>
      <c r="C17" s="949"/>
      <c r="D17" s="949"/>
      <c r="E17" s="950"/>
      <c r="F17" s="943"/>
    </row>
    <row r="18" spans="2:6">
      <c r="B18" s="948"/>
      <c r="C18" s="949"/>
      <c r="D18" s="949"/>
      <c r="E18" s="950"/>
      <c r="F18" s="943"/>
    </row>
    <row r="19" spans="2:6">
      <c r="B19" s="948"/>
      <c r="C19" s="949"/>
      <c r="D19" s="949"/>
      <c r="E19" s="950"/>
      <c r="F19" s="943"/>
    </row>
    <row r="20" spans="2:6" ht="15.75" thickBot="1">
      <c r="B20" s="951"/>
      <c r="C20" s="952"/>
      <c r="D20" s="952"/>
      <c r="E20" s="953"/>
      <c r="F20" s="944"/>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3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topLeftCell="B1" zoomScale="85" zoomScaleNormal="60" zoomScaleSheetLayoutView="85" workbookViewId="0">
      <pane ySplit="1" topLeftCell="A2" activePane="bottomLeft" state="frozen"/>
      <selection activeCell="B2" sqref="B2:G2"/>
      <selection pane="bottomLeft" activeCell="B7" sqref="B7:E7"/>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970" t="s">
        <v>249</v>
      </c>
      <c r="C1" s="971"/>
      <c r="D1" s="971"/>
      <c r="E1" s="972"/>
      <c r="F1" s="186" t="s">
        <v>212</v>
      </c>
    </row>
    <row r="2" spans="1:6" ht="37.5" customHeight="1" thickBot="1">
      <c r="B2" s="973" t="s">
        <v>271</v>
      </c>
      <c r="C2" s="974"/>
      <c r="D2" s="974"/>
      <c r="E2" s="975"/>
      <c r="F2" s="112" t="s">
        <v>293</v>
      </c>
    </row>
    <row r="3" spans="1:6" ht="32.25" customHeight="1" thickBot="1">
      <c r="A3" s="239">
        <v>500</v>
      </c>
      <c r="B3" s="108" t="s">
        <v>1</v>
      </c>
      <c r="C3" s="188">
        <f>LEN(B4)</f>
        <v>89</v>
      </c>
      <c r="D3" s="940" t="str">
        <f>IF(C3&gt;A3,CONCATENATE("Karaktertúllépés! Kérjük, válaszát maximum ",A3," karakterben foglalja össze!"),CONCATENATE("Még beírható karakterek száma:   ",A3-C3))</f>
        <v>Még beírható karakterek száma:   411</v>
      </c>
      <c r="E3" s="941"/>
      <c r="F3" s="252"/>
    </row>
    <row r="4" spans="1:6" ht="169.5" customHeight="1" thickBot="1">
      <c r="B4" s="976" t="s">
        <v>747</v>
      </c>
      <c r="C4" s="977"/>
      <c r="D4" s="977"/>
      <c r="E4" s="978"/>
      <c r="F4" s="242" t="s">
        <v>213</v>
      </c>
    </row>
    <row r="5" spans="1:6" ht="13.5" customHeight="1">
      <c r="B5" s="250"/>
      <c r="C5" s="70"/>
      <c r="D5" s="70"/>
      <c r="E5" s="247"/>
      <c r="F5" s="241"/>
    </row>
    <row r="6" spans="1:6" ht="37.5" customHeight="1" thickBot="1">
      <c r="B6" s="960" t="s">
        <v>2</v>
      </c>
      <c r="C6" s="961"/>
      <c r="D6" s="961"/>
      <c r="E6" s="962"/>
      <c r="F6" s="241"/>
    </row>
    <row r="7" spans="1:6" ht="92.25" customHeight="1" thickBot="1">
      <c r="B7" s="982" t="s">
        <v>381</v>
      </c>
      <c r="C7" s="983"/>
      <c r="D7" s="983"/>
      <c r="E7" s="984"/>
      <c r="F7" s="253" t="s">
        <v>423</v>
      </c>
    </row>
    <row r="8" spans="1:6" ht="23.25" customHeight="1" thickBot="1">
      <c r="B8" s="251"/>
      <c r="C8" s="78"/>
      <c r="D8" s="985" t="s">
        <v>424</v>
      </c>
      <c r="E8" s="986"/>
      <c r="F8" s="241"/>
    </row>
    <row r="9" spans="1:6" s="45" customFormat="1" ht="40.5" customHeight="1" thickBot="1">
      <c r="B9" s="235"/>
      <c r="C9" s="987" t="s">
        <v>366</v>
      </c>
      <c r="D9" s="988"/>
      <c r="E9" s="989"/>
      <c r="F9" s="241"/>
    </row>
    <row r="10" spans="1:6" ht="44.25" customHeight="1" thickBot="1">
      <c r="B10" s="979" t="s">
        <v>3</v>
      </c>
      <c r="C10" s="980"/>
      <c r="D10" s="980"/>
      <c r="E10" s="981"/>
      <c r="F10" s="241"/>
    </row>
    <row r="11" spans="1:6" ht="38.25" customHeight="1" thickBot="1">
      <c r="A11" s="239">
        <v>500</v>
      </c>
      <c r="B11" s="108" t="s">
        <v>1</v>
      </c>
      <c r="C11" s="188">
        <f>LEN(B12)</f>
        <v>104</v>
      </c>
      <c r="D11" s="940" t="str">
        <f>IF(C11&gt;A11,CONCATENATE("Karaktertúllépés! Kérjük, válaszát maximum ",A11," karakterben foglalja össze!"),CONCATENATE("Még beírható karakterek száma:   ",A11-C11))</f>
        <v>Még beírható karakterek száma:   396</v>
      </c>
      <c r="E11" s="941"/>
      <c r="F11" s="252"/>
    </row>
    <row r="12" spans="1:6" ht="134.25" customHeight="1" thickBot="1">
      <c r="B12" s="976" t="s">
        <v>748</v>
      </c>
      <c r="C12" s="977"/>
      <c r="D12" s="977"/>
      <c r="E12" s="978"/>
      <c r="F12" s="254" t="s">
        <v>425</v>
      </c>
    </row>
    <row r="13" spans="1:6" ht="9" customHeight="1">
      <c r="B13" s="250"/>
      <c r="C13" s="70"/>
      <c r="D13" s="70"/>
      <c r="E13" s="247"/>
      <c r="F13" s="253"/>
    </row>
    <row r="14" spans="1:6" ht="28.5" customHeight="1" thickBot="1">
      <c r="B14" s="960" t="s">
        <v>7</v>
      </c>
      <c r="C14" s="961"/>
      <c r="D14" s="961"/>
      <c r="E14" s="962"/>
      <c r="F14" s="990" t="s">
        <v>272</v>
      </c>
    </row>
    <row r="15" spans="1:6" ht="27.75" customHeight="1">
      <c r="B15" s="963" t="s">
        <v>4</v>
      </c>
      <c r="C15" s="964"/>
      <c r="D15" s="964" t="s">
        <v>5</v>
      </c>
      <c r="E15" s="965"/>
      <c r="F15" s="990"/>
    </row>
    <row r="16" spans="1:6" ht="139.5" customHeight="1">
      <c r="B16" s="957" t="s">
        <v>659</v>
      </c>
      <c r="C16" s="958"/>
      <c r="D16" s="958" t="s">
        <v>660</v>
      </c>
      <c r="E16" s="969"/>
      <c r="F16" s="255" t="s">
        <v>274</v>
      </c>
    </row>
    <row r="17" spans="2:6" ht="139.5" customHeight="1">
      <c r="B17" s="957" t="s">
        <v>704</v>
      </c>
      <c r="C17" s="958"/>
      <c r="D17" s="958" t="s">
        <v>705</v>
      </c>
      <c r="E17" s="969"/>
      <c r="F17" s="255" t="s">
        <v>276</v>
      </c>
    </row>
    <row r="18" spans="2:6" ht="139.5" customHeight="1" thickBot="1">
      <c r="B18" s="959" t="s">
        <v>706</v>
      </c>
      <c r="C18" s="955"/>
      <c r="D18" s="955" t="s">
        <v>707</v>
      </c>
      <c r="E18" s="956"/>
      <c r="F18" s="256" t="s">
        <v>277</v>
      </c>
    </row>
    <row r="19" spans="2:6" ht="13.5" customHeight="1">
      <c r="B19" s="250"/>
      <c r="C19" s="70"/>
      <c r="D19" s="70"/>
      <c r="E19" s="247"/>
      <c r="F19" s="257"/>
    </row>
    <row r="20" spans="2:6" ht="28.5" customHeight="1" thickBot="1">
      <c r="B20" s="960" t="s">
        <v>6</v>
      </c>
      <c r="C20" s="961"/>
      <c r="D20" s="961"/>
      <c r="E20" s="962"/>
      <c r="F20" s="954" t="s">
        <v>264</v>
      </c>
    </row>
    <row r="21" spans="2:6" ht="33.75" customHeight="1">
      <c r="B21" s="963" t="s">
        <v>4</v>
      </c>
      <c r="C21" s="964"/>
      <c r="D21" s="964" t="s">
        <v>5</v>
      </c>
      <c r="E21" s="965"/>
      <c r="F21" s="954"/>
    </row>
    <row r="22" spans="2:6" ht="135" customHeight="1">
      <c r="B22" s="966" t="s">
        <v>684</v>
      </c>
      <c r="C22" s="967"/>
      <c r="D22" s="967" t="s">
        <v>683</v>
      </c>
      <c r="E22" s="968"/>
      <c r="F22" s="253"/>
    </row>
    <row r="23" spans="2:6" ht="135" customHeight="1">
      <c r="B23" s="957" t="s">
        <v>750</v>
      </c>
      <c r="C23" s="958"/>
      <c r="D23" s="958" t="s">
        <v>751</v>
      </c>
      <c r="E23" s="969"/>
      <c r="F23" s="258" t="s">
        <v>275</v>
      </c>
    </row>
    <row r="24" spans="2:6" ht="135" customHeight="1" thickBot="1">
      <c r="B24" s="959" t="s">
        <v>752</v>
      </c>
      <c r="C24" s="955"/>
      <c r="D24" s="955" t="s">
        <v>753</v>
      </c>
      <c r="E24" s="956"/>
      <c r="F24" s="259" t="s">
        <v>300</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31" priority="2">
      <formula>C3&gt;A3</formula>
    </cfRule>
  </conditionalFormatting>
  <conditionalFormatting sqref="D11:E11">
    <cfRule type="expression" dxfId="130"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4" zoomScale="60" zoomScaleNormal="80" workbookViewId="0">
      <selection activeCell="D13" sqref="D13:F13"/>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1009" t="s">
        <v>250</v>
      </c>
      <c r="C1" s="1010"/>
      <c r="D1" s="1010"/>
      <c r="E1" s="1010"/>
      <c r="F1" s="1011"/>
      <c r="G1" s="186" t="s">
        <v>212</v>
      </c>
    </row>
    <row r="2" spans="1:9" ht="13.5" customHeight="1" thickBot="1">
      <c r="A2" s="4"/>
      <c r="B2" s="178"/>
      <c r="C2" s="179"/>
      <c r="D2" s="179"/>
      <c r="E2" s="179"/>
      <c r="F2" s="181"/>
      <c r="G2" s="241"/>
    </row>
    <row r="3" spans="1:9" ht="30" customHeight="1" thickBot="1">
      <c r="A3" s="4"/>
      <c r="B3" s="190" t="s">
        <v>8</v>
      </c>
      <c r="C3" s="193"/>
      <c r="D3" s="193"/>
      <c r="E3" s="193"/>
      <c r="F3" s="194"/>
      <c r="G3" s="287" t="s">
        <v>296</v>
      </c>
    </row>
    <row r="4" spans="1:9" ht="31.5" customHeight="1" thickBot="1">
      <c r="A4" s="4"/>
      <c r="B4" s="169" t="s">
        <v>9</v>
      </c>
      <c r="C4" s="1027" t="s">
        <v>662</v>
      </c>
      <c r="D4" s="1027"/>
      <c r="E4" s="1027"/>
      <c r="F4" s="1028"/>
      <c r="G4" s="143" t="s">
        <v>294</v>
      </c>
    </row>
    <row r="5" spans="1:9" ht="32.25" customHeight="1" thickBot="1">
      <c r="A5" s="4"/>
      <c r="B5" s="191" t="s">
        <v>10</v>
      </c>
      <c r="C5" s="1031" t="s">
        <v>661</v>
      </c>
      <c r="D5" s="1032"/>
      <c r="E5" s="1032"/>
      <c r="F5" s="1033"/>
      <c r="G5" s="143" t="s">
        <v>214</v>
      </c>
    </row>
    <row r="6" spans="1:9" ht="56.25" customHeight="1" thickBot="1">
      <c r="A6" s="4"/>
      <c r="B6" s="192" t="s">
        <v>11</v>
      </c>
      <c r="C6" s="1034" t="s">
        <v>643</v>
      </c>
      <c r="D6" s="1035"/>
      <c r="E6" s="1035"/>
      <c r="F6" s="1036"/>
      <c r="G6" s="143" t="s">
        <v>215</v>
      </c>
    </row>
    <row r="7" spans="1:9" ht="24" customHeight="1">
      <c r="A7" s="222" t="s">
        <v>339</v>
      </c>
      <c r="B7" s="1020" t="s">
        <v>12</v>
      </c>
      <c r="C7" s="205" t="s">
        <v>339</v>
      </c>
      <c r="D7" s="1001" t="s">
        <v>443</v>
      </c>
      <c r="E7" s="1001"/>
      <c r="F7" s="1002"/>
      <c r="G7" s="991" t="s">
        <v>370</v>
      </c>
      <c r="I7" s="85"/>
    </row>
    <row r="8" spans="1:9" ht="24" customHeight="1">
      <c r="A8" s="4"/>
      <c r="B8" s="1021"/>
      <c r="C8" s="206"/>
      <c r="D8" s="1008" t="s">
        <v>444</v>
      </c>
      <c r="E8" s="1003"/>
      <c r="F8" s="1004"/>
      <c r="G8" s="992"/>
    </row>
    <row r="9" spans="1:9" ht="24" customHeight="1">
      <c r="A9" s="4"/>
      <c r="B9" s="1021"/>
      <c r="C9" s="206"/>
      <c r="D9" s="1003" t="s">
        <v>441</v>
      </c>
      <c r="E9" s="1003"/>
      <c r="F9" s="1004"/>
      <c r="G9" s="992"/>
    </row>
    <row r="10" spans="1:9" ht="24" customHeight="1">
      <c r="A10" s="4"/>
      <c r="B10" s="1021"/>
      <c r="C10" s="206"/>
      <c r="D10" s="1003" t="s">
        <v>442</v>
      </c>
      <c r="E10" s="1003"/>
      <c r="F10" s="1004"/>
      <c r="G10" s="992"/>
    </row>
    <row r="11" spans="1:9" ht="24" customHeight="1" thickBot="1">
      <c r="A11" s="4"/>
      <c r="B11" s="1019"/>
      <c r="C11" s="208"/>
      <c r="D11" s="1037"/>
      <c r="E11" s="1037"/>
      <c r="F11" s="1038"/>
      <c r="G11" s="993"/>
    </row>
    <row r="12" spans="1:9" ht="24" customHeight="1">
      <c r="A12" s="222" t="s">
        <v>339</v>
      </c>
      <c r="B12" s="1015" t="s">
        <v>247</v>
      </c>
      <c r="C12" s="205"/>
      <c r="D12" s="1001" t="s">
        <v>374</v>
      </c>
      <c r="E12" s="1001"/>
      <c r="F12" s="1002"/>
      <c r="G12" s="991" t="s">
        <v>369</v>
      </c>
    </row>
    <row r="13" spans="1:9" ht="24" customHeight="1">
      <c r="A13" s="4"/>
      <c r="B13" s="1016"/>
      <c r="C13" s="206" t="s">
        <v>339</v>
      </c>
      <c r="D13" s="1003" t="s">
        <v>375</v>
      </c>
      <c r="E13" s="1003"/>
      <c r="F13" s="1004"/>
      <c r="G13" s="992"/>
    </row>
    <row r="14" spans="1:9" ht="24" customHeight="1">
      <c r="A14" s="4"/>
      <c r="B14" s="1016"/>
      <c r="C14" s="206"/>
      <c r="D14" s="1003" t="s">
        <v>376</v>
      </c>
      <c r="E14" s="1003"/>
      <c r="F14" s="1004"/>
      <c r="G14" s="992"/>
    </row>
    <row r="15" spans="1:9" ht="24" customHeight="1" thickBot="1">
      <c r="A15" s="4"/>
      <c r="B15" s="1017"/>
      <c r="C15" s="207"/>
      <c r="D15" s="1022" t="s">
        <v>377</v>
      </c>
      <c r="E15" s="1022"/>
      <c r="F15" s="1023"/>
      <c r="G15" s="993"/>
    </row>
    <row r="16" spans="1:9" ht="76.5" customHeight="1" thickBot="1">
      <c r="A16" s="4"/>
      <c r="B16" s="169" t="s">
        <v>25</v>
      </c>
      <c r="C16" s="1005" t="s">
        <v>656</v>
      </c>
      <c r="D16" s="1006"/>
      <c r="E16" s="1006"/>
      <c r="F16" s="1007"/>
      <c r="G16" s="294" t="s">
        <v>440</v>
      </c>
    </row>
    <row r="17" spans="1:9" ht="122.25" customHeight="1" thickBot="1">
      <c r="A17" s="4"/>
      <c r="B17" s="1018" t="s">
        <v>26</v>
      </c>
      <c r="C17" s="945" t="s">
        <v>643</v>
      </c>
      <c r="D17" s="946"/>
      <c r="E17" s="946"/>
      <c r="F17" s="947"/>
      <c r="G17" s="294" t="s">
        <v>368</v>
      </c>
    </row>
    <row r="18" spans="1:9" ht="17.25" customHeight="1" thickBot="1">
      <c r="A18" s="4"/>
      <c r="B18" s="1019"/>
      <c r="C18" s="951"/>
      <c r="D18" s="952"/>
      <c r="E18" s="952"/>
      <c r="F18" s="953"/>
      <c r="G18" s="295" t="s">
        <v>295</v>
      </c>
    </row>
    <row r="19" spans="1:9" ht="17.25" customHeight="1" thickBot="1">
      <c r="A19" s="4"/>
      <c r="B19" s="288"/>
      <c r="C19" s="289"/>
      <c r="D19" s="289"/>
      <c r="E19" s="289"/>
      <c r="F19" s="298"/>
      <c r="G19" s="296" t="s">
        <v>385</v>
      </c>
    </row>
    <row r="20" spans="1:9" ht="36" customHeight="1" thickBot="1">
      <c r="A20" s="239">
        <v>250</v>
      </c>
      <c r="B20" s="46" t="s">
        <v>1</v>
      </c>
      <c r="C20" s="146">
        <f>LEN(C21)</f>
        <v>168</v>
      </c>
      <c r="D20" s="940" t="str">
        <f>IF(C20&gt;A20,CONCATENATE("Karaktertúllépés! Kérjük, válaszát maximum ",A20," karakterben foglalja össze!"),CONCATENATE("Még beírható karakterek száma:   ",A20-C20))</f>
        <v>Még beírható karakterek száma:   82</v>
      </c>
      <c r="E20" s="1000"/>
      <c r="F20" s="941"/>
      <c r="G20" s="297" t="s">
        <v>386</v>
      </c>
    </row>
    <row r="21" spans="1:9" ht="72.75" customHeight="1" thickBot="1">
      <c r="A21" s="4"/>
      <c r="B21" s="169" t="s">
        <v>327</v>
      </c>
      <c r="C21" s="1024" t="s">
        <v>680</v>
      </c>
      <c r="D21" s="1025"/>
      <c r="E21" s="1025"/>
      <c r="F21" s="1026"/>
      <c r="G21" s="143" t="s">
        <v>20</v>
      </c>
    </row>
    <row r="22" spans="1:9" ht="21.75" customHeight="1">
      <c r="A22" s="222" t="s">
        <v>339</v>
      </c>
      <c r="B22" s="1012" t="s">
        <v>383</v>
      </c>
      <c r="C22" s="205"/>
      <c r="D22" s="1001" t="s">
        <v>378</v>
      </c>
      <c r="E22" s="1001"/>
      <c r="F22" s="1002"/>
      <c r="G22" s="991" t="s">
        <v>367</v>
      </c>
      <c r="I22" s="85"/>
    </row>
    <row r="23" spans="1:9" ht="21.75" customHeight="1">
      <c r="A23" s="4"/>
      <c r="B23" s="1013"/>
      <c r="C23" s="206"/>
      <c r="D23" s="1003" t="s">
        <v>382</v>
      </c>
      <c r="E23" s="1003"/>
      <c r="F23" s="1004"/>
      <c r="G23" s="992"/>
    </row>
    <row r="24" spans="1:9" ht="21.75" customHeight="1">
      <c r="A24" s="4"/>
      <c r="B24" s="1013"/>
      <c r="C24" s="206" t="s">
        <v>339</v>
      </c>
      <c r="D24" s="1003" t="s">
        <v>626</v>
      </c>
      <c r="E24" s="1003"/>
      <c r="F24" s="1004"/>
      <c r="G24" s="992"/>
    </row>
    <row r="25" spans="1:9" ht="21.75" customHeight="1">
      <c r="A25" s="4"/>
      <c r="B25" s="1013"/>
      <c r="C25" s="206"/>
      <c r="D25" s="1003" t="s">
        <v>379</v>
      </c>
      <c r="E25" s="1003"/>
      <c r="F25" s="1004"/>
      <c r="G25" s="992"/>
    </row>
    <row r="26" spans="1:9" ht="21.75" customHeight="1">
      <c r="A26" s="4"/>
      <c r="B26" s="1013"/>
      <c r="C26" s="206"/>
      <c r="D26" s="1003" t="s">
        <v>380</v>
      </c>
      <c r="E26" s="1003"/>
      <c r="F26" s="1004"/>
      <c r="G26" s="992"/>
    </row>
    <row r="27" spans="1:9" ht="21.75" customHeight="1" thickBot="1">
      <c r="A27" s="4"/>
      <c r="B27" s="1014"/>
      <c r="C27" s="207"/>
      <c r="D27" s="1022" t="s">
        <v>381</v>
      </c>
      <c r="E27" s="1022"/>
      <c r="F27" s="1023"/>
      <c r="G27" s="993"/>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9"/>
      <c r="C30" s="998" t="s">
        <v>14</v>
      </c>
      <c r="D30" s="999"/>
      <c r="E30" s="88" t="s">
        <v>22</v>
      </c>
      <c r="F30" s="232" t="s">
        <v>21</v>
      </c>
      <c r="G30" s="991" t="s">
        <v>217</v>
      </c>
    </row>
    <row r="31" spans="1:9" ht="47.25" customHeight="1" thickBot="1">
      <c r="A31" s="4"/>
      <c r="B31" s="192" t="s">
        <v>15</v>
      </c>
      <c r="C31" s="1029" t="s">
        <v>627</v>
      </c>
      <c r="D31" s="1030"/>
      <c r="E31" s="138">
        <v>1</v>
      </c>
      <c r="F31" s="139">
        <v>1</v>
      </c>
      <c r="G31" s="992"/>
    </row>
    <row r="32" spans="1:9" ht="47.25" customHeight="1" thickBot="1">
      <c r="A32" s="4"/>
      <c r="B32" s="192" t="s">
        <v>16</v>
      </c>
      <c r="C32" s="994"/>
      <c r="D32" s="995"/>
      <c r="E32" s="138"/>
      <c r="F32" s="139"/>
      <c r="G32" s="992"/>
    </row>
    <row r="33" spans="1:7" ht="47.25" customHeight="1" thickBot="1">
      <c r="A33" s="4"/>
      <c r="B33" s="191" t="s">
        <v>17</v>
      </c>
      <c r="C33" s="996"/>
      <c r="D33" s="997"/>
      <c r="E33" s="140"/>
      <c r="F33" s="141"/>
      <c r="G33" s="993"/>
    </row>
    <row r="34" spans="1:7" s="142" customFormat="1" ht="11.25" customHeight="1">
      <c r="A34" s="189"/>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469</v>
      </c>
      <c r="D36" s="940" t="str">
        <f>IF(C36&gt;A36,CONCATENATE("Karaktertúllépés! Kérjük, válaszát maximum ",A36," karakterben foglalja össze!"),CONCATENATE("Még beírható karakterek száma:   ",A36-C36))</f>
        <v>Még beírható karakterek száma:   31</v>
      </c>
      <c r="E36" s="1000"/>
      <c r="F36" s="941"/>
      <c r="G36" s="143"/>
    </row>
    <row r="37" spans="1:7" ht="144" customHeight="1" thickBot="1">
      <c r="A37" s="4"/>
      <c r="B37" s="169" t="s">
        <v>23</v>
      </c>
      <c r="C37" s="976" t="s">
        <v>702</v>
      </c>
      <c r="D37" s="977"/>
      <c r="E37" s="977"/>
      <c r="F37" s="978"/>
      <c r="G37" s="143" t="s">
        <v>216</v>
      </c>
    </row>
    <row r="38" spans="1:7" ht="15.75">
      <c r="A38" s="4"/>
      <c r="B38" s="288"/>
      <c r="C38" s="289"/>
      <c r="D38" s="289"/>
      <c r="E38" s="289"/>
      <c r="F38" s="298"/>
      <c r="G38" s="241"/>
    </row>
    <row r="39" spans="1:7" ht="21" thickBot="1">
      <c r="A39" s="4"/>
      <c r="B39" s="290" t="s">
        <v>19</v>
      </c>
      <c r="C39" s="289"/>
      <c r="D39" s="289"/>
      <c r="E39" s="289"/>
      <c r="F39" s="298"/>
      <c r="G39" s="241"/>
    </row>
    <row r="40" spans="1:7" ht="30.75" customHeight="1" thickBot="1">
      <c r="A40" s="239">
        <v>250</v>
      </c>
      <c r="B40" s="46" t="s">
        <v>1</v>
      </c>
      <c r="C40" s="146">
        <f>LEN(C41)</f>
        <v>158</v>
      </c>
      <c r="D40" s="940" t="str">
        <f>IF(C40&gt;A40,CONCATENATE("Karaktertúllépés! Kérjük, válaszát maximum ",A40," karakterben foglalja össze!"),CONCATENATE("Még beírható karakterek száma:   ",A40-C40))</f>
        <v>Még beírható karakterek száma:   92</v>
      </c>
      <c r="E40" s="1000"/>
      <c r="F40" s="941"/>
      <c r="G40" s="143"/>
    </row>
    <row r="41" spans="1:7" ht="122.25" customHeight="1" thickBot="1">
      <c r="A41" s="4"/>
      <c r="B41" s="169" t="s">
        <v>280</v>
      </c>
      <c r="C41" s="976" t="s">
        <v>696</v>
      </c>
      <c r="D41" s="977"/>
      <c r="E41" s="977"/>
      <c r="F41" s="978"/>
      <c r="G41" s="143" t="s">
        <v>279</v>
      </c>
    </row>
    <row r="42" spans="1:7" ht="21" thickBot="1">
      <c r="A42" s="4"/>
      <c r="B42" s="290"/>
      <c r="C42" s="289"/>
      <c r="D42" s="289"/>
      <c r="E42" s="289"/>
      <c r="F42" s="298"/>
      <c r="G42" s="242"/>
    </row>
    <row r="43" spans="1:7" ht="30.75" customHeight="1" thickBot="1">
      <c r="A43" s="239">
        <v>250</v>
      </c>
      <c r="B43" s="46" t="s">
        <v>1</v>
      </c>
      <c r="C43" s="146">
        <f>LEN(C44)</f>
        <v>73</v>
      </c>
      <c r="D43" s="940" t="str">
        <f>IF(C43&gt;A43,CONCATENATE("Karaktertúllépés! Kérjük, válaszát maximum ",A43," karakterben foglalja össze!"),CONCATENATE("Még beírható karakterek száma:   ",A43-C43))</f>
        <v>Még beírható karakterek száma:   177</v>
      </c>
      <c r="E43" s="1000"/>
      <c r="F43" s="941"/>
      <c r="G43" s="143"/>
    </row>
    <row r="44" spans="1:7" ht="126.75" customHeight="1" thickBot="1">
      <c r="A44" s="4"/>
      <c r="B44" s="169" t="s">
        <v>24</v>
      </c>
      <c r="C44" s="976" t="s">
        <v>725</v>
      </c>
      <c r="D44" s="977"/>
      <c r="E44" s="977"/>
      <c r="F44" s="978"/>
      <c r="G44" s="143" t="s">
        <v>398</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29" priority="14">
      <formula>C56&gt;A56</formula>
    </cfRule>
  </conditionalFormatting>
  <conditionalFormatting sqref="D20">
    <cfRule type="expression" dxfId="128" priority="15">
      <formula>C20&gt;A20</formula>
    </cfRule>
  </conditionalFormatting>
  <conditionalFormatting sqref="D36">
    <cfRule type="expression" dxfId="127" priority="4">
      <formula>C36&gt;A36</formula>
    </cfRule>
  </conditionalFormatting>
  <conditionalFormatting sqref="D40">
    <cfRule type="expression" dxfId="126" priority="3">
      <formula>C40&gt;A40</formula>
    </cfRule>
  </conditionalFormatting>
  <conditionalFormatting sqref="D43">
    <cfRule type="expression" dxfId="125"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B4" zoomScale="70" zoomScaleNormal="70" zoomScaleSheetLayoutView="70" workbookViewId="0">
      <selection activeCell="D21" sqref="D21:E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1057" t="s">
        <v>251</v>
      </c>
      <c r="C1" s="935"/>
      <c r="D1" s="935"/>
      <c r="E1" s="936"/>
      <c r="F1" s="186" t="s">
        <v>212</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296</v>
      </c>
    </row>
    <row r="3" spans="1:16329" ht="57" customHeight="1" thickBot="1">
      <c r="B3" s="98" t="s">
        <v>28</v>
      </c>
      <c r="C3" s="1043" t="s">
        <v>627</v>
      </c>
      <c r="D3" s="1044"/>
      <c r="E3" s="1045"/>
      <c r="F3" s="1039" t="s">
        <v>371</v>
      </c>
    </row>
    <row r="4" spans="1:16329" ht="50.25" customHeight="1" thickBot="1">
      <c r="B4" s="84" t="s">
        <v>328</v>
      </c>
      <c r="C4" s="1058">
        <v>32613</v>
      </c>
      <c r="D4" s="1044"/>
      <c r="E4" s="1045"/>
      <c r="F4" s="1040"/>
    </row>
    <row r="5" spans="1:16329" ht="53.25" customHeight="1" thickBot="1">
      <c r="B5" s="84" t="s">
        <v>329</v>
      </c>
      <c r="C5" s="1043">
        <v>8446642522</v>
      </c>
      <c r="D5" s="1044"/>
      <c r="E5" s="1045"/>
      <c r="F5" s="1040"/>
    </row>
    <row r="6" spans="1:16329" ht="33" customHeight="1" thickBot="1">
      <c r="B6" s="84" t="s">
        <v>29</v>
      </c>
      <c r="C6" s="1043" t="s">
        <v>663</v>
      </c>
      <c r="D6" s="1044"/>
      <c r="E6" s="1045"/>
      <c r="F6" s="1040"/>
    </row>
    <row r="7" spans="1:16329" ht="33" customHeight="1" thickBot="1">
      <c r="B7" s="84" t="s">
        <v>30</v>
      </c>
      <c r="C7" s="1059" t="s">
        <v>664</v>
      </c>
      <c r="D7" s="1044"/>
      <c r="E7" s="1045"/>
      <c r="F7" s="1040"/>
    </row>
    <row r="8" spans="1:16329" ht="33" customHeight="1" thickBot="1">
      <c r="B8" s="84" t="s">
        <v>31</v>
      </c>
      <c r="C8" s="1043">
        <v>36303492288</v>
      </c>
      <c r="D8" s="1044"/>
      <c r="E8" s="1045"/>
      <c r="F8" s="93"/>
    </row>
    <row r="9" spans="1:16329" ht="54.75" customHeight="1" thickBot="1">
      <c r="B9" s="84" t="s">
        <v>32</v>
      </c>
      <c r="C9" s="1043" t="s">
        <v>628</v>
      </c>
      <c r="D9" s="1044"/>
      <c r="E9" s="1045"/>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1043" t="str">
        <f>C3</f>
        <v>Dr. Almási Ádám</v>
      </c>
      <c r="D12" s="1044"/>
      <c r="E12" s="1045"/>
      <c r="F12" s="143" t="s">
        <v>218</v>
      </c>
    </row>
    <row r="13" spans="1:16329" ht="18" customHeight="1" thickBot="1">
      <c r="B13" s="249"/>
      <c r="C13" s="70"/>
      <c r="D13" s="70"/>
      <c r="E13" s="247"/>
      <c r="F13" s="93"/>
    </row>
    <row r="14" spans="1:16329" ht="32.25" customHeight="1" thickBot="1">
      <c r="A14" s="239">
        <v>250</v>
      </c>
      <c r="B14" s="46" t="s">
        <v>1</v>
      </c>
      <c r="C14" s="188">
        <f>LEN(C15)</f>
        <v>120</v>
      </c>
      <c r="D14" s="1041" t="str">
        <f>IF(C14&gt;A14,CONCATENATE("Karaktertúllépés! Kérjük, válaszát maximum ",A14," karakterben foglalja össze!"),CONCATENATE("Még beírható karakterek száma:   ",A14-C14))</f>
        <v>Még beírható karakterek száma:   130</v>
      </c>
      <c r="E14" s="1042"/>
      <c r="F14" s="93"/>
    </row>
    <row r="15" spans="1:16329" ht="84" customHeight="1" thickBot="1">
      <c r="B15" s="84" t="s">
        <v>281</v>
      </c>
      <c r="C15" s="1043" t="s">
        <v>756</v>
      </c>
      <c r="D15" s="1044"/>
      <c r="E15" s="1045"/>
      <c r="F15" s="93"/>
    </row>
    <row r="16" spans="1:16329" ht="18" customHeight="1" thickBot="1">
      <c r="B16" s="243"/>
      <c r="C16" s="70"/>
      <c r="D16" s="70"/>
      <c r="E16" s="247"/>
      <c r="F16" s="93"/>
    </row>
    <row r="17" spans="1:6" ht="32.25" customHeight="1" thickBot="1">
      <c r="A17" s="239">
        <v>250</v>
      </c>
      <c r="B17" s="46" t="s">
        <v>1</v>
      </c>
      <c r="C17" s="188">
        <f>LEN(C18)</f>
        <v>121</v>
      </c>
      <c r="D17" s="1041" t="str">
        <f>IF(C17&gt;A17,CONCATENATE("Karaktertúllépés! Kérjük, válaszát maximum ",A17," karakterben foglalja össze!"),CONCATENATE("Még beírható karakterek száma:   ",A17-C17))</f>
        <v>Még beírható karakterek száma:   129</v>
      </c>
      <c r="E17" s="1042"/>
      <c r="F17" s="93"/>
    </row>
    <row r="18" spans="1:6" ht="101.25" customHeight="1" thickBot="1">
      <c r="B18" s="98" t="s">
        <v>38</v>
      </c>
      <c r="C18" s="1043" t="s">
        <v>703</v>
      </c>
      <c r="D18" s="1044"/>
      <c r="E18" s="1045"/>
      <c r="F18" s="93"/>
    </row>
    <row r="19" spans="1:6" ht="13.5" customHeight="1" thickBot="1">
      <c r="B19" s="243"/>
      <c r="C19" s="70"/>
      <c r="D19" s="70"/>
      <c r="E19" s="247"/>
      <c r="F19" s="93"/>
    </row>
    <row r="20" spans="1:6" ht="42" customHeight="1">
      <c r="B20" s="1051" t="s">
        <v>34</v>
      </c>
      <c r="C20" s="230" t="s">
        <v>242</v>
      </c>
      <c r="D20" s="964" t="s">
        <v>629</v>
      </c>
      <c r="E20" s="965"/>
      <c r="F20" s="93"/>
    </row>
    <row r="21" spans="1:6" ht="42" customHeight="1" thickBot="1">
      <c r="B21" s="1052"/>
      <c r="C21" s="535">
        <v>3062000</v>
      </c>
      <c r="D21" s="1046">
        <v>8618000</v>
      </c>
      <c r="E21" s="1047"/>
      <c r="F21" s="93"/>
    </row>
    <row r="22" spans="1:6" ht="27" customHeight="1" thickBot="1">
      <c r="B22" s="243"/>
      <c r="C22" s="70"/>
      <c r="D22" s="70"/>
      <c r="E22" s="247"/>
      <c r="F22" s="93"/>
    </row>
    <row r="23" spans="1:6" ht="25.5" customHeight="1" thickBot="1">
      <c r="B23" s="260" t="s">
        <v>35</v>
      </c>
      <c r="C23" s="90"/>
      <c r="D23" s="90"/>
      <c r="E23" s="261"/>
      <c r="F23" s="1055" t="s">
        <v>283</v>
      </c>
    </row>
    <row r="24" spans="1:6" ht="45" customHeight="1" thickBot="1">
      <c r="B24" s="102"/>
      <c r="C24" s="116" t="s">
        <v>36</v>
      </c>
      <c r="D24" s="1053" t="s">
        <v>37</v>
      </c>
      <c r="E24" s="1054"/>
      <c r="F24" s="1056"/>
    </row>
    <row r="25" spans="1:6" ht="45" customHeight="1" thickBot="1">
      <c r="A25" s="239">
        <v>500</v>
      </c>
      <c r="B25" s="46" t="s">
        <v>1</v>
      </c>
      <c r="C25" s="188">
        <f>LEN(C26)+LEN(D26)</f>
        <v>112</v>
      </c>
      <c r="D25" s="1041" t="str">
        <f>IF(C25&gt;A25,CONCATENATE("Karaktertúllépés! Kérjük, válaszát maximum ",A25," karakterben foglalja össze!"),CONCATENATE("Még beírható karakterek száma:   ",A25-C25))</f>
        <v>Még beírható karakterek száma:   388</v>
      </c>
      <c r="E25" s="1042"/>
      <c r="F25" s="286" t="s">
        <v>272</v>
      </c>
    </row>
    <row r="26" spans="1:6" s="69" customFormat="1" ht="157.5" customHeight="1" thickBot="1">
      <c r="B26" s="103" t="s">
        <v>238</v>
      </c>
      <c r="C26" s="231" t="s">
        <v>682</v>
      </c>
      <c r="D26" s="1043" t="s">
        <v>681</v>
      </c>
      <c r="E26" s="1045"/>
      <c r="F26" s="258" t="s">
        <v>273</v>
      </c>
    </row>
    <row r="27" spans="1:6" ht="27.75" customHeight="1" thickBot="1">
      <c r="A27" s="239">
        <v>500</v>
      </c>
      <c r="B27" s="46" t="s">
        <v>1</v>
      </c>
      <c r="C27" s="188">
        <f>LEN(C28)+LEN(D28)</f>
        <v>207</v>
      </c>
      <c r="D27" s="1041" t="str">
        <f>IF(C27&gt;A27,CONCATENATE("Karaktertúllépés! Kérjük, válaszát maximum ",A27," karakterben foglalja össze!"),CONCATENATE("Még beírható karakterek száma:   ",A27-C27))</f>
        <v>Még beírható karakterek száma:   293</v>
      </c>
      <c r="E27" s="1042"/>
      <c r="F27" s="241"/>
    </row>
    <row r="28" spans="1:6" s="69" customFormat="1" ht="160.5" customHeight="1" thickBot="1">
      <c r="B28" s="103" t="s">
        <v>239</v>
      </c>
      <c r="C28" s="231" t="s">
        <v>726</v>
      </c>
      <c r="D28" s="1043" t="s">
        <v>731</v>
      </c>
      <c r="E28" s="1045"/>
      <c r="F28" s="255" t="s">
        <v>282</v>
      </c>
    </row>
    <row r="29" spans="1:6" ht="27.75" customHeight="1" thickBot="1">
      <c r="A29" s="239">
        <v>500</v>
      </c>
      <c r="B29" s="46" t="s">
        <v>1</v>
      </c>
      <c r="C29" s="188">
        <f>LEN(C30)+LEN(D30)</f>
        <v>146</v>
      </c>
      <c r="D29" s="1041" t="str">
        <f>IF(C29&gt;A29,CONCATENATE("Karaktertúllépés! Kérjük, válaszát maximum ",A29," karakterben foglalja össze!"),CONCATENATE("Még beírható karakterek száma:   ",A29-C29))</f>
        <v>Még beírható karakterek száma:   354</v>
      </c>
      <c r="E29" s="1042"/>
      <c r="F29" s="241"/>
    </row>
    <row r="30" spans="1:6" s="69" customFormat="1" ht="147.75" customHeight="1" thickBot="1">
      <c r="B30" s="103" t="s">
        <v>241</v>
      </c>
      <c r="C30" s="231" t="s">
        <v>729</v>
      </c>
      <c r="D30" s="1043" t="s">
        <v>730</v>
      </c>
      <c r="E30" s="1045"/>
      <c r="F30" s="255" t="s">
        <v>411</v>
      </c>
    </row>
    <row r="31" spans="1:6" ht="24.75" customHeight="1" thickBot="1">
      <c r="A31" s="239">
        <v>500</v>
      </c>
      <c r="B31" s="46" t="s">
        <v>1</v>
      </c>
      <c r="C31" s="188">
        <f>LEN(C32)+LEN(D32)</f>
        <v>163</v>
      </c>
      <c r="D31" s="1041" t="str">
        <f>IF(C31&gt;A31,CONCATENATE("Karaktertúllépés! Kérjük, válaszát maximum ",A31," karakterben foglalja össze!"),CONCATENATE("Még beírható karakterek száma:   ",A31-C31))</f>
        <v>Még beírható karakterek száma:   337</v>
      </c>
      <c r="E31" s="1042"/>
      <c r="F31" s="241"/>
    </row>
    <row r="32" spans="1:6" s="69" customFormat="1" ht="150.75" customHeight="1" thickBot="1">
      <c r="B32" s="103" t="s">
        <v>240</v>
      </c>
      <c r="C32" s="231" t="s">
        <v>727</v>
      </c>
      <c r="D32" s="1043" t="s">
        <v>728</v>
      </c>
      <c r="E32" s="1045"/>
      <c r="F32" s="259" t="s">
        <v>412</v>
      </c>
    </row>
    <row r="33" spans="2:6" ht="18.75" customHeight="1">
      <c r="B33" s="86"/>
    </row>
    <row r="34" spans="2:6" ht="11.25" hidden="1" customHeight="1">
      <c r="B34" s="86"/>
    </row>
    <row r="35" spans="2:6" ht="44.25" hidden="1" customHeight="1" thickBot="1">
      <c r="B35" s="1050" t="s">
        <v>330</v>
      </c>
      <c r="C35" s="1050"/>
      <c r="D35" s="1050"/>
      <c r="E35" s="1050"/>
      <c r="F35" s="112"/>
    </row>
    <row r="36" spans="2:6" ht="57" hidden="1" customHeight="1" thickBot="1">
      <c r="B36" s="98" t="s">
        <v>28</v>
      </c>
      <c r="C36" s="1043"/>
      <c r="D36" s="1044"/>
      <c r="E36" s="1045"/>
      <c r="F36" s="143"/>
    </row>
    <row r="37" spans="2:6" ht="50.25" hidden="1" customHeight="1" thickBot="1">
      <c r="B37" s="84" t="s">
        <v>328</v>
      </c>
      <c r="C37" s="1043"/>
      <c r="D37" s="1044"/>
      <c r="E37" s="1045"/>
      <c r="F37" s="93"/>
    </row>
    <row r="38" spans="2:6" ht="53.25" hidden="1" customHeight="1" thickBot="1">
      <c r="B38" s="84" t="s">
        <v>329</v>
      </c>
      <c r="C38" s="1043"/>
      <c r="D38" s="1044"/>
      <c r="E38" s="1045"/>
      <c r="F38" s="93"/>
    </row>
    <row r="39" spans="2:6" ht="33" hidden="1" customHeight="1" thickBot="1">
      <c r="B39" s="84" t="s">
        <v>29</v>
      </c>
      <c r="C39" s="1043"/>
      <c r="D39" s="1044"/>
      <c r="E39" s="1045"/>
      <c r="F39" s="93"/>
    </row>
    <row r="40" spans="2:6" ht="33" hidden="1" customHeight="1" thickBot="1">
      <c r="B40" s="84" t="s">
        <v>30</v>
      </c>
      <c r="C40" s="1043"/>
      <c r="D40" s="1044"/>
      <c r="E40" s="1045"/>
      <c r="F40" s="93"/>
    </row>
    <row r="41" spans="2:6" ht="33" hidden="1" customHeight="1" thickBot="1">
      <c r="B41" s="84" t="s">
        <v>31</v>
      </c>
      <c r="C41" s="1043"/>
      <c r="D41" s="1044"/>
      <c r="E41" s="1045"/>
      <c r="F41" s="93"/>
    </row>
    <row r="42" spans="2:6" ht="54.75" hidden="1" customHeight="1" thickBot="1">
      <c r="B42" s="84" t="s">
        <v>32</v>
      </c>
      <c r="C42" s="1043"/>
      <c r="D42" s="1044"/>
      <c r="E42" s="1045"/>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1043">
        <f>C36</f>
        <v>0</v>
      </c>
      <c r="D45" s="1044"/>
      <c r="E45" s="1044"/>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281</v>
      </c>
      <c r="C48" s="1043"/>
      <c r="D48" s="1044"/>
      <c r="E48" s="1045"/>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1043"/>
      <c r="D51" s="1044"/>
      <c r="E51" s="1045"/>
      <c r="F51" s="93"/>
    </row>
    <row r="52" spans="2:6" ht="24" hidden="1" customHeight="1" thickBot="1">
      <c r="B52" s="86"/>
      <c r="F52" s="93"/>
    </row>
    <row r="53" spans="2:6" ht="42" hidden="1" customHeight="1">
      <c r="B53" s="1051" t="s">
        <v>34</v>
      </c>
      <c r="C53" s="115" t="s">
        <v>129</v>
      </c>
      <c r="D53" s="964" t="s">
        <v>242</v>
      </c>
      <c r="E53" s="965"/>
      <c r="F53" s="93"/>
    </row>
    <row r="54" spans="2:6" ht="48.75" hidden="1" customHeight="1" thickBot="1">
      <c r="B54" s="1052"/>
      <c r="C54" s="144"/>
      <c r="D54" s="1046"/>
      <c r="E54" s="1047"/>
      <c r="F54" s="93"/>
    </row>
    <row r="55" spans="2:6" ht="35.25" hidden="1" customHeight="1">
      <c r="B55" s="86"/>
      <c r="F55" s="93"/>
    </row>
    <row r="56" spans="2:6" ht="25.5" hidden="1" customHeight="1" thickBot="1">
      <c r="B56" s="87" t="s">
        <v>35</v>
      </c>
      <c r="F56" s="1048"/>
    </row>
    <row r="57" spans="2:6" ht="76.5" hidden="1" customHeight="1" thickBot="1">
      <c r="B57" s="102"/>
      <c r="C57" s="116" t="s">
        <v>36</v>
      </c>
      <c r="D57" s="1053" t="s">
        <v>37</v>
      </c>
      <c r="E57" s="1054"/>
      <c r="F57" s="1049"/>
    </row>
    <row r="58" spans="2:6" ht="28.5" hidden="1" customHeight="1" thickBot="1">
      <c r="B58" s="100" t="s">
        <v>1</v>
      </c>
      <c r="C58" s="89">
        <f>LEN(C59)+LEN(D59)</f>
        <v>0</v>
      </c>
      <c r="D58" s="90"/>
      <c r="E58" s="101"/>
      <c r="F58" s="104"/>
    </row>
    <row r="59" spans="2:6" s="118" customFormat="1" ht="159" hidden="1" customHeight="1" thickBot="1">
      <c r="B59" s="103" t="s">
        <v>238</v>
      </c>
      <c r="C59" s="145"/>
      <c r="D59" s="1043"/>
      <c r="E59" s="1045"/>
      <c r="F59" s="81"/>
    </row>
    <row r="60" spans="2:6" ht="25.5" hidden="1" customHeight="1" thickBot="1">
      <c r="B60" s="100" t="s">
        <v>1</v>
      </c>
      <c r="C60" s="89">
        <f>LEN(C61)+LEN(D61)</f>
        <v>0</v>
      </c>
      <c r="D60" s="90"/>
      <c r="E60" s="101"/>
      <c r="F60" s="79"/>
    </row>
    <row r="61" spans="2:6" s="118" customFormat="1" ht="159" hidden="1" customHeight="1" thickBot="1">
      <c r="B61" s="103" t="s">
        <v>239</v>
      </c>
      <c r="C61" s="145"/>
      <c r="D61" s="1043"/>
      <c r="E61" s="1045"/>
      <c r="F61" s="80"/>
    </row>
    <row r="62" spans="2:6" ht="25.5" hidden="1" customHeight="1" thickBot="1">
      <c r="B62" s="100" t="s">
        <v>1</v>
      </c>
      <c r="C62" s="89">
        <f>LEN(C63)+LEN(D63)</f>
        <v>0</v>
      </c>
      <c r="D62" s="90"/>
      <c r="E62" s="101"/>
      <c r="F62" s="79"/>
    </row>
    <row r="63" spans="2:6" s="118" customFormat="1" ht="160.5" hidden="1" customHeight="1" thickBot="1">
      <c r="B63" s="103" t="s">
        <v>241</v>
      </c>
      <c r="C63" s="145"/>
      <c r="D63" s="1043"/>
      <c r="E63" s="1045"/>
      <c r="F63" s="80"/>
    </row>
    <row r="64" spans="2:6" ht="25.5" hidden="1" customHeight="1" thickBot="1">
      <c r="B64" s="100" t="s">
        <v>1</v>
      </c>
      <c r="C64" s="89">
        <f>LEN(C65)+LEN(D65)</f>
        <v>0</v>
      </c>
      <c r="D64" s="90"/>
      <c r="E64" s="101"/>
      <c r="F64" s="79"/>
    </row>
    <row r="65" spans="2:6" s="118" customFormat="1" ht="159" hidden="1" customHeight="1" thickBot="1">
      <c r="B65" s="103" t="s">
        <v>240</v>
      </c>
      <c r="C65" s="145"/>
      <c r="D65" s="1043"/>
      <c r="E65" s="1045"/>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24" priority="12">
      <formula>C14&gt;A14</formula>
    </cfRule>
  </conditionalFormatting>
  <conditionalFormatting sqref="D14:E14">
    <cfRule type="expression" dxfId="123" priority="11">
      <formula>C14&gt;A14</formula>
    </cfRule>
  </conditionalFormatting>
  <conditionalFormatting sqref="D17:E17">
    <cfRule type="expression" dxfId="122" priority="10">
      <formula>C17&gt;A17</formula>
    </cfRule>
  </conditionalFormatting>
  <conditionalFormatting sqref="D17:E17">
    <cfRule type="expression" dxfId="121" priority="9">
      <formula>C17&gt;A17</formula>
    </cfRule>
  </conditionalFormatting>
  <conditionalFormatting sqref="D25:E25">
    <cfRule type="expression" dxfId="120" priority="8">
      <formula>C25&gt;A25</formula>
    </cfRule>
  </conditionalFormatting>
  <conditionalFormatting sqref="D25:E25">
    <cfRule type="expression" dxfId="119" priority="7">
      <formula>C25&gt;A25</formula>
    </cfRule>
  </conditionalFormatting>
  <conditionalFormatting sqref="D27:E27">
    <cfRule type="expression" dxfId="118" priority="6">
      <formula>C27&gt;A27</formula>
    </cfRule>
  </conditionalFormatting>
  <conditionalFormatting sqref="D27:E27">
    <cfRule type="expression" dxfId="117" priority="5">
      <formula>C27&gt;A27</formula>
    </cfRule>
  </conditionalFormatting>
  <conditionalFormatting sqref="D29:E29">
    <cfRule type="expression" dxfId="116" priority="4">
      <formula>C29&gt;A29</formula>
    </cfRule>
  </conditionalFormatting>
  <conditionalFormatting sqref="D29:E29">
    <cfRule type="expression" dxfId="115" priority="3">
      <formula>C29&gt;A29</formula>
    </cfRule>
  </conditionalFormatting>
  <conditionalFormatting sqref="D31:E31">
    <cfRule type="expression" dxfId="114" priority="2">
      <formula>C31&gt;A31</formula>
    </cfRule>
  </conditionalFormatting>
  <conditionalFormatting sqref="D31:E31">
    <cfRule type="expression" dxfId="113"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1"/>
  <sheetViews>
    <sheetView view="pageBreakPreview" zoomScale="60" zoomScaleNormal="70" workbookViewId="0">
      <selection activeCell="G22" sqref="G22"/>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1080" t="s">
        <v>252</v>
      </c>
      <c r="C1" s="1081"/>
      <c r="D1" s="1081"/>
      <c r="E1" s="1081"/>
      <c r="F1" s="1081"/>
      <c r="G1" s="1082"/>
      <c r="H1" s="262" t="s">
        <v>212</v>
      </c>
    </row>
    <row r="2" spans="1:8" ht="30" customHeight="1" thickBot="1">
      <c r="A2" s="4"/>
      <c r="B2" s="372" t="s">
        <v>40</v>
      </c>
      <c r="C2" s="125"/>
      <c r="D2" s="125"/>
      <c r="E2" s="125"/>
      <c r="F2" s="125"/>
      <c r="G2" s="373"/>
      <c r="H2" s="129" t="s">
        <v>293</v>
      </c>
    </row>
    <row r="3" spans="1:8" s="107" customFormat="1" ht="45.75" customHeight="1" thickBot="1">
      <c r="A3" s="175"/>
      <c r="B3" s="374"/>
      <c r="C3" s="58" t="s">
        <v>41</v>
      </c>
      <c r="D3" s="58" t="s">
        <v>42</v>
      </c>
      <c r="E3" s="58" t="s">
        <v>61</v>
      </c>
      <c r="F3" s="335" t="s">
        <v>43</v>
      </c>
      <c r="G3" s="375" t="s">
        <v>62</v>
      </c>
      <c r="H3" s="1086" t="s">
        <v>387</v>
      </c>
    </row>
    <row r="4" spans="1:8" ht="30" customHeight="1" thickBot="1">
      <c r="A4" s="4"/>
      <c r="B4" s="376" t="s">
        <v>44</v>
      </c>
      <c r="C4" s="195" t="s">
        <v>315</v>
      </c>
      <c r="D4" s="172"/>
      <c r="E4" s="172"/>
      <c r="F4" s="172"/>
      <c r="G4" s="377">
        <f>SUM(G5:G16)</f>
        <v>0</v>
      </c>
      <c r="H4" s="1087"/>
    </row>
    <row r="5" spans="1:8" ht="45" customHeight="1" thickBot="1">
      <c r="A5" s="4"/>
      <c r="B5" s="378" t="s">
        <v>45</v>
      </c>
      <c r="C5" s="217" t="s">
        <v>635</v>
      </c>
      <c r="D5" s="149" t="s">
        <v>735</v>
      </c>
      <c r="E5" s="149"/>
      <c r="F5" s="718">
        <v>43373</v>
      </c>
      <c r="G5" s="379">
        <v>0</v>
      </c>
      <c r="H5" s="1087"/>
    </row>
    <row r="6" spans="1:8" ht="45" hidden="1" customHeight="1">
      <c r="A6" s="4"/>
      <c r="B6" s="380" t="s">
        <v>45</v>
      </c>
      <c r="C6" s="218"/>
      <c r="D6" s="148"/>
      <c r="E6" s="148"/>
      <c r="F6" s="148"/>
      <c r="G6" s="381"/>
      <c r="H6" s="1087"/>
    </row>
    <row r="7" spans="1:8" ht="45" hidden="1" customHeight="1">
      <c r="A7" s="4"/>
      <c r="B7" s="380" t="s">
        <v>45</v>
      </c>
      <c r="C7" s="218"/>
      <c r="D7" s="148"/>
      <c r="E7" s="148"/>
      <c r="F7" s="148"/>
      <c r="G7" s="381"/>
      <c r="H7" s="1087"/>
    </row>
    <row r="8" spans="1:8" ht="45" hidden="1" customHeight="1" thickBot="1">
      <c r="A8" s="4"/>
      <c r="B8" s="382" t="s">
        <v>45</v>
      </c>
      <c r="C8" s="219"/>
      <c r="D8" s="151"/>
      <c r="E8" s="151"/>
      <c r="F8" s="151"/>
      <c r="G8" s="383"/>
      <c r="H8" s="1087"/>
    </row>
    <row r="9" spans="1:8" ht="45" customHeight="1" thickBot="1">
      <c r="A9" s="4"/>
      <c r="B9" s="378" t="s">
        <v>63</v>
      </c>
      <c r="C9" s="217"/>
      <c r="D9" s="149"/>
      <c r="E9" s="149"/>
      <c r="F9" s="149"/>
      <c r="G9" s="379"/>
      <c r="H9" s="1087"/>
    </row>
    <row r="10" spans="1:8" ht="45" hidden="1" customHeight="1">
      <c r="A10" s="4"/>
      <c r="B10" s="380" t="s">
        <v>63</v>
      </c>
      <c r="C10" s="218"/>
      <c r="D10" s="148"/>
      <c r="E10" s="148"/>
      <c r="F10" s="148"/>
      <c r="G10" s="381"/>
      <c r="H10" s="1087"/>
    </row>
    <row r="11" spans="1:8" ht="45" hidden="1" customHeight="1">
      <c r="A11" s="4"/>
      <c r="B11" s="380" t="s">
        <v>63</v>
      </c>
      <c r="C11" s="218"/>
      <c r="D11" s="148"/>
      <c r="E11" s="148"/>
      <c r="F11" s="148"/>
      <c r="G11" s="381"/>
      <c r="H11" s="1087"/>
    </row>
    <row r="12" spans="1:8" ht="45" hidden="1" customHeight="1" thickBot="1">
      <c r="A12" s="4"/>
      <c r="B12" s="382" t="s">
        <v>63</v>
      </c>
      <c r="C12" s="219"/>
      <c r="D12" s="151"/>
      <c r="E12" s="151"/>
      <c r="F12" s="151"/>
      <c r="G12" s="383"/>
      <c r="H12" s="1087"/>
    </row>
    <row r="13" spans="1:8" ht="45" customHeight="1" thickBot="1">
      <c r="A13" s="4"/>
      <c r="B13" s="378" t="s">
        <v>64</v>
      </c>
      <c r="C13" s="220"/>
      <c r="D13" s="221"/>
      <c r="E13" s="221"/>
      <c r="F13" s="221"/>
      <c r="G13" s="384"/>
      <c r="H13" s="1087"/>
    </row>
    <row r="14" spans="1:8" ht="45" hidden="1" customHeight="1">
      <c r="A14" s="4"/>
      <c r="B14" s="385" t="s">
        <v>64</v>
      </c>
      <c r="C14" s="216"/>
      <c r="D14" s="216"/>
      <c r="E14" s="216"/>
      <c r="F14" s="216"/>
      <c r="G14" s="386"/>
      <c r="H14" s="1087"/>
    </row>
    <row r="15" spans="1:8" ht="45" hidden="1" customHeight="1">
      <c r="A15" s="4"/>
      <c r="B15" s="385" t="s">
        <v>64</v>
      </c>
      <c r="C15" s="148"/>
      <c r="D15" s="148"/>
      <c r="E15" s="148"/>
      <c r="F15" s="148"/>
      <c r="G15" s="381"/>
      <c r="H15" s="1087"/>
    </row>
    <row r="16" spans="1:8" ht="45" hidden="1" customHeight="1" thickBot="1">
      <c r="A16" s="4"/>
      <c r="B16" s="387" t="s">
        <v>64</v>
      </c>
      <c r="C16" s="150"/>
      <c r="D16" s="150"/>
      <c r="E16" s="150"/>
      <c r="F16" s="150"/>
      <c r="G16" s="388"/>
      <c r="H16" s="1087"/>
    </row>
    <row r="17" spans="1:8" ht="31.5" customHeight="1" thickBot="1">
      <c r="A17" s="4"/>
      <c r="B17" s="361" t="s">
        <v>46</v>
      </c>
      <c r="C17" s="195" t="s">
        <v>315</v>
      </c>
      <c r="D17" s="170"/>
      <c r="E17" s="170"/>
      <c r="F17" s="170"/>
      <c r="G17" s="389">
        <f>SUM(G18:G34)</f>
        <v>1973100</v>
      </c>
      <c r="H17" s="1087"/>
    </row>
    <row r="18" spans="1:8" ht="50.25" customHeight="1" thickBot="1">
      <c r="A18" s="4"/>
      <c r="B18" s="378" t="s">
        <v>47</v>
      </c>
      <c r="C18" s="217" t="s">
        <v>736</v>
      </c>
      <c r="D18" s="149" t="s">
        <v>737</v>
      </c>
      <c r="E18" s="149" t="s">
        <v>738</v>
      </c>
      <c r="F18" s="718">
        <v>43373</v>
      </c>
      <c r="G18" s="379">
        <v>30000</v>
      </c>
      <c r="H18" s="1087"/>
    </row>
    <row r="19" spans="1:8" ht="44.25" hidden="1" customHeight="1">
      <c r="A19" s="4"/>
      <c r="B19" s="380" t="s">
        <v>47</v>
      </c>
      <c r="C19" s="218"/>
      <c r="D19" s="148"/>
      <c r="E19" s="148"/>
      <c r="F19" s="718">
        <v>43370</v>
      </c>
      <c r="G19" s="381"/>
      <c r="H19" s="1087"/>
    </row>
    <row r="20" spans="1:8" ht="44.25" hidden="1" customHeight="1">
      <c r="A20" s="4"/>
      <c r="B20" s="380" t="s">
        <v>47</v>
      </c>
      <c r="C20" s="218"/>
      <c r="D20" s="148"/>
      <c r="E20" s="148"/>
      <c r="F20" s="718">
        <v>43371</v>
      </c>
      <c r="G20" s="381"/>
      <c r="H20" s="1087"/>
    </row>
    <row r="21" spans="1:8" ht="44.25" hidden="1" customHeight="1" thickBot="1">
      <c r="A21" s="4"/>
      <c r="B21" s="382" t="s">
        <v>47</v>
      </c>
      <c r="C21" s="219"/>
      <c r="D21" s="151"/>
      <c r="E21" s="151"/>
      <c r="F21" s="718">
        <v>43372</v>
      </c>
      <c r="G21" s="383"/>
      <c r="H21" s="1087"/>
    </row>
    <row r="22" spans="1:8" ht="48.75" customHeight="1" thickBot="1">
      <c r="A22" s="4"/>
      <c r="B22" s="378" t="s">
        <v>226</v>
      </c>
      <c r="C22" s="217" t="s">
        <v>685</v>
      </c>
      <c r="D22" s="149"/>
      <c r="E22" s="149" t="s">
        <v>686</v>
      </c>
      <c r="F22" s="718">
        <v>43373</v>
      </c>
      <c r="G22" s="719">
        <v>1943100</v>
      </c>
      <c r="H22" s="1087"/>
    </row>
    <row r="23" spans="1:8" ht="44.25" hidden="1" customHeight="1">
      <c r="A23" s="4"/>
      <c r="B23" s="380" t="s">
        <v>226</v>
      </c>
      <c r="C23" s="218"/>
      <c r="D23" s="148"/>
      <c r="E23" s="148"/>
      <c r="F23" s="148"/>
      <c r="G23" s="381"/>
      <c r="H23" s="1087"/>
    </row>
    <row r="24" spans="1:8" ht="44.25" hidden="1" customHeight="1">
      <c r="A24" s="4"/>
      <c r="B24" s="380" t="s">
        <v>226</v>
      </c>
      <c r="C24" s="218"/>
      <c r="D24" s="148"/>
      <c r="E24" s="148"/>
      <c r="F24" s="148"/>
      <c r="G24" s="381"/>
      <c r="H24" s="1087"/>
    </row>
    <row r="25" spans="1:8" ht="44.25" hidden="1" customHeight="1" thickBot="1">
      <c r="A25" s="4"/>
      <c r="B25" s="382" t="s">
        <v>226</v>
      </c>
      <c r="C25" s="219"/>
      <c r="D25" s="151"/>
      <c r="E25" s="151"/>
      <c r="F25" s="151"/>
      <c r="G25" s="383"/>
      <c r="H25" s="1087"/>
    </row>
    <row r="26" spans="1:8" ht="44.25" customHeight="1" thickBot="1">
      <c r="A26" s="4"/>
      <c r="B26" s="378" t="s">
        <v>48</v>
      </c>
      <c r="C26" s="217"/>
      <c r="D26" s="149"/>
      <c r="E26" s="149"/>
      <c r="F26" s="149"/>
      <c r="G26" s="379"/>
      <c r="H26" s="1087"/>
    </row>
    <row r="27" spans="1:8" ht="44.25" hidden="1" customHeight="1">
      <c r="A27" s="4"/>
      <c r="B27" s="380" t="s">
        <v>48</v>
      </c>
      <c r="C27" s="218"/>
      <c r="D27" s="148"/>
      <c r="E27" s="148"/>
      <c r="F27" s="148"/>
      <c r="G27" s="381"/>
      <c r="H27" s="1087"/>
    </row>
    <row r="28" spans="1:8" ht="44.25" hidden="1" customHeight="1">
      <c r="A28" s="4"/>
      <c r="B28" s="380" t="s">
        <v>48</v>
      </c>
      <c r="C28" s="218"/>
      <c r="D28" s="148"/>
      <c r="E28" s="148"/>
      <c r="F28" s="148"/>
      <c r="G28" s="381"/>
      <c r="H28" s="1087"/>
    </row>
    <row r="29" spans="1:8" ht="44.25" hidden="1" customHeight="1" thickBot="1">
      <c r="A29" s="4"/>
      <c r="B29" s="382" t="s">
        <v>48</v>
      </c>
      <c r="C29" s="219"/>
      <c r="D29" s="151"/>
      <c r="E29" s="151"/>
      <c r="F29" s="151"/>
      <c r="G29" s="383"/>
      <c r="H29" s="1087"/>
    </row>
    <row r="30" spans="1:8" ht="44.25" customHeight="1" thickBot="1">
      <c r="A30" s="4"/>
      <c r="B30" s="390" t="s">
        <v>49</v>
      </c>
      <c r="C30" s="220"/>
      <c r="D30" s="221"/>
      <c r="E30" s="221"/>
      <c r="F30" s="221"/>
      <c r="G30" s="384"/>
      <c r="H30" s="1087"/>
    </row>
    <row r="31" spans="1:8" ht="44.25" hidden="1" customHeight="1">
      <c r="A31" s="4"/>
      <c r="B31" s="391" t="s">
        <v>49</v>
      </c>
      <c r="C31" s="216"/>
      <c r="D31" s="216"/>
      <c r="E31" s="216"/>
      <c r="F31" s="216"/>
      <c r="G31" s="386"/>
      <c r="H31" s="1087"/>
    </row>
    <row r="32" spans="1:8" ht="44.25" hidden="1" customHeight="1">
      <c r="A32" s="4"/>
      <c r="B32" s="392" t="s">
        <v>49</v>
      </c>
      <c r="C32" s="148"/>
      <c r="D32" s="148"/>
      <c r="E32" s="148"/>
      <c r="F32" s="148"/>
      <c r="G32" s="381"/>
      <c r="H32" s="1087"/>
    </row>
    <row r="33" spans="1:8" ht="44.25" hidden="1" customHeight="1" thickBot="1">
      <c r="A33" s="4"/>
      <c r="B33" s="393" t="s">
        <v>49</v>
      </c>
      <c r="C33" s="150"/>
      <c r="D33" s="150"/>
      <c r="E33" s="150"/>
      <c r="F33" s="150"/>
      <c r="G33" s="388"/>
      <c r="H33" s="1088"/>
    </row>
    <row r="34" spans="1:8" ht="16.5" customHeight="1" thickBot="1">
      <c r="A34" s="4"/>
      <c r="B34" s="394"/>
      <c r="C34" s="36"/>
      <c r="D34" s="36"/>
      <c r="E34" s="36"/>
      <c r="F34" s="36"/>
      <c r="G34" s="395"/>
      <c r="H34" s="371"/>
    </row>
    <row r="35" spans="1:8" ht="88.5" customHeight="1" thickBot="1">
      <c r="A35" s="4"/>
      <c r="B35" s="396" t="s">
        <v>50</v>
      </c>
      <c r="C35" s="1083" t="s">
        <v>643</v>
      </c>
      <c r="D35" s="1084"/>
      <c r="E35" s="1084"/>
      <c r="F35" s="1084"/>
      <c r="G35" s="1085"/>
      <c r="H35" s="241"/>
    </row>
    <row r="36" spans="1:8" ht="15.75" customHeight="1" thickTop="1" thickBot="1">
      <c r="A36" s="4"/>
      <c r="B36" s="243"/>
      <c r="C36" s="70"/>
      <c r="D36" s="70"/>
      <c r="E36" s="70"/>
      <c r="F36" s="70"/>
      <c r="G36" s="244"/>
      <c r="H36" s="340"/>
    </row>
    <row r="37" spans="1:8" ht="53.25" customHeight="1" thickTop="1" thickBot="1">
      <c r="A37" s="4"/>
      <c r="B37" s="1064" t="s">
        <v>51</v>
      </c>
      <c r="C37" s="1065"/>
      <c r="D37" s="1065"/>
      <c r="E37" s="1065"/>
      <c r="F37" s="1065"/>
      <c r="G37" s="1066"/>
      <c r="H37" s="263" t="s">
        <v>285</v>
      </c>
    </row>
    <row r="38" spans="1:8" ht="35.25" customHeight="1" thickBot="1">
      <c r="A38" s="187">
        <v>3000</v>
      </c>
      <c r="B38" s="370" t="s">
        <v>1</v>
      </c>
      <c r="C38" s="146">
        <f>LEN(C39)</f>
        <v>45</v>
      </c>
      <c r="D38" s="940" t="str">
        <f>IF(C38&gt;A38,CONCATENATE("Karaktertúllépés! Kérjük, válaszát maximum ",A38," karakterben foglalja össze!"),CONCATENATE("Még beírható karakterek száma:   ",A38-C38))</f>
        <v>Még beírható karakterek száma:   2955</v>
      </c>
      <c r="E38" s="1000"/>
      <c r="F38" s="1000"/>
      <c r="G38" s="1063"/>
      <c r="H38" s="264"/>
    </row>
    <row r="39" spans="1:8" ht="270.75" customHeight="1">
      <c r="A39" s="4"/>
      <c r="B39" s="1089" t="s">
        <v>225</v>
      </c>
      <c r="C39" s="1091" t="s">
        <v>724</v>
      </c>
      <c r="D39" s="1092"/>
      <c r="E39" s="1092"/>
      <c r="F39" s="1092"/>
      <c r="G39" s="1093"/>
      <c r="H39" s="991" t="s">
        <v>388</v>
      </c>
    </row>
    <row r="40" spans="1:8" ht="315" customHeight="1" thickBot="1">
      <c r="A40" s="4"/>
      <c r="B40" s="1090"/>
      <c r="C40" s="1094"/>
      <c r="D40" s="1095"/>
      <c r="E40" s="1095"/>
      <c r="F40" s="1095"/>
      <c r="G40" s="1096"/>
      <c r="H40" s="993"/>
    </row>
    <row r="41" spans="1:8" ht="11.25" customHeight="1" thickTop="1" thickBot="1">
      <c r="A41" s="4"/>
      <c r="B41" s="243"/>
      <c r="C41" s="70"/>
      <c r="D41" s="70"/>
      <c r="E41" s="70"/>
      <c r="F41" s="70"/>
      <c r="G41" s="244"/>
      <c r="H41" s="93"/>
    </row>
    <row r="42" spans="1:8" ht="35.25" customHeight="1" thickTop="1" thickBot="1">
      <c r="A42" s="187">
        <v>3000</v>
      </c>
      <c r="B42" s="368" t="s">
        <v>1</v>
      </c>
      <c r="C42" s="369"/>
      <c r="D42" s="1060" t="str">
        <f>IF(C42&gt;A42,CONCATENATE("Karaktertúllépés! Kérjük, válaszát maximum ",A42," karakterben foglalja össze!"),CONCATENATE("Még beírható karakterek száma:   ",A42-C42))</f>
        <v>Még beírható karakterek száma:   3000</v>
      </c>
      <c r="E42" s="1061"/>
      <c r="F42" s="1061"/>
      <c r="G42" s="1062"/>
      <c r="H42" s="264"/>
    </row>
    <row r="43" spans="1:8" ht="243.75" customHeight="1">
      <c r="A43" s="4"/>
      <c r="B43" s="1089" t="s">
        <v>65</v>
      </c>
      <c r="C43" s="1091" t="s">
        <v>708</v>
      </c>
      <c r="D43" s="1092"/>
      <c r="E43" s="1092"/>
      <c r="F43" s="1092"/>
      <c r="G43" s="1093"/>
      <c r="H43" s="93"/>
    </row>
    <row r="44" spans="1:8" ht="360" customHeight="1" thickBot="1">
      <c r="A44" s="4"/>
      <c r="B44" s="1090"/>
      <c r="C44" s="1094"/>
      <c r="D44" s="1095"/>
      <c r="E44" s="1095"/>
      <c r="F44" s="1095"/>
      <c r="G44" s="1096"/>
      <c r="H44" s="93"/>
    </row>
    <row r="45" spans="1:8" ht="17.25" thickTop="1" thickBot="1">
      <c r="A45" s="4"/>
      <c r="B45" s="243"/>
      <c r="C45" s="70"/>
      <c r="D45" s="70"/>
      <c r="E45" s="70"/>
      <c r="F45" s="70"/>
      <c r="G45" s="244"/>
      <c r="H45" s="93"/>
    </row>
    <row r="46" spans="1:8" ht="30" customHeight="1">
      <c r="A46" s="4"/>
      <c r="B46" s="267" t="s">
        <v>52</v>
      </c>
      <c r="C46" s="268"/>
      <c r="D46" s="268"/>
      <c r="E46" s="268"/>
      <c r="F46" s="268"/>
      <c r="G46" s="269"/>
      <c r="H46" s="94"/>
    </row>
    <row r="47" spans="1:8" ht="16.5" thickBot="1">
      <c r="A47" s="4"/>
      <c r="B47" s="270" t="s">
        <v>227</v>
      </c>
      <c r="C47" s="245"/>
      <c r="D47" s="245"/>
      <c r="E47" s="245"/>
      <c r="F47" s="245"/>
      <c r="G47" s="246"/>
      <c r="H47" s="94"/>
    </row>
    <row r="48" spans="1:8" ht="35.25" customHeight="1" thickBot="1">
      <c r="A48" s="187">
        <v>1000</v>
      </c>
      <c r="B48" s="108" t="s">
        <v>1</v>
      </c>
      <c r="C48" s="146">
        <f>LEN(C49)</f>
        <v>39</v>
      </c>
      <c r="D48" s="940" t="str">
        <f>IF(C48&gt;A48,CONCATENATE("Karaktertúllépés! Kérjük, válaszát maximum ",A48," karakterben foglalja össze!"),CONCATENATE("Még beírható karakterek száma:   ",A48-C48))</f>
        <v>Még beírható karakterek száma:   961</v>
      </c>
      <c r="E48" s="1000"/>
      <c r="F48" s="1000"/>
      <c r="G48" s="941"/>
      <c r="H48" s="263"/>
    </row>
    <row r="49" spans="1:8" ht="201.75" customHeight="1" thickBot="1">
      <c r="A49" s="4"/>
      <c r="B49" s="167" t="s">
        <v>284</v>
      </c>
      <c r="C49" s="1043" t="s">
        <v>665</v>
      </c>
      <c r="D49" s="1044"/>
      <c r="E49" s="1044"/>
      <c r="F49" s="1044"/>
      <c r="G49" s="1045"/>
      <c r="H49" s="265" t="s">
        <v>286</v>
      </c>
    </row>
    <row r="50" spans="1:8" ht="21.75" customHeight="1" thickBot="1">
      <c r="A50" s="4"/>
      <c r="B50" s="243"/>
      <c r="C50" s="70"/>
      <c r="D50" s="70"/>
      <c r="E50" s="70"/>
      <c r="F50" s="70"/>
      <c r="G50" s="244"/>
      <c r="H50" s="93"/>
    </row>
    <row r="51" spans="1:8" ht="23.25" customHeight="1" thickTop="1">
      <c r="A51" s="4"/>
      <c r="B51" s="356" t="s">
        <v>53</v>
      </c>
      <c r="C51" s="357"/>
      <c r="D51" s="357"/>
      <c r="E51" s="357"/>
      <c r="F51" s="357"/>
      <c r="G51" s="358"/>
      <c r="H51" s="96"/>
    </row>
    <row r="52" spans="1:8" ht="22.5" customHeight="1" thickBot="1">
      <c r="A52" s="4"/>
      <c r="B52" s="359" t="s">
        <v>54</v>
      </c>
      <c r="C52" s="174"/>
      <c r="D52" s="174"/>
      <c r="E52" s="174"/>
      <c r="F52" s="174"/>
      <c r="G52" s="360"/>
      <c r="H52" s="94"/>
    </row>
    <row r="53" spans="1:8" ht="87" customHeight="1" thickBot="1">
      <c r="A53" s="4"/>
      <c r="B53" s="361" t="s">
        <v>55</v>
      </c>
      <c r="C53" s="168" t="s">
        <v>14</v>
      </c>
      <c r="D53" s="168" t="s">
        <v>56</v>
      </c>
      <c r="E53" s="336" t="s">
        <v>287</v>
      </c>
      <c r="F53" s="336" t="s">
        <v>290</v>
      </c>
      <c r="G53" s="362" t="s">
        <v>288</v>
      </c>
      <c r="H53" s="1040" t="s">
        <v>413</v>
      </c>
    </row>
    <row r="54" spans="1:8" ht="36" customHeight="1" thickBot="1">
      <c r="A54" s="4"/>
      <c r="B54" s="363" t="s">
        <v>57</v>
      </c>
      <c r="C54" s="227" t="s">
        <v>627</v>
      </c>
      <c r="D54" s="227" t="s">
        <v>687</v>
      </c>
      <c r="E54" s="227"/>
      <c r="F54" s="227" t="s">
        <v>630</v>
      </c>
      <c r="G54" s="364">
        <v>180500</v>
      </c>
      <c r="H54" s="1040"/>
    </row>
    <row r="55" spans="1:8" ht="36" customHeight="1" thickBot="1">
      <c r="A55" s="4"/>
      <c r="B55" s="363" t="s">
        <v>58</v>
      </c>
      <c r="C55" s="227"/>
      <c r="D55" s="227"/>
      <c r="E55" s="227"/>
      <c r="F55" s="227"/>
      <c r="G55" s="364"/>
      <c r="H55" s="1040"/>
    </row>
    <row r="56" spans="1:8" ht="36" customHeight="1" thickBot="1">
      <c r="A56" s="4"/>
      <c r="B56" s="363"/>
      <c r="C56" s="228"/>
      <c r="D56" s="228"/>
      <c r="E56" s="227"/>
      <c r="F56" s="227"/>
      <c r="G56" s="364"/>
      <c r="H56" s="1040"/>
    </row>
    <row r="57" spans="1:8" ht="36" customHeight="1" thickBot="1">
      <c r="A57" s="4"/>
      <c r="B57" s="363"/>
      <c r="C57" s="228"/>
      <c r="D57" s="228"/>
      <c r="E57" s="227"/>
      <c r="F57" s="227"/>
      <c r="G57" s="364"/>
      <c r="H57" s="1040"/>
    </row>
    <row r="58" spans="1:8" ht="36" customHeight="1" thickBot="1">
      <c r="A58" s="4"/>
      <c r="B58" s="363"/>
      <c r="C58" s="227"/>
      <c r="D58" s="227"/>
      <c r="E58" s="227"/>
      <c r="F58" s="227"/>
      <c r="G58" s="364"/>
      <c r="H58" s="1040"/>
    </row>
    <row r="59" spans="1:8" ht="36" customHeight="1" thickBot="1">
      <c r="A59" s="4"/>
      <c r="B59" s="365"/>
      <c r="C59" s="366"/>
      <c r="D59" s="366"/>
      <c r="E59" s="366"/>
      <c r="F59" s="366"/>
      <c r="G59" s="367"/>
      <c r="H59" s="1040"/>
    </row>
    <row r="60" spans="1:8" ht="9" customHeight="1" thickTop="1" thickBot="1">
      <c r="A60" s="4"/>
      <c r="B60" s="249"/>
      <c r="C60" s="74"/>
      <c r="D60" s="74"/>
      <c r="E60" s="74"/>
      <c r="F60" s="74"/>
      <c r="G60" s="266"/>
      <c r="H60" s="93"/>
    </row>
    <row r="61" spans="1:8" ht="30.75" customHeight="1" thickTop="1" thickBot="1">
      <c r="A61" s="4"/>
      <c r="B61" s="345" t="s">
        <v>59</v>
      </c>
      <c r="C61" s="346"/>
      <c r="D61" s="346"/>
      <c r="E61" s="357"/>
      <c r="F61" s="357"/>
      <c r="G61" s="358"/>
      <c r="H61" s="1040" t="s">
        <v>289</v>
      </c>
    </row>
    <row r="62" spans="1:8" ht="30" customHeight="1" thickBot="1">
      <c r="A62" s="4"/>
      <c r="B62" s="347"/>
      <c r="C62" s="271">
        <v>2018</v>
      </c>
      <c r="D62" s="272">
        <v>2019</v>
      </c>
      <c r="E62" s="58">
        <v>2020</v>
      </c>
      <c r="F62" s="1078">
        <v>2021</v>
      </c>
      <c r="G62" s="1078"/>
      <c r="H62" s="1040"/>
    </row>
    <row r="63" spans="1:8" ht="36.75" customHeight="1" thickBot="1">
      <c r="A63" s="4"/>
      <c r="B63" s="348" t="s">
        <v>60</v>
      </c>
      <c r="C63" s="228">
        <v>1</v>
      </c>
      <c r="D63" s="554">
        <v>1</v>
      </c>
      <c r="E63" s="555">
        <v>1</v>
      </c>
      <c r="F63" s="1079">
        <v>1</v>
      </c>
      <c r="G63" s="1079"/>
      <c r="H63" s="1040"/>
    </row>
    <row r="64" spans="1:8" ht="36.75" customHeight="1" thickBot="1">
      <c r="A64" s="4"/>
      <c r="B64" s="349"/>
      <c r="C64" s="74"/>
      <c r="D64" s="74"/>
      <c r="E64" s="110"/>
      <c r="F64" s="110"/>
      <c r="G64" s="350"/>
      <c r="H64" s="1040"/>
    </row>
    <row r="65" spans="1:8" ht="24" thickBot="1">
      <c r="A65" s="4"/>
      <c r="B65" s="351" t="s">
        <v>266</v>
      </c>
      <c r="C65" s="273"/>
      <c r="D65" s="273"/>
      <c r="E65" s="273"/>
      <c r="F65" s="273"/>
      <c r="G65" s="352"/>
      <c r="H65" s="94"/>
    </row>
    <row r="66" spans="1:8" ht="24.75" customHeight="1" thickBot="1">
      <c r="A66" s="4"/>
      <c r="B66" s="353"/>
      <c r="C66" s="334" t="s">
        <v>331</v>
      </c>
      <c r="D66" s="337" t="s">
        <v>333</v>
      </c>
      <c r="E66" s="1069" t="s">
        <v>332</v>
      </c>
      <c r="F66" s="1069"/>
      <c r="G66" s="1070"/>
      <c r="H66" s="1040" t="s">
        <v>389</v>
      </c>
    </row>
    <row r="67" spans="1:8" ht="18" customHeight="1">
      <c r="A67" s="4"/>
      <c r="B67" s="1067" t="s">
        <v>265</v>
      </c>
      <c r="C67" s="341" t="s">
        <v>334</v>
      </c>
      <c r="D67" s="342">
        <v>5000</v>
      </c>
      <c r="E67" s="1024" t="s">
        <v>740</v>
      </c>
      <c r="F67" s="1025"/>
      <c r="G67" s="1071"/>
      <c r="H67" s="1040"/>
    </row>
    <row r="68" spans="1:8" ht="18" customHeight="1">
      <c r="A68" s="4"/>
      <c r="B68" s="1067"/>
      <c r="C68" s="343" t="s">
        <v>335</v>
      </c>
      <c r="D68" s="344">
        <v>0</v>
      </c>
      <c r="E68" s="1072"/>
      <c r="F68" s="1073"/>
      <c r="G68" s="1074"/>
      <c r="H68" s="1040"/>
    </row>
    <row r="69" spans="1:8" ht="18" customHeight="1">
      <c r="A69" s="4"/>
      <c r="B69" s="1067"/>
      <c r="C69" s="343" t="s">
        <v>336</v>
      </c>
      <c r="D69" s="344">
        <v>50000</v>
      </c>
      <c r="E69" s="1072"/>
      <c r="F69" s="1073"/>
      <c r="G69" s="1074"/>
      <c r="H69" s="1040"/>
    </row>
    <row r="70" spans="1:8" ht="18" customHeight="1">
      <c r="A70" s="4"/>
      <c r="B70" s="1067"/>
      <c r="C70" s="343" t="s">
        <v>739</v>
      </c>
      <c r="D70" s="344">
        <v>5000</v>
      </c>
      <c r="E70" s="1072"/>
      <c r="F70" s="1073"/>
      <c r="G70" s="1074"/>
      <c r="H70" s="1040"/>
    </row>
    <row r="71" spans="1:8" ht="18" customHeight="1">
      <c r="A71" s="4"/>
      <c r="B71" s="1067"/>
      <c r="C71" s="343"/>
      <c r="D71" s="344"/>
      <c r="E71" s="1072"/>
      <c r="F71" s="1073"/>
      <c r="G71" s="1074"/>
      <c r="H71" s="1040"/>
    </row>
    <row r="72" spans="1:8" ht="18" customHeight="1">
      <c r="A72" s="4"/>
      <c r="B72" s="1067"/>
      <c r="C72" s="343"/>
      <c r="D72" s="344"/>
      <c r="E72" s="1072"/>
      <c r="F72" s="1073"/>
      <c r="G72" s="1074"/>
      <c r="H72" s="1040"/>
    </row>
    <row r="73" spans="1:8" ht="18" customHeight="1">
      <c r="A73" s="4"/>
      <c r="B73" s="1067"/>
      <c r="C73" s="343"/>
      <c r="D73" s="344"/>
      <c r="E73" s="1072"/>
      <c r="F73" s="1073"/>
      <c r="G73" s="1074"/>
      <c r="H73" s="1040"/>
    </row>
    <row r="74" spans="1:8" ht="18" customHeight="1">
      <c r="A74" s="4"/>
      <c r="B74" s="1067"/>
      <c r="C74" s="343"/>
      <c r="D74" s="344"/>
      <c r="E74" s="1072"/>
      <c r="F74" s="1073"/>
      <c r="G74" s="1074"/>
      <c r="H74" s="1040"/>
    </row>
    <row r="75" spans="1:8" ht="18" customHeight="1">
      <c r="A75" s="4"/>
      <c r="B75" s="1067"/>
      <c r="C75" s="343"/>
      <c r="D75" s="344"/>
      <c r="E75" s="1072"/>
      <c r="F75" s="1073"/>
      <c r="G75" s="1074"/>
      <c r="H75" s="1040"/>
    </row>
    <row r="76" spans="1:8" ht="18" customHeight="1">
      <c r="A76" s="4"/>
      <c r="B76" s="1067"/>
      <c r="C76" s="343"/>
      <c r="D76" s="344"/>
      <c r="E76" s="1072"/>
      <c r="F76" s="1073"/>
      <c r="G76" s="1074"/>
      <c r="H76" s="1040"/>
    </row>
    <row r="77" spans="1:8" ht="18" customHeight="1">
      <c r="A77" s="4"/>
      <c r="B77" s="1067"/>
      <c r="C77" s="343"/>
      <c r="D77" s="344"/>
      <c r="E77" s="1072"/>
      <c r="F77" s="1073"/>
      <c r="G77" s="1074"/>
      <c r="H77" s="1040"/>
    </row>
    <row r="78" spans="1:8" ht="18" customHeight="1">
      <c r="A78" s="4"/>
      <c r="B78" s="1067"/>
      <c r="C78" s="343"/>
      <c r="D78" s="344"/>
      <c r="E78" s="1072"/>
      <c r="F78" s="1073"/>
      <c r="G78" s="1074"/>
      <c r="H78" s="1040"/>
    </row>
    <row r="79" spans="1:8" ht="18" customHeight="1">
      <c r="A79" s="4"/>
      <c r="B79" s="1067"/>
      <c r="C79" s="343"/>
      <c r="D79" s="344"/>
      <c r="E79" s="1072"/>
      <c r="F79" s="1073"/>
      <c r="G79" s="1074"/>
      <c r="H79" s="1040"/>
    </row>
    <row r="80" spans="1:8" ht="18" customHeight="1" thickBot="1">
      <c r="A80" s="4"/>
      <c r="B80" s="1068"/>
      <c r="C80" s="354" t="s">
        <v>315</v>
      </c>
      <c r="D80" s="355">
        <f>SUM(D67:D79)</f>
        <v>60000</v>
      </c>
      <c r="E80" s="1075"/>
      <c r="F80" s="1076"/>
      <c r="G80" s="1077"/>
      <c r="H80" s="1040"/>
    </row>
    <row r="81" ht="15.75" thickTop="1"/>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112" priority="3">
      <formula>C48&gt;A48</formula>
    </cfRule>
  </conditionalFormatting>
  <conditionalFormatting sqref="D42">
    <cfRule type="expression" dxfId="111" priority="2">
      <formula>C42&gt;A42</formula>
    </cfRule>
  </conditionalFormatting>
  <conditionalFormatting sqref="D38">
    <cfRule type="expression" dxfId="110"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7"/>
  <sheetViews>
    <sheetView view="pageBreakPreview" zoomScale="70" zoomScaleNormal="70" zoomScaleSheetLayoutView="70" workbookViewId="0">
      <selection activeCell="F13" sqref="F13"/>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1103" t="s">
        <v>253</v>
      </c>
      <c r="C1" s="1104"/>
      <c r="D1" s="1104"/>
      <c r="E1" s="1104"/>
      <c r="F1" s="1104"/>
      <c r="G1" s="1104"/>
      <c r="H1" s="1104"/>
      <c r="I1" s="1104"/>
      <c r="J1" s="1104"/>
      <c r="K1" s="1104"/>
      <c r="L1" s="1104"/>
      <c r="M1" s="1104"/>
      <c r="N1" s="1105"/>
      <c r="O1" s="130" t="s">
        <v>212</v>
      </c>
    </row>
    <row r="2" spans="1:15" ht="9" customHeight="1" thickBot="1">
      <c r="A2" s="5"/>
      <c r="B2" s="1099"/>
      <c r="C2" s="1100"/>
      <c r="D2" s="1100"/>
      <c r="E2" s="1100"/>
      <c r="F2" s="1100"/>
      <c r="G2" s="1100"/>
      <c r="H2" s="1100"/>
      <c r="I2" s="1100"/>
      <c r="J2" s="1101"/>
      <c r="K2" s="1100"/>
      <c r="L2" s="1100"/>
      <c r="M2" s="1100"/>
      <c r="N2" s="1102"/>
      <c r="O2" s="397"/>
    </row>
    <row r="3" spans="1:15" ht="28.5" customHeight="1" thickBot="1">
      <c r="A3" s="5"/>
      <c r="B3" s="1097" t="s">
        <v>66</v>
      </c>
      <c r="C3" s="1069"/>
      <c r="D3" s="1069"/>
      <c r="E3" s="1069"/>
      <c r="F3" s="1069"/>
      <c r="G3" s="1069"/>
      <c r="H3" s="1069"/>
      <c r="I3" s="1069"/>
      <c r="J3" s="1098"/>
      <c r="K3" s="1069"/>
      <c r="L3" s="1069"/>
      <c r="M3" s="1069"/>
      <c r="N3" s="1070"/>
      <c r="O3" s="129" t="s">
        <v>293</v>
      </c>
    </row>
    <row r="4" spans="1:15" ht="30" customHeight="1" thickBot="1">
      <c r="A4" s="5"/>
      <c r="B4" s="398" t="s">
        <v>67</v>
      </c>
      <c r="C4" s="60">
        <v>1</v>
      </c>
      <c r="D4" s="60">
        <v>2</v>
      </c>
      <c r="E4" s="61">
        <v>3</v>
      </c>
      <c r="F4" s="59">
        <v>4</v>
      </c>
      <c r="G4" s="32">
        <v>5</v>
      </c>
      <c r="H4" s="32">
        <v>6</v>
      </c>
      <c r="I4" s="33">
        <v>7</v>
      </c>
      <c r="J4" s="33">
        <v>8</v>
      </c>
      <c r="K4" s="33">
        <v>9</v>
      </c>
      <c r="L4" s="33">
        <v>10</v>
      </c>
      <c r="M4" s="32">
        <v>11</v>
      </c>
      <c r="N4" s="399">
        <v>12</v>
      </c>
      <c r="O4" s="991" t="s">
        <v>414</v>
      </c>
    </row>
    <row r="5" spans="1:15" ht="27" customHeight="1" thickBot="1">
      <c r="A5" s="5"/>
      <c r="B5" s="400" t="s">
        <v>338</v>
      </c>
      <c r="C5" s="165" t="s">
        <v>185</v>
      </c>
      <c r="D5" s="165" t="s">
        <v>189</v>
      </c>
      <c r="E5" s="165" t="s">
        <v>191</v>
      </c>
      <c r="F5" s="165" t="s">
        <v>193</v>
      </c>
      <c r="G5" s="165" t="s">
        <v>631</v>
      </c>
      <c r="H5" s="165" t="s">
        <v>632</v>
      </c>
      <c r="I5" s="166" t="s">
        <v>633</v>
      </c>
      <c r="J5" s="166" t="s">
        <v>634</v>
      </c>
      <c r="K5" s="166">
        <v>5</v>
      </c>
      <c r="L5" s="166" t="s">
        <v>176</v>
      </c>
      <c r="M5" s="165" t="s">
        <v>182</v>
      </c>
      <c r="N5" s="401" t="s">
        <v>640</v>
      </c>
      <c r="O5" s="992"/>
    </row>
    <row r="6" spans="1:15" ht="33" customHeight="1">
      <c r="A6" s="5"/>
      <c r="B6" s="407" t="s">
        <v>635</v>
      </c>
      <c r="C6" s="408" t="s">
        <v>636</v>
      </c>
      <c r="D6" s="408"/>
      <c r="E6" s="408"/>
      <c r="F6" s="408"/>
      <c r="G6" s="408"/>
      <c r="H6" s="408"/>
      <c r="I6" s="408"/>
      <c r="J6" s="408"/>
      <c r="K6" s="408"/>
      <c r="L6" s="408"/>
      <c r="M6" s="408"/>
      <c r="N6" s="409"/>
      <c r="O6" s="992"/>
    </row>
    <row r="7" spans="1:15" ht="33" customHeight="1">
      <c r="A7" s="5"/>
      <c r="B7" s="402" t="s">
        <v>637</v>
      </c>
      <c r="C7" s="410" t="s">
        <v>636</v>
      </c>
      <c r="D7" s="410"/>
      <c r="E7" s="410"/>
      <c r="F7" s="410"/>
      <c r="G7" s="410"/>
      <c r="H7" s="410"/>
      <c r="I7" s="410"/>
      <c r="J7" s="410"/>
      <c r="K7" s="410"/>
      <c r="L7" s="410"/>
      <c r="M7" s="410"/>
      <c r="N7" s="411"/>
      <c r="O7" s="992"/>
    </row>
    <row r="8" spans="1:15" ht="33" customHeight="1">
      <c r="A8" s="5"/>
      <c r="B8" s="402" t="s">
        <v>638</v>
      </c>
      <c r="C8" s="410" t="s">
        <v>636</v>
      </c>
      <c r="D8" s="410"/>
      <c r="E8" s="410"/>
      <c r="F8" s="410"/>
      <c r="G8" s="410"/>
      <c r="H8" s="410"/>
      <c r="I8" s="410"/>
      <c r="J8" s="410"/>
      <c r="K8" s="410"/>
      <c r="L8" s="410"/>
      <c r="M8" s="410"/>
      <c r="N8" s="411"/>
      <c r="O8" s="992"/>
    </row>
    <row r="9" spans="1:15" ht="33" customHeight="1">
      <c r="A9" s="5"/>
      <c r="B9" s="403" t="s">
        <v>639</v>
      </c>
      <c r="C9" s="410" t="s">
        <v>636</v>
      </c>
      <c r="D9" s="410" t="s">
        <v>636</v>
      </c>
      <c r="E9" s="410" t="s">
        <v>636</v>
      </c>
      <c r="F9" s="410" t="s">
        <v>636</v>
      </c>
      <c r="G9" s="410" t="s">
        <v>636</v>
      </c>
      <c r="H9" s="410" t="s">
        <v>636</v>
      </c>
      <c r="I9" s="410" t="s">
        <v>636</v>
      </c>
      <c r="J9" s="410" t="s">
        <v>636</v>
      </c>
      <c r="K9" s="410" t="s">
        <v>636</v>
      </c>
      <c r="L9" s="410" t="s">
        <v>636</v>
      </c>
      <c r="M9" s="410" t="s">
        <v>636</v>
      </c>
      <c r="N9" s="411" t="s">
        <v>636</v>
      </c>
      <c r="O9" s="992"/>
    </row>
    <row r="10" spans="1:15" ht="33" customHeight="1">
      <c r="A10" s="5"/>
      <c r="B10" s="403" t="s">
        <v>746</v>
      </c>
      <c r="C10" s="410"/>
      <c r="D10" s="410"/>
      <c r="E10" s="410"/>
      <c r="F10" s="410" t="s">
        <v>636</v>
      </c>
      <c r="G10" s="410"/>
      <c r="H10" s="410"/>
      <c r="I10" s="410"/>
      <c r="J10" s="410"/>
      <c r="K10" s="410"/>
      <c r="L10" s="410"/>
      <c r="M10" s="410"/>
      <c r="N10" s="411"/>
      <c r="O10" s="992"/>
    </row>
    <row r="11" spans="1:15" ht="33" customHeight="1">
      <c r="A11" s="5"/>
      <c r="B11" s="402" t="s">
        <v>641</v>
      </c>
      <c r="C11" s="410"/>
      <c r="D11" s="410"/>
      <c r="E11" s="410"/>
      <c r="F11" s="410"/>
      <c r="G11" s="410"/>
      <c r="H11" s="410"/>
      <c r="I11" s="410"/>
      <c r="J11" s="410"/>
      <c r="K11" s="410"/>
      <c r="L11" s="410"/>
      <c r="M11" s="410"/>
      <c r="N11" s="411" t="s">
        <v>636</v>
      </c>
      <c r="O11" s="992"/>
    </row>
    <row r="12" spans="1:15" ht="33" customHeight="1">
      <c r="A12" s="5"/>
      <c r="B12" s="402" t="s">
        <v>642</v>
      </c>
      <c r="C12" s="410"/>
      <c r="D12" s="410"/>
      <c r="E12" s="410"/>
      <c r="F12" s="410"/>
      <c r="G12" s="410"/>
      <c r="H12" s="410"/>
      <c r="I12" s="410"/>
      <c r="J12" s="410"/>
      <c r="K12" s="410"/>
      <c r="L12" s="410"/>
      <c r="M12" s="410"/>
      <c r="N12" s="411" t="s">
        <v>636</v>
      </c>
      <c r="O12" s="992"/>
    </row>
    <row r="13" spans="1:15" ht="33" customHeight="1">
      <c r="A13" s="5"/>
      <c r="B13" s="402" t="s">
        <v>69</v>
      </c>
      <c r="C13" s="410"/>
      <c r="D13" s="410"/>
      <c r="E13" s="410"/>
      <c r="F13" s="410"/>
      <c r="G13" s="410"/>
      <c r="H13" s="410"/>
      <c r="I13" s="410"/>
      <c r="J13" s="410"/>
      <c r="K13" s="410"/>
      <c r="L13" s="410"/>
      <c r="M13" s="410"/>
      <c r="N13" s="411"/>
      <c r="O13" s="992"/>
    </row>
    <row r="14" spans="1:15" ht="33" customHeight="1">
      <c r="A14" s="5"/>
      <c r="B14" s="402" t="s">
        <v>70</v>
      </c>
      <c r="C14" s="410"/>
      <c r="D14" s="410"/>
      <c r="E14" s="410"/>
      <c r="F14" s="410"/>
      <c r="G14" s="410"/>
      <c r="H14" s="410"/>
      <c r="I14" s="410"/>
      <c r="J14" s="410"/>
      <c r="K14" s="410"/>
      <c r="L14" s="410"/>
      <c r="M14" s="410"/>
      <c r="N14" s="411"/>
      <c r="O14" s="992"/>
    </row>
    <row r="15" spans="1:15" ht="33" customHeight="1">
      <c r="A15" s="5"/>
      <c r="B15" s="402" t="s">
        <v>71</v>
      </c>
      <c r="C15" s="410"/>
      <c r="D15" s="410"/>
      <c r="E15" s="410"/>
      <c r="F15" s="410"/>
      <c r="G15" s="410"/>
      <c r="H15" s="410"/>
      <c r="I15" s="410"/>
      <c r="J15" s="410"/>
      <c r="K15" s="410"/>
      <c r="L15" s="410"/>
      <c r="M15" s="410"/>
      <c r="N15" s="411"/>
      <c r="O15" s="992"/>
    </row>
    <row r="16" spans="1:15" ht="33" customHeight="1">
      <c r="A16" s="5"/>
      <c r="B16" s="402" t="s">
        <v>72</v>
      </c>
      <c r="C16" s="410"/>
      <c r="D16" s="410"/>
      <c r="E16" s="410"/>
      <c r="F16" s="410"/>
      <c r="G16" s="410"/>
      <c r="H16" s="410"/>
      <c r="I16" s="410"/>
      <c r="J16" s="410"/>
      <c r="K16" s="410"/>
      <c r="L16" s="410"/>
      <c r="M16" s="410"/>
      <c r="N16" s="411"/>
      <c r="O16" s="992"/>
    </row>
    <row r="17" spans="1:15" ht="33" customHeight="1">
      <c r="A17" s="5"/>
      <c r="B17" s="402" t="s">
        <v>228</v>
      </c>
      <c r="C17" s="410"/>
      <c r="D17" s="410"/>
      <c r="E17" s="410"/>
      <c r="F17" s="410"/>
      <c r="G17" s="410"/>
      <c r="H17" s="410"/>
      <c r="I17" s="410"/>
      <c r="J17" s="410"/>
      <c r="K17" s="410"/>
      <c r="L17" s="410"/>
      <c r="M17" s="410"/>
      <c r="N17" s="411"/>
      <c r="O17" s="992"/>
    </row>
    <row r="18" spans="1:15" ht="33" customHeight="1" thickBot="1">
      <c r="A18" s="5"/>
      <c r="B18" s="404" t="s">
        <v>229</v>
      </c>
      <c r="C18" s="405"/>
      <c r="D18" s="405"/>
      <c r="E18" s="405"/>
      <c r="F18" s="405"/>
      <c r="G18" s="405"/>
      <c r="H18" s="405"/>
      <c r="I18" s="405"/>
      <c r="J18" s="405"/>
      <c r="K18" s="405"/>
      <c r="L18" s="405"/>
      <c r="M18" s="405"/>
      <c r="N18" s="406"/>
      <c r="O18" s="993"/>
    </row>
    <row r="19" spans="1:15" ht="26.2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2018-08-09T13:11:18Z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